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US\DAF - Transferencias\U° DE PROCESOS Y PAGOS 2022\13 OCAS\"/>
    </mc:Choice>
  </mc:AlternateContent>
  <bookViews>
    <workbookView xWindow="0" yWindow="0" windowWidth="28800" windowHeight="11700" tabRatio="599"/>
  </bookViews>
  <sheets>
    <sheet name="ABRIL 2022" sheetId="31" r:id="rId1"/>
    <sheet name="AUD ABRIL" sheetId="18" state="hidden" r:id="rId2"/>
    <sheet name="TABLA" sheetId="30" state="hidden" r:id="rId3"/>
    <sheet name="CUADRATURA" sheetId="29" state="hidden" r:id="rId4"/>
  </sheets>
  <definedNames>
    <definedName name="_xlnm._FilterDatabase" localSheetId="0" hidden="1">'ABRIL 2022'!$A$7:$AC$241</definedName>
    <definedName name="_xlnm._FilterDatabase" localSheetId="1" hidden="1">'AUD ABRIL'!$A$2:$AF$892</definedName>
    <definedName name="Listado_web">#REF!</definedName>
  </definedNames>
  <calcPr calcId="162913"/>
  <pivotCaches>
    <pivotCache cacheId="0" r:id="rId5"/>
  </pivotCaches>
</workbook>
</file>

<file path=xl/calcChain.xml><?xml version="1.0" encoding="utf-8"?>
<calcChain xmlns="http://schemas.openxmlformats.org/spreadsheetml/2006/main">
  <c r="W233" i="31" l="1"/>
  <c r="W234" i="31"/>
  <c r="W235" i="31"/>
  <c r="W236" i="31"/>
  <c r="W237" i="31"/>
  <c r="W238" i="31"/>
  <c r="W239" i="31"/>
  <c r="W240" i="31"/>
  <c r="W241" i="31"/>
  <c r="F233" i="31"/>
  <c r="G233" i="31"/>
  <c r="H233" i="31"/>
  <c r="I233" i="31"/>
  <c r="J233" i="31"/>
  <c r="K233" i="31"/>
  <c r="L233" i="31"/>
  <c r="M233" i="31"/>
  <c r="N233" i="31"/>
  <c r="O233" i="31"/>
  <c r="P233" i="31"/>
  <c r="Q233" i="31"/>
  <c r="R233" i="31"/>
  <c r="S233" i="31"/>
  <c r="T233" i="31"/>
  <c r="U233" i="31"/>
  <c r="V233" i="31"/>
  <c r="F234" i="31"/>
  <c r="G234" i="31"/>
  <c r="H234" i="31"/>
  <c r="I234" i="31"/>
  <c r="J234" i="31"/>
  <c r="K234" i="31"/>
  <c r="L234" i="31"/>
  <c r="M234" i="31"/>
  <c r="N234" i="31"/>
  <c r="O234" i="31"/>
  <c r="P234" i="31"/>
  <c r="Q234" i="31"/>
  <c r="R234" i="31"/>
  <c r="S234" i="31"/>
  <c r="T234" i="31"/>
  <c r="U234" i="31"/>
  <c r="V234" i="31"/>
  <c r="F235" i="31"/>
  <c r="G235" i="31"/>
  <c r="H235" i="31"/>
  <c r="I235" i="31"/>
  <c r="J235" i="31"/>
  <c r="K235" i="31"/>
  <c r="L235" i="31"/>
  <c r="M235" i="31"/>
  <c r="N235" i="31"/>
  <c r="O235" i="31"/>
  <c r="P235" i="31"/>
  <c r="Q235" i="31"/>
  <c r="R235" i="31"/>
  <c r="S235" i="31"/>
  <c r="T235" i="31"/>
  <c r="U235" i="31"/>
  <c r="V235" i="31"/>
  <c r="F236" i="31"/>
  <c r="G236" i="31"/>
  <c r="H236" i="31"/>
  <c r="I236" i="31"/>
  <c r="J236" i="31"/>
  <c r="K236" i="31"/>
  <c r="L236" i="31"/>
  <c r="M236" i="31"/>
  <c r="N236" i="31"/>
  <c r="O236" i="31"/>
  <c r="P236" i="31"/>
  <c r="Q236" i="31"/>
  <c r="R236" i="31"/>
  <c r="S236" i="31"/>
  <c r="T236" i="31"/>
  <c r="U236" i="31"/>
  <c r="V236" i="31"/>
  <c r="F237" i="31"/>
  <c r="G237" i="31"/>
  <c r="H237" i="31"/>
  <c r="I237" i="31"/>
  <c r="J237" i="31"/>
  <c r="K237" i="31"/>
  <c r="L237" i="31"/>
  <c r="M237" i="31"/>
  <c r="N237" i="31"/>
  <c r="O237" i="31"/>
  <c r="P237" i="31"/>
  <c r="Q237" i="31"/>
  <c r="R237" i="31"/>
  <c r="S237" i="31"/>
  <c r="T237" i="31"/>
  <c r="U237" i="31"/>
  <c r="V237" i="31"/>
  <c r="F238" i="31"/>
  <c r="G238" i="31"/>
  <c r="H238" i="31"/>
  <c r="I238" i="31"/>
  <c r="J238" i="31"/>
  <c r="K238" i="31"/>
  <c r="L238" i="31"/>
  <c r="M238" i="31"/>
  <c r="N238" i="31"/>
  <c r="O238" i="31"/>
  <c r="P238" i="31"/>
  <c r="Q238" i="31"/>
  <c r="R238" i="31"/>
  <c r="S238" i="31"/>
  <c r="T238" i="31"/>
  <c r="U238" i="31"/>
  <c r="V238" i="31"/>
  <c r="F239" i="31"/>
  <c r="G239" i="31"/>
  <c r="H239" i="31"/>
  <c r="I239" i="31"/>
  <c r="J239" i="31"/>
  <c r="K239" i="31"/>
  <c r="L239" i="31"/>
  <c r="M239" i="31"/>
  <c r="N239" i="31"/>
  <c r="O239" i="31"/>
  <c r="P239" i="31"/>
  <c r="Q239" i="31"/>
  <c r="R239" i="31"/>
  <c r="S239" i="31"/>
  <c r="T239" i="31"/>
  <c r="U239" i="31"/>
  <c r="V239" i="31"/>
  <c r="F240" i="31"/>
  <c r="G240" i="31"/>
  <c r="H240" i="31"/>
  <c r="I240" i="31"/>
  <c r="J240" i="31"/>
  <c r="K240" i="31"/>
  <c r="L240" i="31"/>
  <c r="M240" i="31"/>
  <c r="N240" i="31"/>
  <c r="O240" i="31"/>
  <c r="P240" i="31"/>
  <c r="Q240" i="31"/>
  <c r="R240" i="31"/>
  <c r="S240" i="31"/>
  <c r="T240" i="31"/>
  <c r="U240" i="31"/>
  <c r="V240" i="31"/>
  <c r="F241" i="31"/>
  <c r="G241" i="31"/>
  <c r="H241" i="31"/>
  <c r="I241" i="31"/>
  <c r="J241" i="31"/>
  <c r="K241" i="31"/>
  <c r="L241" i="31"/>
  <c r="M241" i="31"/>
  <c r="N241" i="31"/>
  <c r="O241" i="31"/>
  <c r="P241" i="31"/>
  <c r="Q241" i="31"/>
  <c r="R241" i="31"/>
  <c r="S241" i="31"/>
  <c r="T241" i="31"/>
  <c r="U241" i="31"/>
  <c r="V241" i="31"/>
  <c r="F9" i="31"/>
  <c r="G9" i="31"/>
  <c r="H9" i="31"/>
  <c r="I9" i="31"/>
  <c r="J9" i="31"/>
  <c r="K9" i="31"/>
  <c r="L9" i="31"/>
  <c r="M9" i="31"/>
  <c r="N9" i="31"/>
  <c r="O9" i="31"/>
  <c r="P9" i="31"/>
  <c r="Q9" i="31"/>
  <c r="R9" i="31"/>
  <c r="S9" i="31"/>
  <c r="T9" i="31"/>
  <c r="U9" i="31"/>
  <c r="V9" i="31"/>
  <c r="F10" i="31"/>
  <c r="G10" i="31"/>
  <c r="H10" i="31"/>
  <c r="I10" i="31"/>
  <c r="J10" i="31"/>
  <c r="K10" i="31"/>
  <c r="L10" i="31"/>
  <c r="M10" i="31"/>
  <c r="N10" i="31"/>
  <c r="O10" i="31"/>
  <c r="P10" i="31"/>
  <c r="Q10" i="31"/>
  <c r="R10" i="31"/>
  <c r="S10" i="31"/>
  <c r="T10" i="31"/>
  <c r="U10" i="31"/>
  <c r="V10" i="31"/>
  <c r="F11" i="31"/>
  <c r="G11" i="31"/>
  <c r="H11" i="31"/>
  <c r="I11" i="31"/>
  <c r="J11" i="31"/>
  <c r="K11" i="31"/>
  <c r="L11" i="31"/>
  <c r="M11" i="31"/>
  <c r="N11" i="31"/>
  <c r="O11" i="31"/>
  <c r="P11" i="31"/>
  <c r="Q11" i="31"/>
  <c r="R11" i="31"/>
  <c r="S11" i="31"/>
  <c r="T11" i="31"/>
  <c r="U11" i="31"/>
  <c r="V11" i="31"/>
  <c r="F12" i="31"/>
  <c r="G12" i="31"/>
  <c r="H12" i="31"/>
  <c r="I12" i="31"/>
  <c r="J12" i="31"/>
  <c r="K12" i="31"/>
  <c r="L12" i="31"/>
  <c r="M12" i="31"/>
  <c r="N12" i="31"/>
  <c r="O12" i="31"/>
  <c r="P12" i="31"/>
  <c r="Q12" i="31"/>
  <c r="R12" i="31"/>
  <c r="S12" i="31"/>
  <c r="T12" i="31"/>
  <c r="U12" i="31"/>
  <c r="V12" i="31"/>
  <c r="F13" i="31"/>
  <c r="G13" i="31"/>
  <c r="H13" i="31"/>
  <c r="I13" i="31"/>
  <c r="J13" i="31"/>
  <c r="K13" i="31"/>
  <c r="L13" i="31"/>
  <c r="M13" i="31"/>
  <c r="N13" i="31"/>
  <c r="O13" i="31"/>
  <c r="P13" i="31"/>
  <c r="Q13" i="31"/>
  <c r="R13" i="31"/>
  <c r="S13" i="31"/>
  <c r="T13" i="31"/>
  <c r="U13" i="31"/>
  <c r="V13" i="31"/>
  <c r="F14" i="31"/>
  <c r="G14" i="31"/>
  <c r="H14" i="31"/>
  <c r="I14" i="31"/>
  <c r="J14" i="31"/>
  <c r="K14" i="31"/>
  <c r="L14" i="31"/>
  <c r="M14" i="31"/>
  <c r="N14" i="31"/>
  <c r="O14" i="31"/>
  <c r="P14" i="31"/>
  <c r="Q14" i="31"/>
  <c r="R14" i="31"/>
  <c r="S14" i="31"/>
  <c r="T14" i="31"/>
  <c r="U14" i="31"/>
  <c r="V14" i="31"/>
  <c r="F15" i="31"/>
  <c r="G15" i="31"/>
  <c r="H15" i="31"/>
  <c r="I15" i="31"/>
  <c r="J15" i="31"/>
  <c r="K15" i="31"/>
  <c r="L15" i="31"/>
  <c r="M15" i="31"/>
  <c r="N15" i="31"/>
  <c r="O15" i="31"/>
  <c r="P15" i="31"/>
  <c r="Q15" i="31"/>
  <c r="R15" i="31"/>
  <c r="S15" i="31"/>
  <c r="T15" i="31"/>
  <c r="U15" i="31"/>
  <c r="V15" i="31"/>
  <c r="F16" i="31"/>
  <c r="G16" i="31"/>
  <c r="H16" i="31"/>
  <c r="I16" i="31"/>
  <c r="J16" i="31"/>
  <c r="K16" i="31"/>
  <c r="L16" i="31"/>
  <c r="M16" i="31"/>
  <c r="N16" i="31"/>
  <c r="O16" i="31"/>
  <c r="P16" i="31"/>
  <c r="Q16" i="31"/>
  <c r="R16" i="31"/>
  <c r="S16" i="31"/>
  <c r="T16" i="31"/>
  <c r="U16" i="31"/>
  <c r="V16" i="31"/>
  <c r="F17" i="31"/>
  <c r="G17" i="31"/>
  <c r="H17" i="31"/>
  <c r="I17" i="31"/>
  <c r="J17" i="31"/>
  <c r="K17" i="31"/>
  <c r="L17" i="31"/>
  <c r="M17" i="31"/>
  <c r="N17" i="31"/>
  <c r="O17" i="31"/>
  <c r="P17" i="31"/>
  <c r="Q17" i="31"/>
  <c r="R17" i="31"/>
  <c r="S17" i="31"/>
  <c r="T17" i="31"/>
  <c r="U17" i="31"/>
  <c r="V17" i="31"/>
  <c r="F18" i="31"/>
  <c r="G18" i="31"/>
  <c r="H18" i="31"/>
  <c r="I18" i="31"/>
  <c r="J18" i="31"/>
  <c r="K18" i="31"/>
  <c r="L18" i="31"/>
  <c r="M18" i="31"/>
  <c r="N18" i="31"/>
  <c r="O18" i="31"/>
  <c r="P18" i="31"/>
  <c r="Q18" i="31"/>
  <c r="R18" i="31"/>
  <c r="S18" i="31"/>
  <c r="T18" i="31"/>
  <c r="U18" i="31"/>
  <c r="V18" i="31"/>
  <c r="F19" i="31"/>
  <c r="G19" i="31"/>
  <c r="H19" i="31"/>
  <c r="I19" i="31"/>
  <c r="J19" i="31"/>
  <c r="K19" i="31"/>
  <c r="L19" i="31"/>
  <c r="M19" i="31"/>
  <c r="N19" i="31"/>
  <c r="O19" i="31"/>
  <c r="P19" i="31"/>
  <c r="Q19" i="31"/>
  <c r="R19" i="31"/>
  <c r="S19" i="31"/>
  <c r="T19" i="31"/>
  <c r="U19" i="31"/>
  <c r="V19" i="31"/>
  <c r="F20" i="31"/>
  <c r="G20" i="31"/>
  <c r="H20" i="31"/>
  <c r="I20" i="31"/>
  <c r="J20" i="31"/>
  <c r="K20" i="31"/>
  <c r="L20" i="31"/>
  <c r="M20" i="31"/>
  <c r="N20" i="31"/>
  <c r="O20" i="31"/>
  <c r="P20" i="31"/>
  <c r="Q20" i="31"/>
  <c r="R20" i="31"/>
  <c r="S20" i="31"/>
  <c r="T20" i="31"/>
  <c r="U20" i="31"/>
  <c r="V20" i="31"/>
  <c r="F21" i="31"/>
  <c r="G21" i="31"/>
  <c r="H21" i="31"/>
  <c r="I21" i="31"/>
  <c r="J21" i="31"/>
  <c r="K21" i="31"/>
  <c r="L21" i="31"/>
  <c r="M21" i="31"/>
  <c r="N21" i="31"/>
  <c r="O21" i="31"/>
  <c r="P21" i="31"/>
  <c r="Q21" i="31"/>
  <c r="R21" i="31"/>
  <c r="S21" i="31"/>
  <c r="T21" i="31"/>
  <c r="U21" i="31"/>
  <c r="V21" i="31"/>
  <c r="F22" i="31"/>
  <c r="G22" i="31"/>
  <c r="H22" i="31"/>
  <c r="I22" i="31"/>
  <c r="J22" i="31"/>
  <c r="K22" i="31"/>
  <c r="L22" i="31"/>
  <c r="M22" i="31"/>
  <c r="N22" i="31"/>
  <c r="O22" i="31"/>
  <c r="P22" i="31"/>
  <c r="Q22" i="31"/>
  <c r="R22" i="31"/>
  <c r="S22" i="31"/>
  <c r="T22" i="31"/>
  <c r="U22" i="31"/>
  <c r="V22" i="31"/>
  <c r="F23" i="31"/>
  <c r="G23" i="31"/>
  <c r="H23" i="31"/>
  <c r="I23" i="31"/>
  <c r="J23" i="31"/>
  <c r="K23" i="31"/>
  <c r="L23" i="31"/>
  <c r="M23" i="31"/>
  <c r="N23" i="31"/>
  <c r="O23" i="31"/>
  <c r="P23" i="31"/>
  <c r="Q23" i="31"/>
  <c r="R23" i="31"/>
  <c r="S23" i="31"/>
  <c r="T23" i="31"/>
  <c r="U23" i="31"/>
  <c r="V23" i="31"/>
  <c r="F24" i="31"/>
  <c r="G24" i="31"/>
  <c r="H24" i="31"/>
  <c r="I24" i="31"/>
  <c r="J24" i="31"/>
  <c r="K24" i="31"/>
  <c r="L24" i="31"/>
  <c r="M24" i="31"/>
  <c r="N24" i="31"/>
  <c r="O24" i="31"/>
  <c r="P24" i="31"/>
  <c r="Q24" i="31"/>
  <c r="R24" i="31"/>
  <c r="S24" i="31"/>
  <c r="T24" i="31"/>
  <c r="U24" i="31"/>
  <c r="V24" i="31"/>
  <c r="F25" i="31"/>
  <c r="G25" i="31"/>
  <c r="H25" i="31"/>
  <c r="I25" i="31"/>
  <c r="J25" i="31"/>
  <c r="K25" i="31"/>
  <c r="L25" i="31"/>
  <c r="M25" i="31"/>
  <c r="N25" i="31"/>
  <c r="O25" i="31"/>
  <c r="P25" i="31"/>
  <c r="Q25" i="31"/>
  <c r="R25" i="31"/>
  <c r="S25" i="31"/>
  <c r="T25" i="31"/>
  <c r="U25" i="31"/>
  <c r="V25" i="31"/>
  <c r="F26" i="31"/>
  <c r="G26" i="31"/>
  <c r="H26" i="31"/>
  <c r="I26" i="31"/>
  <c r="J26" i="31"/>
  <c r="K26" i="31"/>
  <c r="L26" i="31"/>
  <c r="M26" i="31"/>
  <c r="N26" i="31"/>
  <c r="O26" i="31"/>
  <c r="P26" i="31"/>
  <c r="Q26" i="31"/>
  <c r="R26" i="31"/>
  <c r="S26" i="31"/>
  <c r="T26" i="31"/>
  <c r="U26" i="31"/>
  <c r="V26" i="31"/>
  <c r="F27" i="31"/>
  <c r="G27" i="31"/>
  <c r="H27" i="31"/>
  <c r="I27" i="31"/>
  <c r="J27" i="31"/>
  <c r="K27" i="31"/>
  <c r="L27" i="31"/>
  <c r="M27" i="31"/>
  <c r="N27" i="31"/>
  <c r="O27" i="31"/>
  <c r="P27" i="31"/>
  <c r="Q27" i="31"/>
  <c r="R27" i="31"/>
  <c r="S27" i="31"/>
  <c r="T27" i="31"/>
  <c r="U27" i="31"/>
  <c r="V27" i="31"/>
  <c r="F28" i="31"/>
  <c r="G28" i="31"/>
  <c r="H28" i="31"/>
  <c r="I28" i="31"/>
  <c r="J28" i="31"/>
  <c r="K28" i="31"/>
  <c r="L28" i="31"/>
  <c r="M28" i="31"/>
  <c r="N28" i="31"/>
  <c r="O28" i="31"/>
  <c r="P28" i="31"/>
  <c r="Q28" i="31"/>
  <c r="R28" i="31"/>
  <c r="S28" i="31"/>
  <c r="T28" i="31"/>
  <c r="U28" i="31"/>
  <c r="V28" i="31"/>
  <c r="F29" i="31"/>
  <c r="G29" i="31"/>
  <c r="H29" i="31"/>
  <c r="I29" i="31"/>
  <c r="J29" i="31"/>
  <c r="K29" i="31"/>
  <c r="L29" i="31"/>
  <c r="M29" i="31"/>
  <c r="N29" i="31"/>
  <c r="O29" i="31"/>
  <c r="P29" i="31"/>
  <c r="Q29" i="31"/>
  <c r="R29" i="31"/>
  <c r="S29" i="31"/>
  <c r="T29" i="31"/>
  <c r="U29" i="31"/>
  <c r="V29" i="31"/>
  <c r="F30" i="31"/>
  <c r="G30" i="31"/>
  <c r="H30" i="31"/>
  <c r="I30" i="31"/>
  <c r="J30" i="31"/>
  <c r="K30" i="31"/>
  <c r="L30" i="31"/>
  <c r="M30" i="31"/>
  <c r="N30" i="31"/>
  <c r="O30" i="31"/>
  <c r="P30" i="31"/>
  <c r="Q30" i="31"/>
  <c r="R30" i="31"/>
  <c r="S30" i="31"/>
  <c r="T30" i="31"/>
  <c r="U30" i="31"/>
  <c r="V30" i="31"/>
  <c r="F31" i="31"/>
  <c r="G31" i="31"/>
  <c r="H31" i="31"/>
  <c r="I31" i="31"/>
  <c r="J31" i="31"/>
  <c r="K31" i="31"/>
  <c r="L31" i="31"/>
  <c r="M31" i="31"/>
  <c r="N31" i="31"/>
  <c r="O31" i="31"/>
  <c r="P31" i="31"/>
  <c r="Q31" i="31"/>
  <c r="R31" i="31"/>
  <c r="S31" i="31"/>
  <c r="T31" i="31"/>
  <c r="U31" i="31"/>
  <c r="V31" i="31"/>
  <c r="F32" i="31"/>
  <c r="G32" i="31"/>
  <c r="H32" i="31"/>
  <c r="I32" i="31"/>
  <c r="J32" i="31"/>
  <c r="K32" i="31"/>
  <c r="L32" i="31"/>
  <c r="M32" i="31"/>
  <c r="N32" i="31"/>
  <c r="O32" i="31"/>
  <c r="P32" i="31"/>
  <c r="Q32" i="31"/>
  <c r="R32" i="31"/>
  <c r="S32" i="31"/>
  <c r="T32" i="31"/>
  <c r="U32" i="31"/>
  <c r="V32" i="31"/>
  <c r="F33" i="31"/>
  <c r="G33" i="31"/>
  <c r="H33" i="31"/>
  <c r="I33" i="31"/>
  <c r="J33" i="31"/>
  <c r="K33" i="31"/>
  <c r="L33" i="31"/>
  <c r="M33" i="31"/>
  <c r="N33" i="31"/>
  <c r="O33" i="31"/>
  <c r="P33" i="31"/>
  <c r="Q33" i="31"/>
  <c r="R33" i="31"/>
  <c r="S33" i="31"/>
  <c r="T33" i="31"/>
  <c r="U33" i="31"/>
  <c r="V33" i="31"/>
  <c r="F34" i="31"/>
  <c r="G34" i="31"/>
  <c r="H34" i="31"/>
  <c r="I34" i="31"/>
  <c r="J34" i="31"/>
  <c r="K34" i="31"/>
  <c r="L34" i="31"/>
  <c r="M34" i="31"/>
  <c r="N34" i="31"/>
  <c r="O34" i="31"/>
  <c r="P34" i="31"/>
  <c r="Q34" i="31"/>
  <c r="R34" i="31"/>
  <c r="S34" i="31"/>
  <c r="T34" i="31"/>
  <c r="U34" i="31"/>
  <c r="V34" i="31"/>
  <c r="F35" i="31"/>
  <c r="G35" i="31"/>
  <c r="H35" i="31"/>
  <c r="I35" i="31"/>
  <c r="J35" i="31"/>
  <c r="K35" i="31"/>
  <c r="L35" i="31"/>
  <c r="M35" i="31"/>
  <c r="N35" i="31"/>
  <c r="O35" i="31"/>
  <c r="P35" i="31"/>
  <c r="Q35" i="31"/>
  <c r="R35" i="31"/>
  <c r="S35" i="31"/>
  <c r="T35" i="31"/>
  <c r="U35" i="31"/>
  <c r="V35" i="31"/>
  <c r="F36" i="31"/>
  <c r="G36" i="31"/>
  <c r="H36" i="31"/>
  <c r="I36" i="31"/>
  <c r="J36" i="31"/>
  <c r="K36" i="31"/>
  <c r="L36" i="31"/>
  <c r="M36" i="31"/>
  <c r="N36" i="31"/>
  <c r="O36" i="31"/>
  <c r="P36" i="31"/>
  <c r="Q36" i="31"/>
  <c r="R36" i="31"/>
  <c r="S36" i="31"/>
  <c r="T36" i="31"/>
  <c r="U36" i="31"/>
  <c r="V36" i="31"/>
  <c r="F37" i="31"/>
  <c r="G37" i="31"/>
  <c r="H37" i="31"/>
  <c r="I37" i="31"/>
  <c r="J37" i="31"/>
  <c r="K37" i="31"/>
  <c r="L37" i="31"/>
  <c r="M37" i="31"/>
  <c r="N37" i="31"/>
  <c r="O37" i="31"/>
  <c r="P37" i="31"/>
  <c r="Q37" i="31"/>
  <c r="R37" i="31"/>
  <c r="S37" i="31"/>
  <c r="T37" i="31"/>
  <c r="U37" i="31"/>
  <c r="V37" i="31"/>
  <c r="F38" i="31"/>
  <c r="G38" i="31"/>
  <c r="H38" i="31"/>
  <c r="I38" i="31"/>
  <c r="J38" i="31"/>
  <c r="K38" i="31"/>
  <c r="L38" i="31"/>
  <c r="M38" i="31"/>
  <c r="N38" i="31"/>
  <c r="O38" i="31"/>
  <c r="P38" i="31"/>
  <c r="Q38" i="31"/>
  <c r="R38" i="31"/>
  <c r="S38" i="31"/>
  <c r="T38" i="31"/>
  <c r="U38" i="31"/>
  <c r="V38" i="31"/>
  <c r="F39" i="31"/>
  <c r="G39" i="31"/>
  <c r="H39" i="31"/>
  <c r="I39" i="31"/>
  <c r="J39" i="31"/>
  <c r="K39" i="31"/>
  <c r="L39" i="31"/>
  <c r="M39" i="31"/>
  <c r="N39" i="31"/>
  <c r="O39" i="31"/>
  <c r="P39" i="31"/>
  <c r="Q39" i="31"/>
  <c r="R39" i="31"/>
  <c r="S39" i="31"/>
  <c r="T39" i="31"/>
  <c r="U39" i="31"/>
  <c r="V39" i="31"/>
  <c r="F40" i="31"/>
  <c r="G40" i="31"/>
  <c r="H40" i="31"/>
  <c r="I40" i="31"/>
  <c r="J40" i="31"/>
  <c r="K40" i="31"/>
  <c r="L40" i="31"/>
  <c r="M40" i="31"/>
  <c r="N40" i="31"/>
  <c r="O40" i="31"/>
  <c r="P40" i="31"/>
  <c r="Q40" i="31"/>
  <c r="R40" i="31"/>
  <c r="S40" i="31"/>
  <c r="T40" i="31"/>
  <c r="U40" i="31"/>
  <c r="V40" i="31"/>
  <c r="F41" i="31"/>
  <c r="G41" i="31"/>
  <c r="H41" i="31"/>
  <c r="I41" i="31"/>
  <c r="J41" i="31"/>
  <c r="K41" i="31"/>
  <c r="L41" i="31"/>
  <c r="M41" i="31"/>
  <c r="N41" i="31"/>
  <c r="O41" i="31"/>
  <c r="P41" i="31"/>
  <c r="Q41" i="31"/>
  <c r="R41" i="31"/>
  <c r="S41" i="31"/>
  <c r="T41" i="31"/>
  <c r="U41" i="31"/>
  <c r="V41" i="31"/>
  <c r="F42" i="31"/>
  <c r="G42" i="31"/>
  <c r="H42" i="31"/>
  <c r="I42" i="31"/>
  <c r="J42" i="31"/>
  <c r="K42" i="31"/>
  <c r="L42" i="31"/>
  <c r="M42" i="31"/>
  <c r="N42" i="31"/>
  <c r="O42" i="31"/>
  <c r="P42" i="31"/>
  <c r="Q42" i="31"/>
  <c r="R42" i="31"/>
  <c r="S42" i="31"/>
  <c r="T42" i="31"/>
  <c r="U42" i="31"/>
  <c r="V42" i="31"/>
  <c r="F43" i="31"/>
  <c r="G43" i="31"/>
  <c r="H43" i="31"/>
  <c r="I43" i="31"/>
  <c r="J43" i="31"/>
  <c r="K43" i="31"/>
  <c r="L43" i="31"/>
  <c r="M43" i="31"/>
  <c r="N43" i="31"/>
  <c r="O43" i="31"/>
  <c r="P43" i="31"/>
  <c r="Q43" i="31"/>
  <c r="R43" i="31"/>
  <c r="S43" i="31"/>
  <c r="T43" i="31"/>
  <c r="U43" i="31"/>
  <c r="V43" i="31"/>
  <c r="F44" i="31"/>
  <c r="G44" i="31"/>
  <c r="H44" i="31"/>
  <c r="I44" i="31"/>
  <c r="J44" i="31"/>
  <c r="K44" i="31"/>
  <c r="L44" i="31"/>
  <c r="M44" i="31"/>
  <c r="N44" i="31"/>
  <c r="O44" i="31"/>
  <c r="P44" i="31"/>
  <c r="Q44" i="31"/>
  <c r="R44" i="31"/>
  <c r="S44" i="31"/>
  <c r="T44" i="31"/>
  <c r="U44" i="31"/>
  <c r="V44" i="31"/>
  <c r="F45" i="31"/>
  <c r="G45" i="31"/>
  <c r="H45" i="31"/>
  <c r="I45" i="31"/>
  <c r="J45" i="31"/>
  <c r="K45" i="31"/>
  <c r="L45" i="31"/>
  <c r="M45" i="31"/>
  <c r="N45" i="31"/>
  <c r="O45" i="31"/>
  <c r="P45" i="31"/>
  <c r="Q45" i="31"/>
  <c r="R45" i="31"/>
  <c r="S45" i="31"/>
  <c r="T45" i="31"/>
  <c r="U45" i="31"/>
  <c r="V45" i="31"/>
  <c r="F46" i="31"/>
  <c r="G46" i="31"/>
  <c r="H46" i="31"/>
  <c r="I46" i="31"/>
  <c r="J46" i="31"/>
  <c r="K46" i="31"/>
  <c r="L46" i="31"/>
  <c r="M46" i="31"/>
  <c r="N46" i="31"/>
  <c r="O46" i="31"/>
  <c r="P46" i="31"/>
  <c r="Q46" i="31"/>
  <c r="R46" i="31"/>
  <c r="S46" i="31"/>
  <c r="T46" i="31"/>
  <c r="U46" i="31"/>
  <c r="V46" i="31"/>
  <c r="F47" i="31"/>
  <c r="G47" i="31"/>
  <c r="H47" i="31"/>
  <c r="I47" i="31"/>
  <c r="J47" i="31"/>
  <c r="K47" i="31"/>
  <c r="L47" i="31"/>
  <c r="M47" i="31"/>
  <c r="N47" i="31"/>
  <c r="O47" i="31"/>
  <c r="P47" i="31"/>
  <c r="Q47" i="31"/>
  <c r="R47" i="31"/>
  <c r="S47" i="31"/>
  <c r="T47" i="31"/>
  <c r="U47" i="31"/>
  <c r="V47" i="31"/>
  <c r="F48" i="31"/>
  <c r="G48" i="31"/>
  <c r="H48" i="31"/>
  <c r="I48" i="31"/>
  <c r="J48" i="31"/>
  <c r="K48" i="31"/>
  <c r="L48" i="31"/>
  <c r="M48" i="31"/>
  <c r="N48" i="31"/>
  <c r="O48" i="31"/>
  <c r="P48" i="31"/>
  <c r="Q48" i="31"/>
  <c r="R48" i="31"/>
  <c r="S48" i="31"/>
  <c r="T48" i="31"/>
  <c r="U48" i="31"/>
  <c r="V48" i="31"/>
  <c r="F49" i="31"/>
  <c r="G49" i="31"/>
  <c r="H49" i="31"/>
  <c r="I49" i="31"/>
  <c r="J49" i="31"/>
  <c r="K49" i="31"/>
  <c r="L49" i="31"/>
  <c r="M49" i="31"/>
  <c r="N49" i="31"/>
  <c r="O49" i="31"/>
  <c r="P49" i="31"/>
  <c r="Q49" i="31"/>
  <c r="R49" i="31"/>
  <c r="S49" i="31"/>
  <c r="T49" i="31"/>
  <c r="U49" i="31"/>
  <c r="V49" i="31"/>
  <c r="F50" i="31"/>
  <c r="G50" i="31"/>
  <c r="H50" i="31"/>
  <c r="I50" i="31"/>
  <c r="J50" i="31"/>
  <c r="K50" i="31"/>
  <c r="L50" i="31"/>
  <c r="M50" i="31"/>
  <c r="N50" i="31"/>
  <c r="O50" i="31"/>
  <c r="P50" i="31"/>
  <c r="Q50" i="31"/>
  <c r="R50" i="31"/>
  <c r="S50" i="31"/>
  <c r="T50" i="31"/>
  <c r="U50" i="31"/>
  <c r="V50" i="31"/>
  <c r="F51" i="31"/>
  <c r="G51" i="31"/>
  <c r="H51" i="31"/>
  <c r="I51" i="31"/>
  <c r="J51" i="31"/>
  <c r="K51" i="31"/>
  <c r="L51" i="31"/>
  <c r="M51" i="31"/>
  <c r="N51" i="31"/>
  <c r="O51" i="31"/>
  <c r="P51" i="31"/>
  <c r="Q51" i="31"/>
  <c r="R51" i="31"/>
  <c r="S51" i="31"/>
  <c r="T51" i="31"/>
  <c r="U51" i="31"/>
  <c r="V51" i="31"/>
  <c r="F52" i="31"/>
  <c r="G52" i="31"/>
  <c r="H52" i="31"/>
  <c r="I52" i="31"/>
  <c r="J52" i="31"/>
  <c r="K52" i="31"/>
  <c r="L52" i="31"/>
  <c r="M52" i="31"/>
  <c r="N52" i="31"/>
  <c r="O52" i="31"/>
  <c r="P52" i="31"/>
  <c r="Q52" i="31"/>
  <c r="R52" i="31"/>
  <c r="S52" i="31"/>
  <c r="T52" i="31"/>
  <c r="U52" i="31"/>
  <c r="V52" i="31"/>
  <c r="F53" i="31"/>
  <c r="G53" i="31"/>
  <c r="H53" i="31"/>
  <c r="I53" i="31"/>
  <c r="J53" i="31"/>
  <c r="K53" i="31"/>
  <c r="L53" i="31"/>
  <c r="M53" i="31"/>
  <c r="N53" i="31"/>
  <c r="O53" i="31"/>
  <c r="P53" i="31"/>
  <c r="Q53" i="31"/>
  <c r="R53" i="31"/>
  <c r="S53" i="31"/>
  <c r="T53" i="31"/>
  <c r="U53" i="31"/>
  <c r="V53" i="31"/>
  <c r="F54" i="31"/>
  <c r="G54" i="31"/>
  <c r="H54" i="31"/>
  <c r="I54" i="31"/>
  <c r="J54" i="31"/>
  <c r="K54" i="31"/>
  <c r="L54" i="31"/>
  <c r="M54" i="31"/>
  <c r="N54" i="31"/>
  <c r="O54" i="31"/>
  <c r="P54" i="31"/>
  <c r="Q54" i="31"/>
  <c r="R54" i="31"/>
  <c r="S54" i="31"/>
  <c r="T54" i="31"/>
  <c r="U54" i="31"/>
  <c r="V54" i="31"/>
  <c r="F55" i="31"/>
  <c r="G55" i="31"/>
  <c r="H55" i="31"/>
  <c r="I55" i="31"/>
  <c r="J55" i="31"/>
  <c r="K55" i="31"/>
  <c r="L55" i="31"/>
  <c r="M55" i="31"/>
  <c r="N55" i="31"/>
  <c r="O55" i="31"/>
  <c r="P55" i="31"/>
  <c r="Q55" i="31"/>
  <c r="R55" i="31"/>
  <c r="S55" i="31"/>
  <c r="T55" i="31"/>
  <c r="U55" i="31"/>
  <c r="V55" i="31"/>
  <c r="F56" i="31"/>
  <c r="G56" i="31"/>
  <c r="H56" i="31"/>
  <c r="I56" i="31"/>
  <c r="J56" i="31"/>
  <c r="K56" i="31"/>
  <c r="L56" i="31"/>
  <c r="M56" i="31"/>
  <c r="N56" i="31"/>
  <c r="O56" i="31"/>
  <c r="P56" i="31"/>
  <c r="Q56" i="31"/>
  <c r="R56" i="31"/>
  <c r="S56" i="31"/>
  <c r="T56" i="31"/>
  <c r="U56" i="31"/>
  <c r="V56" i="31"/>
  <c r="F57" i="31"/>
  <c r="G57" i="31"/>
  <c r="H57" i="31"/>
  <c r="I57" i="31"/>
  <c r="J57" i="31"/>
  <c r="K57" i="31"/>
  <c r="L57" i="31"/>
  <c r="M57" i="31"/>
  <c r="N57" i="31"/>
  <c r="O57" i="31"/>
  <c r="P57" i="31"/>
  <c r="Q57" i="31"/>
  <c r="R57" i="31"/>
  <c r="S57" i="31"/>
  <c r="T57" i="31"/>
  <c r="U57" i="31"/>
  <c r="V57" i="31"/>
  <c r="F58" i="31"/>
  <c r="G58" i="31"/>
  <c r="H58" i="31"/>
  <c r="I58" i="31"/>
  <c r="J58" i="31"/>
  <c r="K58" i="31"/>
  <c r="L58" i="31"/>
  <c r="M58" i="31"/>
  <c r="N58" i="31"/>
  <c r="O58" i="31"/>
  <c r="P58" i="31"/>
  <c r="Q58" i="31"/>
  <c r="R58" i="31"/>
  <c r="S58" i="31"/>
  <c r="T58" i="31"/>
  <c r="U58" i="31"/>
  <c r="V58" i="31"/>
  <c r="F59" i="31"/>
  <c r="G59" i="31"/>
  <c r="H59" i="31"/>
  <c r="I59" i="31"/>
  <c r="J59" i="31"/>
  <c r="K59" i="31"/>
  <c r="L59" i="31"/>
  <c r="M59" i="31"/>
  <c r="N59" i="31"/>
  <c r="O59" i="31"/>
  <c r="P59" i="31"/>
  <c r="Q59" i="31"/>
  <c r="R59" i="31"/>
  <c r="S59" i="31"/>
  <c r="T59" i="31"/>
  <c r="U59" i="31"/>
  <c r="V59" i="31"/>
  <c r="F60" i="31"/>
  <c r="G60" i="31"/>
  <c r="H60" i="31"/>
  <c r="I60" i="31"/>
  <c r="J60" i="31"/>
  <c r="K60" i="31"/>
  <c r="L60" i="31"/>
  <c r="M60" i="31"/>
  <c r="N60" i="31"/>
  <c r="O60" i="31"/>
  <c r="P60" i="31"/>
  <c r="Q60" i="31"/>
  <c r="R60" i="31"/>
  <c r="S60" i="31"/>
  <c r="T60" i="31"/>
  <c r="U60" i="31"/>
  <c r="V60" i="31"/>
  <c r="F61" i="31"/>
  <c r="G61" i="31"/>
  <c r="H61" i="31"/>
  <c r="I61" i="31"/>
  <c r="J61" i="31"/>
  <c r="K61" i="31"/>
  <c r="L61" i="31"/>
  <c r="M61" i="31"/>
  <c r="N61" i="31"/>
  <c r="O61" i="31"/>
  <c r="P61" i="31"/>
  <c r="Q61" i="31"/>
  <c r="R61" i="31"/>
  <c r="S61" i="31"/>
  <c r="T61" i="31"/>
  <c r="U61" i="31"/>
  <c r="V61" i="31"/>
  <c r="F62" i="31"/>
  <c r="G62" i="31"/>
  <c r="H62" i="31"/>
  <c r="I62" i="31"/>
  <c r="J62" i="31"/>
  <c r="K62" i="31"/>
  <c r="L62" i="31"/>
  <c r="M62" i="31"/>
  <c r="N62" i="31"/>
  <c r="O62" i="31"/>
  <c r="P62" i="31"/>
  <c r="Q62" i="31"/>
  <c r="R62" i="31"/>
  <c r="S62" i="31"/>
  <c r="T62" i="31"/>
  <c r="U62" i="31"/>
  <c r="V62" i="31"/>
  <c r="F63" i="31"/>
  <c r="G63" i="31"/>
  <c r="H63" i="31"/>
  <c r="I63" i="31"/>
  <c r="J63" i="31"/>
  <c r="K63" i="31"/>
  <c r="L63" i="31"/>
  <c r="M63" i="31"/>
  <c r="N63" i="31"/>
  <c r="O63" i="31"/>
  <c r="P63" i="31"/>
  <c r="Q63" i="31"/>
  <c r="R63" i="31"/>
  <c r="S63" i="31"/>
  <c r="T63" i="31"/>
  <c r="U63" i="31"/>
  <c r="V63" i="31"/>
  <c r="F64" i="31"/>
  <c r="G64" i="31"/>
  <c r="H64" i="31"/>
  <c r="I64" i="31"/>
  <c r="J64" i="31"/>
  <c r="K64" i="31"/>
  <c r="L64" i="31"/>
  <c r="M64" i="31"/>
  <c r="N64" i="31"/>
  <c r="O64" i="31"/>
  <c r="P64" i="31"/>
  <c r="Q64" i="31"/>
  <c r="R64" i="31"/>
  <c r="S64" i="31"/>
  <c r="T64" i="31"/>
  <c r="U64" i="31"/>
  <c r="V64" i="31"/>
  <c r="F65" i="31"/>
  <c r="G65" i="31"/>
  <c r="H65" i="31"/>
  <c r="I65" i="31"/>
  <c r="J65" i="31"/>
  <c r="K65" i="31"/>
  <c r="L65" i="31"/>
  <c r="M65" i="31"/>
  <c r="N65" i="31"/>
  <c r="O65" i="31"/>
  <c r="P65" i="31"/>
  <c r="Q65" i="31"/>
  <c r="R65" i="31"/>
  <c r="S65" i="31"/>
  <c r="T65" i="31"/>
  <c r="U65" i="31"/>
  <c r="V65" i="31"/>
  <c r="F66" i="31"/>
  <c r="G66" i="31"/>
  <c r="H66" i="31"/>
  <c r="I66" i="31"/>
  <c r="J66" i="31"/>
  <c r="K66" i="31"/>
  <c r="L66" i="31"/>
  <c r="M66" i="31"/>
  <c r="N66" i="31"/>
  <c r="O66" i="31"/>
  <c r="P66" i="31"/>
  <c r="Q66" i="31"/>
  <c r="R66" i="31"/>
  <c r="S66" i="31"/>
  <c r="T66" i="31"/>
  <c r="U66" i="31"/>
  <c r="V66" i="31"/>
  <c r="F67" i="31"/>
  <c r="G67" i="31"/>
  <c r="H67" i="31"/>
  <c r="I67" i="31"/>
  <c r="J67" i="31"/>
  <c r="K67" i="31"/>
  <c r="L67" i="31"/>
  <c r="M67" i="31"/>
  <c r="N67" i="31"/>
  <c r="O67" i="31"/>
  <c r="P67" i="31"/>
  <c r="Q67" i="31"/>
  <c r="R67" i="31"/>
  <c r="S67" i="31"/>
  <c r="T67" i="31"/>
  <c r="U67" i="31"/>
  <c r="V67" i="31"/>
  <c r="F68" i="31"/>
  <c r="G68" i="31"/>
  <c r="H68" i="31"/>
  <c r="I68" i="31"/>
  <c r="J68" i="31"/>
  <c r="K68" i="31"/>
  <c r="L68" i="31"/>
  <c r="M68" i="31"/>
  <c r="N68" i="31"/>
  <c r="O68" i="31"/>
  <c r="P68" i="31"/>
  <c r="Q68" i="31"/>
  <c r="R68" i="31"/>
  <c r="S68" i="31"/>
  <c r="T68" i="31"/>
  <c r="U68" i="31"/>
  <c r="V68" i="31"/>
  <c r="F69" i="31"/>
  <c r="G69" i="31"/>
  <c r="H69" i="31"/>
  <c r="I69" i="31"/>
  <c r="J69" i="31"/>
  <c r="K69" i="31"/>
  <c r="L69" i="31"/>
  <c r="M69" i="31"/>
  <c r="N69" i="31"/>
  <c r="O69" i="31"/>
  <c r="P69" i="31"/>
  <c r="Q69" i="31"/>
  <c r="R69" i="31"/>
  <c r="S69" i="31"/>
  <c r="T69" i="31"/>
  <c r="U69" i="31"/>
  <c r="V69" i="31"/>
  <c r="F70" i="31"/>
  <c r="G70" i="31"/>
  <c r="H70" i="31"/>
  <c r="I70" i="31"/>
  <c r="J70" i="31"/>
  <c r="K70" i="31"/>
  <c r="L70" i="31"/>
  <c r="M70" i="31"/>
  <c r="N70" i="31"/>
  <c r="O70" i="31"/>
  <c r="P70" i="31"/>
  <c r="Q70" i="31"/>
  <c r="R70" i="31"/>
  <c r="S70" i="31"/>
  <c r="T70" i="31"/>
  <c r="U70" i="31"/>
  <c r="V70" i="31"/>
  <c r="F71" i="31"/>
  <c r="G71" i="31"/>
  <c r="H71" i="31"/>
  <c r="I71" i="31"/>
  <c r="J71" i="31"/>
  <c r="K71" i="31"/>
  <c r="L71" i="31"/>
  <c r="M71" i="31"/>
  <c r="N71" i="31"/>
  <c r="O71" i="31"/>
  <c r="P71" i="31"/>
  <c r="Q71" i="31"/>
  <c r="R71" i="31"/>
  <c r="S71" i="31"/>
  <c r="T71" i="31"/>
  <c r="U71" i="31"/>
  <c r="V71" i="31"/>
  <c r="F72" i="31"/>
  <c r="G72" i="31"/>
  <c r="H72" i="31"/>
  <c r="I72" i="31"/>
  <c r="J72" i="31"/>
  <c r="K72" i="31"/>
  <c r="L72" i="31"/>
  <c r="M72" i="31"/>
  <c r="N72" i="31"/>
  <c r="O72" i="31"/>
  <c r="P72" i="31"/>
  <c r="Q72" i="31"/>
  <c r="R72" i="31"/>
  <c r="S72" i="31"/>
  <c r="T72" i="31"/>
  <c r="U72" i="31"/>
  <c r="V72" i="31"/>
  <c r="F73" i="31"/>
  <c r="G73" i="31"/>
  <c r="H73" i="31"/>
  <c r="I73" i="31"/>
  <c r="J73" i="31"/>
  <c r="K73" i="31"/>
  <c r="L73" i="31"/>
  <c r="M73" i="31"/>
  <c r="N73" i="31"/>
  <c r="O73" i="31"/>
  <c r="P73" i="31"/>
  <c r="Q73" i="31"/>
  <c r="R73" i="31"/>
  <c r="S73" i="31"/>
  <c r="T73" i="31"/>
  <c r="U73" i="31"/>
  <c r="V73" i="31"/>
  <c r="F74" i="31"/>
  <c r="G74" i="31"/>
  <c r="H74" i="31"/>
  <c r="I74" i="31"/>
  <c r="J74" i="31"/>
  <c r="K74" i="31"/>
  <c r="L74" i="31"/>
  <c r="M74" i="31"/>
  <c r="N74" i="31"/>
  <c r="O74" i="31"/>
  <c r="P74" i="31"/>
  <c r="Q74" i="31"/>
  <c r="R74" i="31"/>
  <c r="S74" i="31"/>
  <c r="T74" i="31"/>
  <c r="U74" i="31"/>
  <c r="V74" i="31"/>
  <c r="F75" i="31"/>
  <c r="G75" i="31"/>
  <c r="H75" i="31"/>
  <c r="I75" i="31"/>
  <c r="J75" i="31"/>
  <c r="K75" i="31"/>
  <c r="L75" i="31"/>
  <c r="M75" i="31"/>
  <c r="N75" i="31"/>
  <c r="O75" i="31"/>
  <c r="P75" i="31"/>
  <c r="Q75" i="31"/>
  <c r="R75" i="31"/>
  <c r="S75" i="31"/>
  <c r="T75" i="31"/>
  <c r="U75" i="31"/>
  <c r="V75" i="31"/>
  <c r="F76" i="31"/>
  <c r="G76" i="31"/>
  <c r="H76" i="31"/>
  <c r="I76" i="31"/>
  <c r="J76" i="31"/>
  <c r="K76" i="31"/>
  <c r="L76" i="31"/>
  <c r="M76" i="31"/>
  <c r="N76" i="31"/>
  <c r="O76" i="31"/>
  <c r="P76" i="31"/>
  <c r="Q76" i="31"/>
  <c r="R76" i="31"/>
  <c r="S76" i="31"/>
  <c r="T76" i="31"/>
  <c r="U76" i="31"/>
  <c r="V76" i="31"/>
  <c r="F77" i="31"/>
  <c r="G77" i="31"/>
  <c r="H77" i="31"/>
  <c r="I77" i="31"/>
  <c r="J77" i="31"/>
  <c r="K77" i="31"/>
  <c r="L77" i="31"/>
  <c r="M77" i="31"/>
  <c r="N77" i="31"/>
  <c r="O77" i="31"/>
  <c r="P77" i="31"/>
  <c r="Q77" i="31"/>
  <c r="R77" i="31"/>
  <c r="S77" i="31"/>
  <c r="T77" i="31"/>
  <c r="U77" i="31"/>
  <c r="V77" i="31"/>
  <c r="F78" i="31"/>
  <c r="G78" i="31"/>
  <c r="H78" i="31"/>
  <c r="I78" i="31"/>
  <c r="J78" i="31"/>
  <c r="K78" i="31"/>
  <c r="L78" i="31"/>
  <c r="M78" i="31"/>
  <c r="N78" i="31"/>
  <c r="O78" i="31"/>
  <c r="P78" i="31"/>
  <c r="Q78" i="31"/>
  <c r="R78" i="31"/>
  <c r="S78" i="31"/>
  <c r="T78" i="31"/>
  <c r="U78" i="31"/>
  <c r="V78" i="31"/>
  <c r="F79" i="31"/>
  <c r="G79" i="31"/>
  <c r="H79" i="31"/>
  <c r="I79" i="31"/>
  <c r="J79" i="31"/>
  <c r="K79" i="31"/>
  <c r="L79" i="31"/>
  <c r="M79" i="31"/>
  <c r="N79" i="31"/>
  <c r="O79" i="31"/>
  <c r="P79" i="31"/>
  <c r="Q79" i="31"/>
  <c r="R79" i="31"/>
  <c r="S79" i="31"/>
  <c r="T79" i="31"/>
  <c r="U79" i="31"/>
  <c r="V79" i="31"/>
  <c r="F80" i="31"/>
  <c r="G80" i="31"/>
  <c r="H80" i="31"/>
  <c r="I80" i="31"/>
  <c r="J80" i="31"/>
  <c r="K80" i="31"/>
  <c r="L80" i="31"/>
  <c r="M80" i="31"/>
  <c r="N80" i="31"/>
  <c r="O80" i="31"/>
  <c r="P80" i="31"/>
  <c r="Q80" i="31"/>
  <c r="R80" i="31"/>
  <c r="S80" i="31"/>
  <c r="T80" i="31"/>
  <c r="U80" i="31"/>
  <c r="V80" i="31"/>
  <c r="F81" i="31"/>
  <c r="G81" i="31"/>
  <c r="H81" i="31"/>
  <c r="I81" i="31"/>
  <c r="J81" i="31"/>
  <c r="K81" i="31"/>
  <c r="L81" i="31"/>
  <c r="M81" i="31"/>
  <c r="N81" i="31"/>
  <c r="O81" i="31"/>
  <c r="P81" i="31"/>
  <c r="Q81" i="31"/>
  <c r="R81" i="31"/>
  <c r="S81" i="31"/>
  <c r="T81" i="31"/>
  <c r="U81" i="31"/>
  <c r="V81" i="31"/>
  <c r="F82" i="31"/>
  <c r="G82" i="31"/>
  <c r="H82" i="31"/>
  <c r="I82" i="31"/>
  <c r="J82" i="31"/>
  <c r="K82" i="31"/>
  <c r="L82" i="31"/>
  <c r="M82" i="31"/>
  <c r="N82" i="31"/>
  <c r="O82" i="31"/>
  <c r="P82" i="31"/>
  <c r="Q82" i="31"/>
  <c r="R82" i="31"/>
  <c r="S82" i="31"/>
  <c r="T82" i="31"/>
  <c r="U82" i="31"/>
  <c r="V82" i="31"/>
  <c r="F83" i="31"/>
  <c r="G83" i="31"/>
  <c r="H83" i="31"/>
  <c r="I83" i="31"/>
  <c r="J83" i="31"/>
  <c r="K83" i="31"/>
  <c r="L83" i="31"/>
  <c r="M83" i="31"/>
  <c r="N83" i="31"/>
  <c r="O83" i="31"/>
  <c r="P83" i="31"/>
  <c r="Q83" i="31"/>
  <c r="R83" i="31"/>
  <c r="S83" i="31"/>
  <c r="T83" i="31"/>
  <c r="U83" i="31"/>
  <c r="V83" i="31"/>
  <c r="F84" i="31"/>
  <c r="G84" i="31"/>
  <c r="H84" i="31"/>
  <c r="I84" i="31"/>
  <c r="J84" i="31"/>
  <c r="K84" i="31"/>
  <c r="L84" i="31"/>
  <c r="M84" i="31"/>
  <c r="N84" i="31"/>
  <c r="O84" i="31"/>
  <c r="P84" i="31"/>
  <c r="Q84" i="31"/>
  <c r="R84" i="31"/>
  <c r="S84" i="31"/>
  <c r="T84" i="31"/>
  <c r="U84" i="31"/>
  <c r="V84" i="31"/>
  <c r="F85" i="31"/>
  <c r="G85" i="31"/>
  <c r="H85" i="31"/>
  <c r="I85" i="31"/>
  <c r="J85" i="31"/>
  <c r="K85" i="31"/>
  <c r="L85" i="31"/>
  <c r="M85" i="31"/>
  <c r="N85" i="31"/>
  <c r="O85" i="31"/>
  <c r="P85" i="31"/>
  <c r="Q85" i="31"/>
  <c r="R85" i="31"/>
  <c r="S85" i="31"/>
  <c r="T85" i="31"/>
  <c r="U85" i="31"/>
  <c r="V85" i="31"/>
  <c r="F86" i="31"/>
  <c r="G86" i="31"/>
  <c r="H86" i="31"/>
  <c r="I86" i="31"/>
  <c r="J86" i="31"/>
  <c r="K86" i="31"/>
  <c r="L86" i="31"/>
  <c r="M86" i="31"/>
  <c r="N86" i="31"/>
  <c r="O86" i="31"/>
  <c r="P86" i="31"/>
  <c r="Q86" i="31"/>
  <c r="R86" i="31"/>
  <c r="S86" i="31"/>
  <c r="T86" i="31"/>
  <c r="U86" i="31"/>
  <c r="V86" i="31"/>
  <c r="F87" i="31"/>
  <c r="G87" i="31"/>
  <c r="H87" i="31"/>
  <c r="I87" i="31"/>
  <c r="J87" i="31"/>
  <c r="K87" i="31"/>
  <c r="L87" i="31"/>
  <c r="M87" i="31"/>
  <c r="N87" i="31"/>
  <c r="O87" i="31"/>
  <c r="P87" i="31"/>
  <c r="Q87" i="31"/>
  <c r="R87" i="31"/>
  <c r="S87" i="31"/>
  <c r="T87" i="31"/>
  <c r="U87" i="31"/>
  <c r="V87" i="31"/>
  <c r="F88" i="31"/>
  <c r="G88" i="31"/>
  <c r="H88" i="31"/>
  <c r="I88" i="31"/>
  <c r="J88" i="31"/>
  <c r="K88" i="31"/>
  <c r="L88" i="31"/>
  <c r="M88" i="31"/>
  <c r="N88" i="31"/>
  <c r="O88" i="31"/>
  <c r="P88" i="31"/>
  <c r="Q88" i="31"/>
  <c r="R88" i="31"/>
  <c r="S88" i="31"/>
  <c r="T88" i="31"/>
  <c r="U88" i="31"/>
  <c r="V88" i="31"/>
  <c r="F89" i="31"/>
  <c r="G89" i="31"/>
  <c r="H89" i="31"/>
  <c r="I89" i="31"/>
  <c r="J89" i="31"/>
  <c r="K89" i="31"/>
  <c r="L89" i="31"/>
  <c r="M89" i="31"/>
  <c r="N89" i="31"/>
  <c r="O89" i="31"/>
  <c r="P89" i="31"/>
  <c r="Q89" i="31"/>
  <c r="R89" i="31"/>
  <c r="S89" i="31"/>
  <c r="T89" i="31"/>
  <c r="U89" i="31"/>
  <c r="V89" i="31"/>
  <c r="F90" i="31"/>
  <c r="G90" i="31"/>
  <c r="H90" i="31"/>
  <c r="I90" i="31"/>
  <c r="J90" i="31"/>
  <c r="K90" i="31"/>
  <c r="L90" i="31"/>
  <c r="M90" i="31"/>
  <c r="N90" i="31"/>
  <c r="O90" i="31"/>
  <c r="P90" i="31"/>
  <c r="Q90" i="31"/>
  <c r="R90" i="31"/>
  <c r="S90" i="31"/>
  <c r="T90" i="31"/>
  <c r="U90" i="31"/>
  <c r="V90" i="31"/>
  <c r="F91" i="31"/>
  <c r="G91" i="31"/>
  <c r="H91" i="31"/>
  <c r="I91" i="31"/>
  <c r="J91" i="31"/>
  <c r="K91" i="31"/>
  <c r="L91" i="31"/>
  <c r="M91" i="31"/>
  <c r="N91" i="31"/>
  <c r="O91" i="31"/>
  <c r="P91" i="31"/>
  <c r="Q91" i="31"/>
  <c r="R91" i="31"/>
  <c r="S91" i="31"/>
  <c r="T91" i="31"/>
  <c r="U91" i="31"/>
  <c r="V91" i="31"/>
  <c r="F92" i="31"/>
  <c r="G92" i="31"/>
  <c r="H92" i="31"/>
  <c r="I92" i="31"/>
  <c r="J92" i="31"/>
  <c r="K92" i="31"/>
  <c r="L92" i="31"/>
  <c r="M92" i="31"/>
  <c r="N92" i="31"/>
  <c r="O92" i="31"/>
  <c r="P92" i="31"/>
  <c r="Q92" i="31"/>
  <c r="R92" i="31"/>
  <c r="S92" i="31"/>
  <c r="T92" i="31"/>
  <c r="U92" i="31"/>
  <c r="V92" i="31"/>
  <c r="F93" i="31"/>
  <c r="G93" i="31"/>
  <c r="H93" i="31"/>
  <c r="I93" i="31"/>
  <c r="J93" i="31"/>
  <c r="K93" i="31"/>
  <c r="L93" i="31"/>
  <c r="M93" i="31"/>
  <c r="N93" i="31"/>
  <c r="O93" i="31"/>
  <c r="P93" i="31"/>
  <c r="Q93" i="31"/>
  <c r="R93" i="31"/>
  <c r="S93" i="31"/>
  <c r="T93" i="31"/>
  <c r="U93" i="31"/>
  <c r="V93" i="31"/>
  <c r="F94" i="31"/>
  <c r="G94" i="31"/>
  <c r="H94" i="31"/>
  <c r="I94" i="31"/>
  <c r="J94" i="31"/>
  <c r="K94" i="31"/>
  <c r="L94" i="31"/>
  <c r="M94" i="31"/>
  <c r="N94" i="31"/>
  <c r="O94" i="31"/>
  <c r="P94" i="31"/>
  <c r="Q94" i="31"/>
  <c r="R94" i="31"/>
  <c r="S94" i="31"/>
  <c r="T94" i="31"/>
  <c r="U94" i="31"/>
  <c r="V94" i="31"/>
  <c r="F95" i="31"/>
  <c r="G95" i="31"/>
  <c r="H95" i="31"/>
  <c r="I95" i="31"/>
  <c r="J95" i="31"/>
  <c r="K95" i="31"/>
  <c r="L95" i="31"/>
  <c r="M95" i="31"/>
  <c r="N95" i="31"/>
  <c r="O95" i="31"/>
  <c r="P95" i="31"/>
  <c r="Q95" i="31"/>
  <c r="R95" i="31"/>
  <c r="S95" i="31"/>
  <c r="T95" i="31"/>
  <c r="U95" i="31"/>
  <c r="V95" i="31"/>
  <c r="F96" i="31"/>
  <c r="G96" i="31"/>
  <c r="H96" i="31"/>
  <c r="I96" i="31"/>
  <c r="J96" i="31"/>
  <c r="K96" i="31"/>
  <c r="L96" i="31"/>
  <c r="M96" i="31"/>
  <c r="N96" i="31"/>
  <c r="O96" i="31"/>
  <c r="P96" i="31"/>
  <c r="Q96" i="31"/>
  <c r="R96" i="31"/>
  <c r="S96" i="31"/>
  <c r="T96" i="31"/>
  <c r="U96" i="31"/>
  <c r="V96" i="31"/>
  <c r="F97" i="31"/>
  <c r="G97" i="31"/>
  <c r="H97" i="31"/>
  <c r="I97" i="31"/>
  <c r="J97" i="31"/>
  <c r="K97" i="31"/>
  <c r="L97" i="31"/>
  <c r="M97" i="31"/>
  <c r="N97" i="31"/>
  <c r="O97" i="31"/>
  <c r="P97" i="31"/>
  <c r="Q97" i="31"/>
  <c r="R97" i="31"/>
  <c r="S97" i="31"/>
  <c r="T97" i="31"/>
  <c r="U97" i="31"/>
  <c r="V97" i="31"/>
  <c r="F98" i="31"/>
  <c r="G98" i="31"/>
  <c r="H98" i="31"/>
  <c r="I98" i="31"/>
  <c r="J98" i="31"/>
  <c r="K98" i="31"/>
  <c r="L98" i="31"/>
  <c r="M98" i="31"/>
  <c r="N98" i="31"/>
  <c r="O98" i="31"/>
  <c r="P98" i="31"/>
  <c r="Q98" i="31"/>
  <c r="R98" i="31"/>
  <c r="S98" i="31"/>
  <c r="T98" i="31"/>
  <c r="U98" i="31"/>
  <c r="V98" i="31"/>
  <c r="F99" i="31"/>
  <c r="G99" i="31"/>
  <c r="H99" i="31"/>
  <c r="I99" i="31"/>
  <c r="J99" i="31"/>
  <c r="K99" i="31"/>
  <c r="L99" i="31"/>
  <c r="M99" i="31"/>
  <c r="N99" i="31"/>
  <c r="O99" i="31"/>
  <c r="P99" i="31"/>
  <c r="Q99" i="31"/>
  <c r="R99" i="31"/>
  <c r="S99" i="31"/>
  <c r="T99" i="31"/>
  <c r="U99" i="31"/>
  <c r="V99" i="31"/>
  <c r="F100" i="31"/>
  <c r="G100" i="31"/>
  <c r="H100" i="31"/>
  <c r="I100" i="31"/>
  <c r="J100" i="31"/>
  <c r="K100" i="31"/>
  <c r="L100" i="31"/>
  <c r="M100" i="31"/>
  <c r="N100" i="31"/>
  <c r="O100" i="31"/>
  <c r="P100" i="31"/>
  <c r="Q100" i="31"/>
  <c r="R100" i="31"/>
  <c r="S100" i="31"/>
  <c r="T100" i="31"/>
  <c r="U100" i="31"/>
  <c r="V100" i="31"/>
  <c r="F101" i="31"/>
  <c r="G101" i="31"/>
  <c r="H101" i="31"/>
  <c r="I101" i="31"/>
  <c r="J101" i="31"/>
  <c r="K101" i="31"/>
  <c r="L101" i="31"/>
  <c r="M101" i="31"/>
  <c r="N101" i="31"/>
  <c r="O101" i="31"/>
  <c r="P101" i="31"/>
  <c r="Q101" i="31"/>
  <c r="R101" i="31"/>
  <c r="S101" i="31"/>
  <c r="T101" i="31"/>
  <c r="U101" i="31"/>
  <c r="V101" i="31"/>
  <c r="F102" i="31"/>
  <c r="G102" i="31"/>
  <c r="H102" i="31"/>
  <c r="I102" i="31"/>
  <c r="J102" i="31"/>
  <c r="K102" i="31"/>
  <c r="L102" i="31"/>
  <c r="M102" i="31"/>
  <c r="N102" i="31"/>
  <c r="O102" i="31"/>
  <c r="P102" i="31"/>
  <c r="Q102" i="31"/>
  <c r="R102" i="31"/>
  <c r="S102" i="31"/>
  <c r="T102" i="31"/>
  <c r="U102" i="31"/>
  <c r="V102" i="31"/>
  <c r="F103" i="31"/>
  <c r="G103" i="31"/>
  <c r="H103" i="31"/>
  <c r="I103" i="31"/>
  <c r="J103" i="31"/>
  <c r="K103" i="31"/>
  <c r="L103" i="31"/>
  <c r="M103" i="31"/>
  <c r="N103" i="31"/>
  <c r="O103" i="31"/>
  <c r="P103" i="31"/>
  <c r="Q103" i="31"/>
  <c r="R103" i="31"/>
  <c r="S103" i="31"/>
  <c r="T103" i="31"/>
  <c r="U103" i="31"/>
  <c r="V103" i="31"/>
  <c r="F104" i="31"/>
  <c r="G104" i="31"/>
  <c r="H104" i="31"/>
  <c r="I104" i="31"/>
  <c r="J104" i="31"/>
  <c r="K104" i="31"/>
  <c r="L104" i="31"/>
  <c r="M104" i="31"/>
  <c r="N104" i="31"/>
  <c r="O104" i="31"/>
  <c r="P104" i="31"/>
  <c r="Q104" i="31"/>
  <c r="R104" i="31"/>
  <c r="S104" i="31"/>
  <c r="T104" i="31"/>
  <c r="U104" i="31"/>
  <c r="V104" i="31"/>
  <c r="F105" i="31"/>
  <c r="G105" i="31"/>
  <c r="H105" i="31"/>
  <c r="I105" i="31"/>
  <c r="J105" i="31"/>
  <c r="K105" i="31"/>
  <c r="L105" i="31"/>
  <c r="M105" i="31"/>
  <c r="N105" i="31"/>
  <c r="O105" i="31"/>
  <c r="P105" i="31"/>
  <c r="Q105" i="31"/>
  <c r="R105" i="31"/>
  <c r="S105" i="31"/>
  <c r="T105" i="31"/>
  <c r="U105" i="31"/>
  <c r="V105" i="31"/>
  <c r="F106" i="31"/>
  <c r="G106" i="31"/>
  <c r="H106" i="31"/>
  <c r="I106" i="31"/>
  <c r="J106" i="31"/>
  <c r="K106" i="31"/>
  <c r="L106" i="31"/>
  <c r="M106" i="31"/>
  <c r="N106" i="31"/>
  <c r="O106" i="31"/>
  <c r="P106" i="31"/>
  <c r="Q106" i="31"/>
  <c r="R106" i="31"/>
  <c r="S106" i="31"/>
  <c r="T106" i="31"/>
  <c r="U106" i="31"/>
  <c r="V106" i="31"/>
  <c r="F107" i="31"/>
  <c r="G107" i="31"/>
  <c r="H107" i="31"/>
  <c r="I107" i="31"/>
  <c r="J107" i="31"/>
  <c r="K107" i="31"/>
  <c r="L107" i="31"/>
  <c r="M107" i="31"/>
  <c r="N107" i="31"/>
  <c r="O107" i="31"/>
  <c r="P107" i="31"/>
  <c r="Q107" i="31"/>
  <c r="R107" i="31"/>
  <c r="S107" i="31"/>
  <c r="T107" i="31"/>
  <c r="U107" i="31"/>
  <c r="V107" i="31"/>
  <c r="F108" i="31"/>
  <c r="G108" i="31"/>
  <c r="H108" i="31"/>
  <c r="I108" i="31"/>
  <c r="J108" i="31"/>
  <c r="K108" i="31"/>
  <c r="L108" i="31"/>
  <c r="M108" i="31"/>
  <c r="N108" i="31"/>
  <c r="O108" i="31"/>
  <c r="P108" i="31"/>
  <c r="Q108" i="31"/>
  <c r="R108" i="31"/>
  <c r="S108" i="31"/>
  <c r="T108" i="31"/>
  <c r="U108" i="31"/>
  <c r="V108" i="31"/>
  <c r="F109" i="31"/>
  <c r="G109" i="31"/>
  <c r="H109" i="31"/>
  <c r="I109" i="31"/>
  <c r="J109" i="31"/>
  <c r="K109" i="31"/>
  <c r="L109" i="31"/>
  <c r="M109" i="31"/>
  <c r="N109" i="31"/>
  <c r="O109" i="31"/>
  <c r="P109" i="31"/>
  <c r="Q109" i="31"/>
  <c r="R109" i="31"/>
  <c r="S109" i="31"/>
  <c r="T109" i="31"/>
  <c r="U109" i="31"/>
  <c r="V109" i="31"/>
  <c r="F110" i="31"/>
  <c r="G110" i="31"/>
  <c r="H110" i="31"/>
  <c r="I110" i="31"/>
  <c r="J110" i="31"/>
  <c r="K110" i="31"/>
  <c r="L110" i="31"/>
  <c r="M110" i="31"/>
  <c r="N110" i="31"/>
  <c r="O110" i="31"/>
  <c r="P110" i="31"/>
  <c r="Q110" i="31"/>
  <c r="R110" i="31"/>
  <c r="S110" i="31"/>
  <c r="T110" i="31"/>
  <c r="U110" i="31"/>
  <c r="V110" i="31"/>
  <c r="F111" i="31"/>
  <c r="G111" i="31"/>
  <c r="H111" i="31"/>
  <c r="I111" i="31"/>
  <c r="J111" i="31"/>
  <c r="K111" i="31"/>
  <c r="L111" i="31"/>
  <c r="M111" i="31"/>
  <c r="N111" i="31"/>
  <c r="O111" i="31"/>
  <c r="P111" i="31"/>
  <c r="Q111" i="31"/>
  <c r="R111" i="31"/>
  <c r="S111" i="31"/>
  <c r="T111" i="31"/>
  <c r="U111" i="31"/>
  <c r="V111" i="31"/>
  <c r="F112" i="31"/>
  <c r="G112" i="31"/>
  <c r="H112" i="31"/>
  <c r="I112" i="31"/>
  <c r="J112" i="31"/>
  <c r="K112" i="31"/>
  <c r="L112" i="31"/>
  <c r="M112" i="31"/>
  <c r="N112" i="31"/>
  <c r="O112" i="31"/>
  <c r="P112" i="31"/>
  <c r="Q112" i="31"/>
  <c r="R112" i="31"/>
  <c r="S112" i="31"/>
  <c r="T112" i="31"/>
  <c r="U112" i="31"/>
  <c r="V112" i="31"/>
  <c r="F113" i="31"/>
  <c r="G113" i="31"/>
  <c r="H113" i="31"/>
  <c r="I113" i="31"/>
  <c r="J113" i="31"/>
  <c r="K113" i="31"/>
  <c r="L113" i="31"/>
  <c r="M113" i="31"/>
  <c r="N113" i="31"/>
  <c r="O113" i="31"/>
  <c r="P113" i="31"/>
  <c r="Q113" i="31"/>
  <c r="R113" i="31"/>
  <c r="S113" i="31"/>
  <c r="T113" i="31"/>
  <c r="U113" i="31"/>
  <c r="V113" i="31"/>
  <c r="F114" i="31"/>
  <c r="G114" i="31"/>
  <c r="H114" i="31"/>
  <c r="I114" i="31"/>
  <c r="J114" i="31"/>
  <c r="K114" i="31"/>
  <c r="L114" i="31"/>
  <c r="M114" i="31"/>
  <c r="N114" i="31"/>
  <c r="O114" i="31"/>
  <c r="P114" i="31"/>
  <c r="Q114" i="31"/>
  <c r="R114" i="31"/>
  <c r="S114" i="31"/>
  <c r="T114" i="31"/>
  <c r="U114" i="31"/>
  <c r="V114" i="31"/>
  <c r="F115" i="31"/>
  <c r="G115" i="31"/>
  <c r="H115" i="31"/>
  <c r="I115" i="31"/>
  <c r="J115" i="31"/>
  <c r="K115" i="31"/>
  <c r="L115" i="31"/>
  <c r="M115" i="31"/>
  <c r="N115" i="31"/>
  <c r="O115" i="31"/>
  <c r="P115" i="31"/>
  <c r="Q115" i="31"/>
  <c r="R115" i="31"/>
  <c r="S115" i="31"/>
  <c r="T115" i="31"/>
  <c r="U115" i="31"/>
  <c r="V115" i="31"/>
  <c r="F116" i="31"/>
  <c r="G116" i="31"/>
  <c r="H116" i="31"/>
  <c r="I116" i="31"/>
  <c r="J116" i="31"/>
  <c r="K116" i="31"/>
  <c r="L116" i="31"/>
  <c r="M116" i="31"/>
  <c r="N116" i="31"/>
  <c r="O116" i="31"/>
  <c r="P116" i="31"/>
  <c r="Q116" i="31"/>
  <c r="R116" i="31"/>
  <c r="S116" i="31"/>
  <c r="T116" i="31"/>
  <c r="U116" i="31"/>
  <c r="V116" i="31"/>
  <c r="F117" i="31"/>
  <c r="G117" i="31"/>
  <c r="H117" i="31"/>
  <c r="I117" i="31"/>
  <c r="J117" i="31"/>
  <c r="K117" i="31"/>
  <c r="L117" i="31"/>
  <c r="M117" i="31"/>
  <c r="N117" i="31"/>
  <c r="O117" i="31"/>
  <c r="P117" i="31"/>
  <c r="Q117" i="31"/>
  <c r="R117" i="31"/>
  <c r="S117" i="31"/>
  <c r="T117" i="31"/>
  <c r="U117" i="31"/>
  <c r="V117" i="31"/>
  <c r="F118" i="31"/>
  <c r="G118" i="31"/>
  <c r="H118" i="31"/>
  <c r="I118" i="31"/>
  <c r="J118" i="31"/>
  <c r="K118" i="31"/>
  <c r="L118" i="31"/>
  <c r="M118" i="31"/>
  <c r="N118" i="31"/>
  <c r="O118" i="31"/>
  <c r="P118" i="31"/>
  <c r="Q118" i="31"/>
  <c r="R118" i="31"/>
  <c r="S118" i="31"/>
  <c r="T118" i="31"/>
  <c r="U118" i="31"/>
  <c r="V118" i="31"/>
  <c r="F119" i="31"/>
  <c r="G119" i="31"/>
  <c r="H119" i="31"/>
  <c r="I119" i="31"/>
  <c r="J119" i="31"/>
  <c r="K119" i="31"/>
  <c r="L119" i="31"/>
  <c r="M119" i="31"/>
  <c r="N119" i="31"/>
  <c r="O119" i="31"/>
  <c r="P119" i="31"/>
  <c r="Q119" i="31"/>
  <c r="R119" i="31"/>
  <c r="S119" i="31"/>
  <c r="T119" i="31"/>
  <c r="U119" i="31"/>
  <c r="V119" i="31"/>
  <c r="F120" i="31"/>
  <c r="G120" i="31"/>
  <c r="H120" i="31"/>
  <c r="I120" i="31"/>
  <c r="J120" i="31"/>
  <c r="K120" i="31"/>
  <c r="L120" i="31"/>
  <c r="M120" i="31"/>
  <c r="N120" i="31"/>
  <c r="O120" i="31"/>
  <c r="P120" i="31"/>
  <c r="Q120" i="31"/>
  <c r="R120" i="31"/>
  <c r="S120" i="31"/>
  <c r="T120" i="31"/>
  <c r="U120" i="31"/>
  <c r="V120" i="31"/>
  <c r="F121" i="31"/>
  <c r="G121" i="31"/>
  <c r="H121" i="31"/>
  <c r="I121" i="31"/>
  <c r="J121" i="31"/>
  <c r="K121" i="31"/>
  <c r="L121" i="31"/>
  <c r="M121" i="31"/>
  <c r="N121" i="31"/>
  <c r="O121" i="31"/>
  <c r="P121" i="31"/>
  <c r="Q121" i="31"/>
  <c r="R121" i="31"/>
  <c r="S121" i="31"/>
  <c r="T121" i="31"/>
  <c r="U121" i="31"/>
  <c r="V121" i="31"/>
  <c r="F122" i="31"/>
  <c r="G122" i="31"/>
  <c r="H122" i="31"/>
  <c r="I122" i="31"/>
  <c r="J122" i="31"/>
  <c r="K122" i="31"/>
  <c r="L122" i="31"/>
  <c r="M122" i="31"/>
  <c r="N122" i="31"/>
  <c r="O122" i="31"/>
  <c r="P122" i="31"/>
  <c r="Q122" i="31"/>
  <c r="R122" i="31"/>
  <c r="S122" i="31"/>
  <c r="T122" i="31"/>
  <c r="U122" i="31"/>
  <c r="V122" i="31"/>
  <c r="F123" i="31"/>
  <c r="G123" i="31"/>
  <c r="H123" i="31"/>
  <c r="I123" i="31"/>
  <c r="J123" i="31"/>
  <c r="K123" i="31"/>
  <c r="L123" i="31"/>
  <c r="M123" i="31"/>
  <c r="N123" i="31"/>
  <c r="O123" i="31"/>
  <c r="P123" i="31"/>
  <c r="Q123" i="31"/>
  <c r="R123" i="31"/>
  <c r="S123" i="31"/>
  <c r="T123" i="31"/>
  <c r="U123" i="31"/>
  <c r="V123" i="31"/>
  <c r="F124" i="31"/>
  <c r="G124" i="31"/>
  <c r="H124" i="31"/>
  <c r="I124" i="31"/>
  <c r="J124" i="31"/>
  <c r="K124" i="31"/>
  <c r="L124" i="31"/>
  <c r="M124" i="31"/>
  <c r="N124" i="31"/>
  <c r="O124" i="31"/>
  <c r="P124" i="31"/>
  <c r="Q124" i="31"/>
  <c r="R124" i="31"/>
  <c r="S124" i="31"/>
  <c r="T124" i="31"/>
  <c r="U124" i="31"/>
  <c r="V124" i="31"/>
  <c r="F125" i="31"/>
  <c r="G125" i="31"/>
  <c r="H125" i="31"/>
  <c r="I125" i="31"/>
  <c r="J125" i="31"/>
  <c r="K125" i="31"/>
  <c r="L125" i="31"/>
  <c r="M125" i="31"/>
  <c r="N125" i="31"/>
  <c r="O125" i="31"/>
  <c r="P125" i="31"/>
  <c r="Q125" i="31"/>
  <c r="R125" i="31"/>
  <c r="S125" i="31"/>
  <c r="T125" i="31"/>
  <c r="U125" i="31"/>
  <c r="V125" i="31"/>
  <c r="F126" i="31"/>
  <c r="G126" i="31"/>
  <c r="H126" i="31"/>
  <c r="I126" i="31"/>
  <c r="J126" i="31"/>
  <c r="K126" i="31"/>
  <c r="L126" i="31"/>
  <c r="M126" i="31"/>
  <c r="N126" i="31"/>
  <c r="O126" i="31"/>
  <c r="P126" i="31"/>
  <c r="Q126" i="31"/>
  <c r="R126" i="31"/>
  <c r="S126" i="31"/>
  <c r="T126" i="31"/>
  <c r="U126" i="31"/>
  <c r="V126" i="31"/>
  <c r="F127" i="31"/>
  <c r="G127" i="31"/>
  <c r="H127" i="31"/>
  <c r="I127" i="31"/>
  <c r="J127" i="31"/>
  <c r="K127" i="31"/>
  <c r="L127" i="31"/>
  <c r="M127" i="31"/>
  <c r="N127" i="31"/>
  <c r="O127" i="31"/>
  <c r="P127" i="31"/>
  <c r="Q127" i="31"/>
  <c r="R127" i="31"/>
  <c r="S127" i="31"/>
  <c r="T127" i="31"/>
  <c r="U127" i="31"/>
  <c r="V127" i="31"/>
  <c r="F128" i="31"/>
  <c r="G128" i="31"/>
  <c r="H128" i="31"/>
  <c r="I128" i="31"/>
  <c r="J128" i="31"/>
  <c r="K128" i="31"/>
  <c r="L128" i="31"/>
  <c r="M128" i="31"/>
  <c r="N128" i="31"/>
  <c r="O128" i="31"/>
  <c r="P128" i="31"/>
  <c r="Q128" i="31"/>
  <c r="R128" i="31"/>
  <c r="S128" i="31"/>
  <c r="T128" i="31"/>
  <c r="U128" i="31"/>
  <c r="V128" i="31"/>
  <c r="F129" i="31"/>
  <c r="G129" i="31"/>
  <c r="H129" i="31"/>
  <c r="I129" i="31"/>
  <c r="J129" i="31"/>
  <c r="K129" i="31"/>
  <c r="L129" i="31"/>
  <c r="M129" i="31"/>
  <c r="N129" i="31"/>
  <c r="O129" i="31"/>
  <c r="P129" i="31"/>
  <c r="Q129" i="31"/>
  <c r="R129" i="31"/>
  <c r="S129" i="31"/>
  <c r="T129" i="31"/>
  <c r="U129" i="31"/>
  <c r="V129" i="31"/>
  <c r="F130" i="31"/>
  <c r="G130" i="31"/>
  <c r="H130" i="31"/>
  <c r="I130" i="31"/>
  <c r="J130" i="31"/>
  <c r="K130" i="31"/>
  <c r="L130" i="31"/>
  <c r="M130" i="31"/>
  <c r="N130" i="31"/>
  <c r="O130" i="31"/>
  <c r="P130" i="31"/>
  <c r="Q130" i="31"/>
  <c r="R130" i="31"/>
  <c r="S130" i="31"/>
  <c r="T130" i="31"/>
  <c r="U130" i="31"/>
  <c r="V130" i="31"/>
  <c r="F131" i="31"/>
  <c r="G131" i="31"/>
  <c r="H131" i="31"/>
  <c r="I131" i="31"/>
  <c r="J131" i="31"/>
  <c r="K131" i="31"/>
  <c r="L131" i="31"/>
  <c r="M131" i="31"/>
  <c r="N131" i="31"/>
  <c r="O131" i="31"/>
  <c r="P131" i="31"/>
  <c r="Q131" i="31"/>
  <c r="R131" i="31"/>
  <c r="S131" i="31"/>
  <c r="T131" i="31"/>
  <c r="U131" i="31"/>
  <c r="V131" i="31"/>
  <c r="F132" i="31"/>
  <c r="G132" i="31"/>
  <c r="H132" i="31"/>
  <c r="I132" i="31"/>
  <c r="J132" i="31"/>
  <c r="K132" i="31"/>
  <c r="L132" i="31"/>
  <c r="M132" i="31"/>
  <c r="N132" i="31"/>
  <c r="O132" i="31"/>
  <c r="P132" i="31"/>
  <c r="Q132" i="31"/>
  <c r="R132" i="31"/>
  <c r="S132" i="31"/>
  <c r="T132" i="31"/>
  <c r="U132" i="31"/>
  <c r="V132" i="31"/>
  <c r="F133" i="31"/>
  <c r="G133" i="31"/>
  <c r="H133" i="31"/>
  <c r="I133" i="31"/>
  <c r="J133" i="31"/>
  <c r="K133" i="31"/>
  <c r="L133" i="31"/>
  <c r="M133" i="31"/>
  <c r="N133" i="31"/>
  <c r="O133" i="31"/>
  <c r="P133" i="31"/>
  <c r="Q133" i="31"/>
  <c r="R133" i="31"/>
  <c r="S133" i="31"/>
  <c r="T133" i="31"/>
  <c r="U133" i="31"/>
  <c r="V133" i="31"/>
  <c r="F134" i="31"/>
  <c r="G134" i="31"/>
  <c r="H134" i="31"/>
  <c r="I134" i="31"/>
  <c r="J134" i="31"/>
  <c r="K134" i="31"/>
  <c r="L134" i="31"/>
  <c r="M134" i="31"/>
  <c r="N134" i="31"/>
  <c r="O134" i="31"/>
  <c r="P134" i="31"/>
  <c r="Q134" i="31"/>
  <c r="R134" i="31"/>
  <c r="S134" i="31"/>
  <c r="T134" i="31"/>
  <c r="U134" i="31"/>
  <c r="V134" i="31"/>
  <c r="F135" i="31"/>
  <c r="G135" i="31"/>
  <c r="H135" i="31"/>
  <c r="I135" i="31"/>
  <c r="J135" i="31"/>
  <c r="K135" i="31"/>
  <c r="L135" i="31"/>
  <c r="M135" i="31"/>
  <c r="N135" i="31"/>
  <c r="O135" i="31"/>
  <c r="P135" i="31"/>
  <c r="Q135" i="31"/>
  <c r="R135" i="31"/>
  <c r="S135" i="31"/>
  <c r="T135" i="31"/>
  <c r="U135" i="31"/>
  <c r="V135" i="31"/>
  <c r="F136" i="31"/>
  <c r="G136" i="31"/>
  <c r="H136" i="31"/>
  <c r="I136" i="31"/>
  <c r="J136" i="31"/>
  <c r="K136" i="31"/>
  <c r="L136" i="31"/>
  <c r="M136" i="31"/>
  <c r="N136" i="31"/>
  <c r="O136" i="31"/>
  <c r="P136" i="31"/>
  <c r="Q136" i="31"/>
  <c r="R136" i="31"/>
  <c r="S136" i="31"/>
  <c r="T136" i="31"/>
  <c r="U136" i="31"/>
  <c r="V136" i="31"/>
  <c r="F137" i="31"/>
  <c r="G137" i="31"/>
  <c r="H137" i="31"/>
  <c r="I137" i="31"/>
  <c r="J137" i="31"/>
  <c r="K137" i="31"/>
  <c r="L137" i="31"/>
  <c r="M137" i="31"/>
  <c r="N137" i="31"/>
  <c r="O137" i="31"/>
  <c r="P137" i="31"/>
  <c r="Q137" i="31"/>
  <c r="R137" i="31"/>
  <c r="S137" i="31"/>
  <c r="T137" i="31"/>
  <c r="U137" i="31"/>
  <c r="V137" i="31"/>
  <c r="F138" i="31"/>
  <c r="G138" i="31"/>
  <c r="H138" i="31"/>
  <c r="I138" i="31"/>
  <c r="J138" i="31"/>
  <c r="K138" i="31"/>
  <c r="L138" i="31"/>
  <c r="M138" i="31"/>
  <c r="N138" i="31"/>
  <c r="O138" i="31"/>
  <c r="P138" i="31"/>
  <c r="Q138" i="31"/>
  <c r="R138" i="31"/>
  <c r="S138" i="31"/>
  <c r="T138" i="31"/>
  <c r="U138" i="31"/>
  <c r="V138" i="31"/>
  <c r="F139" i="31"/>
  <c r="G139" i="31"/>
  <c r="H139" i="31"/>
  <c r="I139" i="31"/>
  <c r="J139" i="31"/>
  <c r="K139" i="31"/>
  <c r="L139" i="31"/>
  <c r="M139" i="31"/>
  <c r="N139" i="31"/>
  <c r="O139" i="31"/>
  <c r="P139" i="31"/>
  <c r="Q139" i="31"/>
  <c r="R139" i="31"/>
  <c r="S139" i="31"/>
  <c r="T139" i="31"/>
  <c r="U139" i="31"/>
  <c r="V139" i="31"/>
  <c r="F140" i="31"/>
  <c r="G140" i="31"/>
  <c r="H140" i="31"/>
  <c r="I140" i="31"/>
  <c r="J140" i="31"/>
  <c r="K140" i="31"/>
  <c r="L140" i="31"/>
  <c r="M140" i="31"/>
  <c r="N140" i="31"/>
  <c r="O140" i="31"/>
  <c r="P140" i="31"/>
  <c r="Q140" i="31"/>
  <c r="R140" i="31"/>
  <c r="S140" i="31"/>
  <c r="T140" i="31"/>
  <c r="U140" i="31"/>
  <c r="V140" i="31"/>
  <c r="F141" i="31"/>
  <c r="G141" i="31"/>
  <c r="H141" i="31"/>
  <c r="I141" i="31"/>
  <c r="J141" i="31"/>
  <c r="K141" i="31"/>
  <c r="L141" i="31"/>
  <c r="M141" i="31"/>
  <c r="N141" i="31"/>
  <c r="O141" i="31"/>
  <c r="P141" i="31"/>
  <c r="Q141" i="31"/>
  <c r="R141" i="31"/>
  <c r="S141" i="31"/>
  <c r="T141" i="31"/>
  <c r="U141" i="31"/>
  <c r="V141" i="31"/>
  <c r="F142" i="31"/>
  <c r="G142" i="31"/>
  <c r="H142" i="31"/>
  <c r="I142" i="31"/>
  <c r="J142" i="31"/>
  <c r="K142" i="31"/>
  <c r="L142" i="31"/>
  <c r="M142" i="31"/>
  <c r="N142" i="31"/>
  <c r="O142" i="31"/>
  <c r="P142" i="31"/>
  <c r="Q142" i="31"/>
  <c r="R142" i="31"/>
  <c r="S142" i="31"/>
  <c r="T142" i="31"/>
  <c r="U142" i="31"/>
  <c r="V142" i="31"/>
  <c r="F143" i="31"/>
  <c r="G143" i="31"/>
  <c r="H143" i="31"/>
  <c r="I143" i="31"/>
  <c r="J143" i="31"/>
  <c r="K143" i="31"/>
  <c r="L143" i="31"/>
  <c r="M143" i="31"/>
  <c r="N143" i="31"/>
  <c r="O143" i="31"/>
  <c r="P143" i="31"/>
  <c r="Q143" i="31"/>
  <c r="R143" i="31"/>
  <c r="S143" i="31"/>
  <c r="T143" i="31"/>
  <c r="U143" i="31"/>
  <c r="V143" i="31"/>
  <c r="F144" i="31"/>
  <c r="G144" i="31"/>
  <c r="H144" i="31"/>
  <c r="I144" i="31"/>
  <c r="J144" i="31"/>
  <c r="K144" i="31"/>
  <c r="L144" i="31"/>
  <c r="M144" i="31"/>
  <c r="N144" i="31"/>
  <c r="O144" i="31"/>
  <c r="P144" i="31"/>
  <c r="Q144" i="31"/>
  <c r="R144" i="31"/>
  <c r="S144" i="31"/>
  <c r="T144" i="31"/>
  <c r="U144" i="31"/>
  <c r="V144" i="31"/>
  <c r="F145" i="31"/>
  <c r="G145" i="31"/>
  <c r="H145" i="31"/>
  <c r="I145" i="31"/>
  <c r="J145" i="31"/>
  <c r="K145" i="31"/>
  <c r="L145" i="31"/>
  <c r="M145" i="31"/>
  <c r="N145" i="31"/>
  <c r="O145" i="31"/>
  <c r="P145" i="31"/>
  <c r="Q145" i="31"/>
  <c r="R145" i="31"/>
  <c r="S145" i="31"/>
  <c r="T145" i="31"/>
  <c r="U145" i="31"/>
  <c r="V145" i="31"/>
  <c r="F146" i="31"/>
  <c r="G146" i="31"/>
  <c r="H146" i="31"/>
  <c r="I146" i="31"/>
  <c r="J146" i="31"/>
  <c r="K146" i="31"/>
  <c r="L146" i="31"/>
  <c r="M146" i="31"/>
  <c r="N146" i="31"/>
  <c r="O146" i="31"/>
  <c r="P146" i="31"/>
  <c r="Q146" i="31"/>
  <c r="R146" i="31"/>
  <c r="S146" i="31"/>
  <c r="T146" i="31"/>
  <c r="U146" i="31"/>
  <c r="V146" i="31"/>
  <c r="F147" i="31"/>
  <c r="G147" i="31"/>
  <c r="H147" i="31"/>
  <c r="I147" i="31"/>
  <c r="J147" i="31"/>
  <c r="K147" i="31"/>
  <c r="L147" i="31"/>
  <c r="M147" i="31"/>
  <c r="N147" i="31"/>
  <c r="O147" i="31"/>
  <c r="P147" i="31"/>
  <c r="Q147" i="31"/>
  <c r="R147" i="31"/>
  <c r="S147" i="31"/>
  <c r="T147" i="31"/>
  <c r="U147" i="31"/>
  <c r="V147" i="31"/>
  <c r="F148" i="31"/>
  <c r="G148" i="31"/>
  <c r="H148" i="31"/>
  <c r="I148" i="31"/>
  <c r="J148" i="31"/>
  <c r="K148" i="31"/>
  <c r="L148" i="31"/>
  <c r="M148" i="31"/>
  <c r="N148" i="31"/>
  <c r="O148" i="31"/>
  <c r="P148" i="31"/>
  <c r="Q148" i="31"/>
  <c r="R148" i="31"/>
  <c r="S148" i="31"/>
  <c r="T148" i="31"/>
  <c r="U148" i="31"/>
  <c r="V148" i="31"/>
  <c r="F149" i="31"/>
  <c r="G149" i="31"/>
  <c r="H149" i="31"/>
  <c r="I149" i="31"/>
  <c r="J149" i="31"/>
  <c r="K149" i="31"/>
  <c r="L149" i="31"/>
  <c r="M149" i="31"/>
  <c r="N149" i="31"/>
  <c r="O149" i="31"/>
  <c r="P149" i="31"/>
  <c r="Q149" i="31"/>
  <c r="R149" i="31"/>
  <c r="S149" i="31"/>
  <c r="T149" i="31"/>
  <c r="U149" i="31"/>
  <c r="V149" i="31"/>
  <c r="F150" i="31"/>
  <c r="G150" i="31"/>
  <c r="H150" i="31"/>
  <c r="I150" i="31"/>
  <c r="J150" i="31"/>
  <c r="K150" i="31"/>
  <c r="L150" i="31"/>
  <c r="M150" i="31"/>
  <c r="N150" i="31"/>
  <c r="O150" i="31"/>
  <c r="P150" i="31"/>
  <c r="Q150" i="31"/>
  <c r="R150" i="31"/>
  <c r="S150" i="31"/>
  <c r="T150" i="31"/>
  <c r="U150" i="31"/>
  <c r="V150" i="31"/>
  <c r="F151" i="31"/>
  <c r="G151" i="31"/>
  <c r="H151" i="31"/>
  <c r="I151" i="31"/>
  <c r="J151" i="31"/>
  <c r="K151" i="31"/>
  <c r="L151" i="31"/>
  <c r="M151" i="31"/>
  <c r="N151" i="31"/>
  <c r="O151" i="31"/>
  <c r="P151" i="31"/>
  <c r="Q151" i="31"/>
  <c r="R151" i="31"/>
  <c r="S151" i="31"/>
  <c r="T151" i="31"/>
  <c r="U151" i="31"/>
  <c r="V151" i="31"/>
  <c r="F152" i="31"/>
  <c r="G152" i="31"/>
  <c r="H152" i="31"/>
  <c r="I152" i="31"/>
  <c r="J152" i="31"/>
  <c r="K152" i="31"/>
  <c r="L152" i="31"/>
  <c r="M152" i="31"/>
  <c r="N152" i="31"/>
  <c r="O152" i="31"/>
  <c r="P152" i="31"/>
  <c r="Q152" i="31"/>
  <c r="R152" i="31"/>
  <c r="S152" i="31"/>
  <c r="T152" i="31"/>
  <c r="U152" i="31"/>
  <c r="V152" i="31"/>
  <c r="F153" i="31"/>
  <c r="G153" i="31"/>
  <c r="H153" i="31"/>
  <c r="I153" i="31"/>
  <c r="J153" i="31"/>
  <c r="K153" i="31"/>
  <c r="L153" i="31"/>
  <c r="M153" i="31"/>
  <c r="N153" i="31"/>
  <c r="O153" i="31"/>
  <c r="P153" i="31"/>
  <c r="Q153" i="31"/>
  <c r="R153" i="31"/>
  <c r="S153" i="31"/>
  <c r="T153" i="31"/>
  <c r="U153" i="31"/>
  <c r="V153" i="31"/>
  <c r="F154" i="31"/>
  <c r="G154" i="31"/>
  <c r="H154" i="31"/>
  <c r="I154" i="31"/>
  <c r="J154" i="31"/>
  <c r="K154" i="31"/>
  <c r="L154" i="31"/>
  <c r="M154" i="31"/>
  <c r="N154" i="31"/>
  <c r="O154" i="31"/>
  <c r="P154" i="31"/>
  <c r="Q154" i="31"/>
  <c r="R154" i="31"/>
  <c r="S154" i="31"/>
  <c r="T154" i="31"/>
  <c r="U154" i="31"/>
  <c r="V154" i="31"/>
  <c r="F155" i="31"/>
  <c r="G155" i="31"/>
  <c r="H155" i="31"/>
  <c r="I155" i="31"/>
  <c r="J155" i="31"/>
  <c r="K155" i="31"/>
  <c r="L155" i="31"/>
  <c r="M155" i="31"/>
  <c r="N155" i="31"/>
  <c r="O155" i="31"/>
  <c r="P155" i="31"/>
  <c r="Q155" i="31"/>
  <c r="R155" i="31"/>
  <c r="S155" i="31"/>
  <c r="T155" i="31"/>
  <c r="U155" i="31"/>
  <c r="V155" i="31"/>
  <c r="F156" i="31"/>
  <c r="G156" i="31"/>
  <c r="H156" i="31"/>
  <c r="I156" i="31"/>
  <c r="J156" i="31"/>
  <c r="K156" i="31"/>
  <c r="L156" i="31"/>
  <c r="M156" i="31"/>
  <c r="N156" i="31"/>
  <c r="O156" i="31"/>
  <c r="P156" i="31"/>
  <c r="Q156" i="31"/>
  <c r="R156" i="31"/>
  <c r="S156" i="31"/>
  <c r="T156" i="31"/>
  <c r="U156" i="31"/>
  <c r="V156" i="31"/>
  <c r="F157" i="31"/>
  <c r="G157" i="31"/>
  <c r="H157" i="31"/>
  <c r="I157" i="31"/>
  <c r="J157" i="31"/>
  <c r="K157" i="31"/>
  <c r="L157" i="31"/>
  <c r="M157" i="31"/>
  <c r="N157" i="31"/>
  <c r="O157" i="31"/>
  <c r="P157" i="31"/>
  <c r="Q157" i="31"/>
  <c r="R157" i="31"/>
  <c r="S157" i="31"/>
  <c r="T157" i="31"/>
  <c r="U157" i="31"/>
  <c r="V157" i="31"/>
  <c r="F158" i="31"/>
  <c r="G158" i="31"/>
  <c r="H158" i="31"/>
  <c r="I158" i="31"/>
  <c r="J158" i="31"/>
  <c r="K158" i="31"/>
  <c r="L158" i="31"/>
  <c r="M158" i="31"/>
  <c r="N158" i="31"/>
  <c r="O158" i="31"/>
  <c r="P158" i="31"/>
  <c r="Q158" i="31"/>
  <c r="R158" i="31"/>
  <c r="S158" i="31"/>
  <c r="T158" i="31"/>
  <c r="U158" i="31"/>
  <c r="V158" i="31"/>
  <c r="F159" i="31"/>
  <c r="G159" i="31"/>
  <c r="H159" i="31"/>
  <c r="I159" i="31"/>
  <c r="J159" i="31"/>
  <c r="K159" i="31"/>
  <c r="L159" i="31"/>
  <c r="M159" i="31"/>
  <c r="N159" i="31"/>
  <c r="O159" i="31"/>
  <c r="P159" i="31"/>
  <c r="Q159" i="31"/>
  <c r="R159" i="31"/>
  <c r="S159" i="31"/>
  <c r="T159" i="31"/>
  <c r="U159" i="31"/>
  <c r="V159" i="31"/>
  <c r="F160" i="31"/>
  <c r="G160" i="31"/>
  <c r="H160" i="31"/>
  <c r="I160" i="31"/>
  <c r="J160" i="31"/>
  <c r="K160" i="31"/>
  <c r="L160" i="31"/>
  <c r="M160" i="31"/>
  <c r="N160" i="31"/>
  <c r="O160" i="31"/>
  <c r="P160" i="31"/>
  <c r="Q160" i="31"/>
  <c r="R160" i="31"/>
  <c r="S160" i="31"/>
  <c r="T160" i="31"/>
  <c r="U160" i="31"/>
  <c r="V160" i="31"/>
  <c r="F161" i="31"/>
  <c r="G161" i="31"/>
  <c r="H161" i="31"/>
  <c r="I161" i="31"/>
  <c r="J161" i="31"/>
  <c r="K161" i="31"/>
  <c r="L161" i="31"/>
  <c r="M161" i="31"/>
  <c r="N161" i="31"/>
  <c r="O161" i="31"/>
  <c r="P161" i="31"/>
  <c r="Q161" i="31"/>
  <c r="R161" i="31"/>
  <c r="S161" i="31"/>
  <c r="T161" i="31"/>
  <c r="U161" i="31"/>
  <c r="V161" i="31"/>
  <c r="F162" i="31"/>
  <c r="G162" i="31"/>
  <c r="H162" i="31"/>
  <c r="I162" i="31"/>
  <c r="J162" i="31"/>
  <c r="K162" i="31"/>
  <c r="L162" i="31"/>
  <c r="M162" i="31"/>
  <c r="N162" i="31"/>
  <c r="O162" i="31"/>
  <c r="P162" i="31"/>
  <c r="Q162" i="31"/>
  <c r="R162" i="31"/>
  <c r="S162" i="31"/>
  <c r="T162" i="31"/>
  <c r="U162" i="31"/>
  <c r="V162" i="31"/>
  <c r="F163" i="31"/>
  <c r="G163" i="31"/>
  <c r="H163" i="31"/>
  <c r="I163" i="31"/>
  <c r="J163" i="31"/>
  <c r="K163" i="31"/>
  <c r="L163" i="31"/>
  <c r="M163" i="31"/>
  <c r="N163" i="31"/>
  <c r="O163" i="31"/>
  <c r="P163" i="31"/>
  <c r="Q163" i="31"/>
  <c r="R163" i="31"/>
  <c r="S163" i="31"/>
  <c r="T163" i="31"/>
  <c r="U163" i="31"/>
  <c r="V163" i="31"/>
  <c r="F164" i="31"/>
  <c r="G164" i="31"/>
  <c r="H164" i="31"/>
  <c r="I164" i="31"/>
  <c r="J164" i="31"/>
  <c r="K164" i="31"/>
  <c r="L164" i="31"/>
  <c r="M164" i="31"/>
  <c r="N164" i="31"/>
  <c r="O164" i="31"/>
  <c r="P164" i="31"/>
  <c r="Q164" i="31"/>
  <c r="R164" i="31"/>
  <c r="S164" i="31"/>
  <c r="T164" i="31"/>
  <c r="U164" i="31"/>
  <c r="V164" i="31"/>
  <c r="F165" i="31"/>
  <c r="G165" i="31"/>
  <c r="H165" i="31"/>
  <c r="I165" i="31"/>
  <c r="J165" i="31"/>
  <c r="K165" i="31"/>
  <c r="L165" i="31"/>
  <c r="M165" i="31"/>
  <c r="N165" i="31"/>
  <c r="O165" i="31"/>
  <c r="P165" i="31"/>
  <c r="Q165" i="31"/>
  <c r="R165" i="31"/>
  <c r="S165" i="31"/>
  <c r="T165" i="31"/>
  <c r="U165" i="31"/>
  <c r="V165" i="31"/>
  <c r="F166" i="31"/>
  <c r="G166" i="31"/>
  <c r="H166" i="31"/>
  <c r="I166" i="31"/>
  <c r="J166" i="31"/>
  <c r="K166" i="31"/>
  <c r="L166" i="31"/>
  <c r="M166" i="31"/>
  <c r="N166" i="31"/>
  <c r="O166" i="31"/>
  <c r="P166" i="31"/>
  <c r="Q166" i="31"/>
  <c r="R166" i="31"/>
  <c r="S166" i="31"/>
  <c r="T166" i="31"/>
  <c r="U166" i="31"/>
  <c r="V166" i="31"/>
  <c r="F167" i="31"/>
  <c r="G167" i="31"/>
  <c r="H167" i="31"/>
  <c r="I167" i="31"/>
  <c r="J167" i="31"/>
  <c r="K167" i="31"/>
  <c r="L167" i="31"/>
  <c r="M167" i="31"/>
  <c r="N167" i="31"/>
  <c r="O167" i="31"/>
  <c r="P167" i="31"/>
  <c r="Q167" i="31"/>
  <c r="R167" i="31"/>
  <c r="S167" i="31"/>
  <c r="T167" i="31"/>
  <c r="U167" i="31"/>
  <c r="V167" i="31"/>
  <c r="F168" i="31"/>
  <c r="G168" i="31"/>
  <c r="H168" i="31"/>
  <c r="I168" i="31"/>
  <c r="J168" i="31"/>
  <c r="K168" i="31"/>
  <c r="L168" i="31"/>
  <c r="M168" i="31"/>
  <c r="N168" i="31"/>
  <c r="O168" i="31"/>
  <c r="P168" i="31"/>
  <c r="Q168" i="31"/>
  <c r="R168" i="31"/>
  <c r="S168" i="31"/>
  <c r="T168" i="31"/>
  <c r="U168" i="31"/>
  <c r="V168" i="31"/>
  <c r="F169" i="31"/>
  <c r="G169" i="31"/>
  <c r="H169" i="31"/>
  <c r="I169" i="31"/>
  <c r="J169" i="31"/>
  <c r="K169" i="31"/>
  <c r="L169" i="31"/>
  <c r="M169" i="31"/>
  <c r="N169" i="31"/>
  <c r="O169" i="31"/>
  <c r="P169" i="31"/>
  <c r="Q169" i="31"/>
  <c r="R169" i="31"/>
  <c r="S169" i="31"/>
  <c r="T169" i="31"/>
  <c r="U169" i="31"/>
  <c r="V169" i="31"/>
  <c r="F170" i="31"/>
  <c r="G170" i="31"/>
  <c r="H170" i="31"/>
  <c r="I170" i="31"/>
  <c r="J170" i="31"/>
  <c r="K170" i="31"/>
  <c r="L170" i="31"/>
  <c r="M170" i="31"/>
  <c r="N170" i="31"/>
  <c r="O170" i="31"/>
  <c r="P170" i="31"/>
  <c r="Q170" i="31"/>
  <c r="R170" i="31"/>
  <c r="S170" i="31"/>
  <c r="T170" i="31"/>
  <c r="U170" i="31"/>
  <c r="V170" i="31"/>
  <c r="F171" i="31"/>
  <c r="G171" i="31"/>
  <c r="H171" i="31"/>
  <c r="I171" i="31"/>
  <c r="J171" i="31"/>
  <c r="K171" i="31"/>
  <c r="L171" i="31"/>
  <c r="M171" i="31"/>
  <c r="N171" i="31"/>
  <c r="O171" i="31"/>
  <c r="P171" i="31"/>
  <c r="Q171" i="31"/>
  <c r="R171" i="31"/>
  <c r="S171" i="31"/>
  <c r="T171" i="31"/>
  <c r="U171" i="31"/>
  <c r="V171" i="31"/>
  <c r="F172" i="31"/>
  <c r="G172" i="31"/>
  <c r="H172" i="31"/>
  <c r="I172" i="31"/>
  <c r="J172" i="31"/>
  <c r="K172" i="31"/>
  <c r="L172" i="31"/>
  <c r="M172" i="31"/>
  <c r="N172" i="31"/>
  <c r="O172" i="31"/>
  <c r="P172" i="31"/>
  <c r="Q172" i="31"/>
  <c r="R172" i="31"/>
  <c r="S172" i="31"/>
  <c r="T172" i="31"/>
  <c r="U172" i="31"/>
  <c r="V172" i="31"/>
  <c r="F173" i="31"/>
  <c r="G173" i="31"/>
  <c r="H173" i="31"/>
  <c r="I173" i="31"/>
  <c r="J173" i="31"/>
  <c r="K173" i="31"/>
  <c r="L173" i="31"/>
  <c r="M173" i="31"/>
  <c r="N173" i="31"/>
  <c r="O173" i="31"/>
  <c r="P173" i="31"/>
  <c r="Q173" i="31"/>
  <c r="R173" i="31"/>
  <c r="S173" i="31"/>
  <c r="T173" i="31"/>
  <c r="U173" i="31"/>
  <c r="V173" i="31"/>
  <c r="F174" i="31"/>
  <c r="G174" i="31"/>
  <c r="H174" i="31"/>
  <c r="I174" i="31"/>
  <c r="J174" i="31"/>
  <c r="K174" i="31"/>
  <c r="L174" i="31"/>
  <c r="M174" i="31"/>
  <c r="N174" i="31"/>
  <c r="O174" i="31"/>
  <c r="P174" i="31"/>
  <c r="Q174" i="31"/>
  <c r="R174" i="31"/>
  <c r="S174" i="31"/>
  <c r="T174" i="31"/>
  <c r="U174" i="31"/>
  <c r="V174" i="31"/>
  <c r="F175" i="31"/>
  <c r="G175" i="31"/>
  <c r="H175" i="31"/>
  <c r="I175" i="31"/>
  <c r="J175" i="31"/>
  <c r="K175" i="31"/>
  <c r="L175" i="31"/>
  <c r="M175" i="31"/>
  <c r="N175" i="31"/>
  <c r="O175" i="31"/>
  <c r="P175" i="31"/>
  <c r="Q175" i="31"/>
  <c r="R175" i="31"/>
  <c r="S175" i="31"/>
  <c r="T175" i="31"/>
  <c r="U175" i="31"/>
  <c r="V175" i="31"/>
  <c r="F176" i="31"/>
  <c r="G176" i="31"/>
  <c r="H176" i="31"/>
  <c r="I176" i="31"/>
  <c r="J176" i="31"/>
  <c r="K176" i="31"/>
  <c r="L176" i="31"/>
  <c r="M176" i="31"/>
  <c r="N176" i="31"/>
  <c r="O176" i="31"/>
  <c r="P176" i="31"/>
  <c r="Q176" i="31"/>
  <c r="R176" i="31"/>
  <c r="S176" i="31"/>
  <c r="T176" i="31"/>
  <c r="U176" i="31"/>
  <c r="V176" i="31"/>
  <c r="F177" i="31"/>
  <c r="G177" i="31"/>
  <c r="H177" i="31"/>
  <c r="I177" i="31"/>
  <c r="J177" i="31"/>
  <c r="K177" i="31"/>
  <c r="L177" i="31"/>
  <c r="M177" i="31"/>
  <c r="N177" i="31"/>
  <c r="O177" i="31"/>
  <c r="P177" i="31"/>
  <c r="Q177" i="31"/>
  <c r="R177" i="31"/>
  <c r="S177" i="31"/>
  <c r="T177" i="31"/>
  <c r="U177" i="31"/>
  <c r="V177" i="31"/>
  <c r="F178" i="31"/>
  <c r="G178" i="31"/>
  <c r="H178" i="31"/>
  <c r="I178" i="31"/>
  <c r="J178" i="31"/>
  <c r="K178" i="31"/>
  <c r="L178" i="31"/>
  <c r="M178" i="31"/>
  <c r="N178" i="31"/>
  <c r="O178" i="31"/>
  <c r="P178" i="31"/>
  <c r="Q178" i="31"/>
  <c r="R178" i="31"/>
  <c r="S178" i="31"/>
  <c r="T178" i="31"/>
  <c r="U178" i="31"/>
  <c r="V178" i="31"/>
  <c r="F179" i="31"/>
  <c r="G179" i="31"/>
  <c r="H179" i="31"/>
  <c r="I179" i="31"/>
  <c r="J179" i="31"/>
  <c r="K179" i="31"/>
  <c r="L179" i="31"/>
  <c r="M179" i="31"/>
  <c r="N179" i="31"/>
  <c r="O179" i="31"/>
  <c r="P179" i="31"/>
  <c r="Q179" i="31"/>
  <c r="R179" i="31"/>
  <c r="S179" i="31"/>
  <c r="T179" i="31"/>
  <c r="U179" i="31"/>
  <c r="V179" i="31"/>
  <c r="F180" i="31"/>
  <c r="G180" i="31"/>
  <c r="H180" i="31"/>
  <c r="I180" i="31"/>
  <c r="J180" i="31"/>
  <c r="K180" i="31"/>
  <c r="L180" i="31"/>
  <c r="M180" i="31"/>
  <c r="N180" i="31"/>
  <c r="O180" i="31"/>
  <c r="P180" i="31"/>
  <c r="Q180" i="31"/>
  <c r="R180" i="31"/>
  <c r="S180" i="31"/>
  <c r="T180" i="31"/>
  <c r="U180" i="31"/>
  <c r="V180" i="31"/>
  <c r="F181" i="31"/>
  <c r="G181" i="31"/>
  <c r="H181" i="31"/>
  <c r="I181" i="31"/>
  <c r="J181" i="31"/>
  <c r="K181" i="31"/>
  <c r="L181" i="31"/>
  <c r="M181" i="31"/>
  <c r="N181" i="31"/>
  <c r="O181" i="31"/>
  <c r="P181" i="31"/>
  <c r="Q181" i="31"/>
  <c r="R181" i="31"/>
  <c r="S181" i="31"/>
  <c r="T181" i="31"/>
  <c r="U181" i="31"/>
  <c r="V181" i="31"/>
  <c r="F182" i="31"/>
  <c r="G182" i="31"/>
  <c r="H182" i="31"/>
  <c r="I182" i="31"/>
  <c r="J182" i="31"/>
  <c r="K182" i="31"/>
  <c r="L182" i="31"/>
  <c r="M182" i="31"/>
  <c r="N182" i="31"/>
  <c r="O182" i="31"/>
  <c r="P182" i="31"/>
  <c r="Q182" i="31"/>
  <c r="R182" i="31"/>
  <c r="S182" i="31"/>
  <c r="T182" i="31"/>
  <c r="U182" i="31"/>
  <c r="V182" i="31"/>
  <c r="F183" i="31"/>
  <c r="G183" i="31"/>
  <c r="H183" i="31"/>
  <c r="I183" i="31"/>
  <c r="J183" i="31"/>
  <c r="K183" i="31"/>
  <c r="L183" i="31"/>
  <c r="M183" i="31"/>
  <c r="N183" i="31"/>
  <c r="O183" i="31"/>
  <c r="P183" i="31"/>
  <c r="Q183" i="31"/>
  <c r="R183" i="31"/>
  <c r="S183" i="31"/>
  <c r="T183" i="31"/>
  <c r="U183" i="31"/>
  <c r="V183" i="31"/>
  <c r="F184" i="31"/>
  <c r="G184" i="31"/>
  <c r="H184" i="31"/>
  <c r="I184" i="31"/>
  <c r="J184" i="31"/>
  <c r="K184" i="31"/>
  <c r="L184" i="31"/>
  <c r="M184" i="31"/>
  <c r="N184" i="31"/>
  <c r="O184" i="31"/>
  <c r="P184" i="31"/>
  <c r="Q184" i="31"/>
  <c r="R184" i="31"/>
  <c r="S184" i="31"/>
  <c r="T184" i="31"/>
  <c r="U184" i="31"/>
  <c r="V184" i="31"/>
  <c r="F185" i="31"/>
  <c r="G185" i="31"/>
  <c r="H185" i="31"/>
  <c r="I185" i="31"/>
  <c r="J185" i="31"/>
  <c r="K185" i="31"/>
  <c r="L185" i="31"/>
  <c r="M185" i="31"/>
  <c r="N185" i="31"/>
  <c r="O185" i="31"/>
  <c r="P185" i="31"/>
  <c r="Q185" i="31"/>
  <c r="R185" i="31"/>
  <c r="S185" i="31"/>
  <c r="T185" i="31"/>
  <c r="U185" i="31"/>
  <c r="V185" i="31"/>
  <c r="F186" i="31"/>
  <c r="G186" i="31"/>
  <c r="H186" i="31"/>
  <c r="I186" i="31"/>
  <c r="J186" i="31"/>
  <c r="K186" i="31"/>
  <c r="L186" i="31"/>
  <c r="M186" i="31"/>
  <c r="N186" i="31"/>
  <c r="O186" i="31"/>
  <c r="P186" i="31"/>
  <c r="Q186" i="31"/>
  <c r="R186" i="31"/>
  <c r="S186" i="31"/>
  <c r="T186" i="31"/>
  <c r="U186" i="31"/>
  <c r="V186" i="31"/>
  <c r="F187" i="31"/>
  <c r="G187" i="31"/>
  <c r="H187" i="31"/>
  <c r="I187" i="31"/>
  <c r="J187" i="31"/>
  <c r="K187" i="31"/>
  <c r="L187" i="31"/>
  <c r="M187" i="31"/>
  <c r="N187" i="31"/>
  <c r="O187" i="31"/>
  <c r="P187" i="31"/>
  <c r="Q187" i="31"/>
  <c r="R187" i="31"/>
  <c r="S187" i="31"/>
  <c r="T187" i="31"/>
  <c r="U187" i="31"/>
  <c r="V187" i="31"/>
  <c r="F188" i="31"/>
  <c r="G188" i="31"/>
  <c r="H188" i="31"/>
  <c r="I188" i="31"/>
  <c r="J188" i="31"/>
  <c r="K188" i="31"/>
  <c r="L188" i="31"/>
  <c r="M188" i="31"/>
  <c r="N188" i="31"/>
  <c r="O188" i="31"/>
  <c r="P188" i="31"/>
  <c r="Q188" i="31"/>
  <c r="R188" i="31"/>
  <c r="S188" i="31"/>
  <c r="T188" i="31"/>
  <c r="U188" i="31"/>
  <c r="V188" i="31"/>
  <c r="F189" i="31"/>
  <c r="G189" i="31"/>
  <c r="H189" i="31"/>
  <c r="I189" i="31"/>
  <c r="J189" i="31"/>
  <c r="K189" i="31"/>
  <c r="L189" i="31"/>
  <c r="M189" i="31"/>
  <c r="N189" i="31"/>
  <c r="O189" i="31"/>
  <c r="P189" i="31"/>
  <c r="Q189" i="31"/>
  <c r="R189" i="31"/>
  <c r="S189" i="31"/>
  <c r="T189" i="31"/>
  <c r="U189" i="31"/>
  <c r="V189" i="31"/>
  <c r="F190" i="31"/>
  <c r="G190" i="31"/>
  <c r="H190" i="31"/>
  <c r="I190" i="31"/>
  <c r="J190" i="31"/>
  <c r="K190" i="31"/>
  <c r="L190" i="31"/>
  <c r="M190" i="31"/>
  <c r="N190" i="31"/>
  <c r="O190" i="31"/>
  <c r="P190" i="31"/>
  <c r="Q190" i="31"/>
  <c r="R190" i="31"/>
  <c r="S190" i="31"/>
  <c r="T190" i="31"/>
  <c r="U190" i="31"/>
  <c r="V190" i="31"/>
  <c r="F191" i="31"/>
  <c r="G191" i="31"/>
  <c r="H191" i="31"/>
  <c r="I191" i="31"/>
  <c r="J191" i="31"/>
  <c r="K191" i="31"/>
  <c r="L191" i="31"/>
  <c r="M191" i="31"/>
  <c r="N191" i="31"/>
  <c r="O191" i="31"/>
  <c r="P191" i="31"/>
  <c r="Q191" i="31"/>
  <c r="R191" i="31"/>
  <c r="S191" i="31"/>
  <c r="T191" i="31"/>
  <c r="U191" i="31"/>
  <c r="V191" i="31"/>
  <c r="F192" i="31"/>
  <c r="G192" i="31"/>
  <c r="H192" i="31"/>
  <c r="I192" i="31"/>
  <c r="J192" i="31"/>
  <c r="K192" i="31"/>
  <c r="L192" i="31"/>
  <c r="M192" i="31"/>
  <c r="N192" i="31"/>
  <c r="O192" i="31"/>
  <c r="P192" i="31"/>
  <c r="Q192" i="31"/>
  <c r="R192" i="31"/>
  <c r="S192" i="31"/>
  <c r="T192" i="31"/>
  <c r="U192" i="31"/>
  <c r="V192" i="31"/>
  <c r="F193" i="31"/>
  <c r="G193" i="31"/>
  <c r="H193" i="31"/>
  <c r="I193" i="31"/>
  <c r="J193" i="31"/>
  <c r="K193" i="31"/>
  <c r="L193" i="31"/>
  <c r="M193" i="31"/>
  <c r="N193" i="31"/>
  <c r="O193" i="31"/>
  <c r="P193" i="31"/>
  <c r="Q193" i="31"/>
  <c r="R193" i="31"/>
  <c r="S193" i="31"/>
  <c r="T193" i="31"/>
  <c r="U193" i="31"/>
  <c r="V193" i="31"/>
  <c r="F194" i="31"/>
  <c r="G194" i="31"/>
  <c r="H194" i="31"/>
  <c r="I194" i="31"/>
  <c r="J194" i="31"/>
  <c r="K194" i="31"/>
  <c r="L194" i="31"/>
  <c r="M194" i="31"/>
  <c r="N194" i="31"/>
  <c r="O194" i="31"/>
  <c r="P194" i="31"/>
  <c r="Q194" i="31"/>
  <c r="R194" i="31"/>
  <c r="S194" i="31"/>
  <c r="T194" i="31"/>
  <c r="U194" i="31"/>
  <c r="V194" i="31"/>
  <c r="F195" i="31"/>
  <c r="G195" i="31"/>
  <c r="H195" i="31"/>
  <c r="I195" i="31"/>
  <c r="J195" i="31"/>
  <c r="K195" i="31"/>
  <c r="L195" i="31"/>
  <c r="M195" i="31"/>
  <c r="N195" i="31"/>
  <c r="O195" i="31"/>
  <c r="P195" i="31"/>
  <c r="Q195" i="31"/>
  <c r="R195" i="31"/>
  <c r="S195" i="31"/>
  <c r="T195" i="31"/>
  <c r="U195" i="31"/>
  <c r="V195" i="31"/>
  <c r="F196" i="31"/>
  <c r="G196" i="31"/>
  <c r="H196" i="31"/>
  <c r="I196" i="31"/>
  <c r="J196" i="31"/>
  <c r="K196" i="31"/>
  <c r="L196" i="31"/>
  <c r="M196" i="31"/>
  <c r="N196" i="31"/>
  <c r="O196" i="31"/>
  <c r="P196" i="31"/>
  <c r="Q196" i="31"/>
  <c r="R196" i="31"/>
  <c r="S196" i="31"/>
  <c r="T196" i="31"/>
  <c r="U196" i="31"/>
  <c r="V196" i="31"/>
  <c r="F197" i="31"/>
  <c r="G197" i="31"/>
  <c r="H197" i="31"/>
  <c r="I197" i="31"/>
  <c r="J197" i="31"/>
  <c r="K197" i="31"/>
  <c r="L197" i="31"/>
  <c r="M197" i="31"/>
  <c r="N197" i="31"/>
  <c r="O197" i="31"/>
  <c r="P197" i="31"/>
  <c r="Q197" i="31"/>
  <c r="R197" i="31"/>
  <c r="S197" i="31"/>
  <c r="T197" i="31"/>
  <c r="U197" i="31"/>
  <c r="V197" i="31"/>
  <c r="F198" i="31"/>
  <c r="G198" i="31"/>
  <c r="H198" i="31"/>
  <c r="I198" i="31"/>
  <c r="J198" i="31"/>
  <c r="K198" i="31"/>
  <c r="L198" i="31"/>
  <c r="M198" i="31"/>
  <c r="N198" i="31"/>
  <c r="O198" i="31"/>
  <c r="P198" i="31"/>
  <c r="Q198" i="31"/>
  <c r="R198" i="31"/>
  <c r="S198" i="31"/>
  <c r="T198" i="31"/>
  <c r="U198" i="31"/>
  <c r="V198" i="31"/>
  <c r="F199" i="31"/>
  <c r="G199" i="31"/>
  <c r="H199" i="31"/>
  <c r="I199" i="31"/>
  <c r="J199" i="31"/>
  <c r="K199" i="31"/>
  <c r="L199" i="31"/>
  <c r="M199" i="31"/>
  <c r="N199" i="31"/>
  <c r="O199" i="31"/>
  <c r="P199" i="31"/>
  <c r="Q199" i="31"/>
  <c r="R199" i="31"/>
  <c r="S199" i="31"/>
  <c r="T199" i="31"/>
  <c r="U199" i="31"/>
  <c r="V199" i="31"/>
  <c r="F200" i="31"/>
  <c r="G200" i="31"/>
  <c r="H200" i="31"/>
  <c r="I200" i="31"/>
  <c r="J200" i="31"/>
  <c r="K200" i="31"/>
  <c r="L200" i="31"/>
  <c r="M200" i="31"/>
  <c r="N200" i="31"/>
  <c r="O200" i="31"/>
  <c r="P200" i="31"/>
  <c r="Q200" i="31"/>
  <c r="R200" i="31"/>
  <c r="S200" i="31"/>
  <c r="T200" i="31"/>
  <c r="U200" i="31"/>
  <c r="V200" i="31"/>
  <c r="F201" i="31"/>
  <c r="G201" i="31"/>
  <c r="H201" i="31"/>
  <c r="I201" i="31"/>
  <c r="J201" i="31"/>
  <c r="K201" i="31"/>
  <c r="L201" i="31"/>
  <c r="M201" i="31"/>
  <c r="N201" i="31"/>
  <c r="O201" i="31"/>
  <c r="P201" i="31"/>
  <c r="Q201" i="31"/>
  <c r="R201" i="31"/>
  <c r="S201" i="31"/>
  <c r="T201" i="31"/>
  <c r="U201" i="31"/>
  <c r="V201" i="31"/>
  <c r="F202" i="31"/>
  <c r="G202" i="31"/>
  <c r="H202" i="31"/>
  <c r="I202" i="31"/>
  <c r="J202" i="31"/>
  <c r="K202" i="31"/>
  <c r="L202" i="31"/>
  <c r="M202" i="31"/>
  <c r="N202" i="31"/>
  <c r="O202" i="31"/>
  <c r="P202" i="31"/>
  <c r="Q202" i="31"/>
  <c r="R202" i="31"/>
  <c r="S202" i="31"/>
  <c r="T202" i="31"/>
  <c r="U202" i="31"/>
  <c r="V202" i="31"/>
  <c r="F203" i="31"/>
  <c r="G203" i="31"/>
  <c r="H203" i="31"/>
  <c r="I203" i="31"/>
  <c r="J203" i="31"/>
  <c r="K203" i="31"/>
  <c r="L203" i="31"/>
  <c r="M203" i="31"/>
  <c r="N203" i="31"/>
  <c r="O203" i="31"/>
  <c r="P203" i="31"/>
  <c r="Q203" i="31"/>
  <c r="R203" i="31"/>
  <c r="S203" i="31"/>
  <c r="T203" i="31"/>
  <c r="U203" i="31"/>
  <c r="V203" i="31"/>
  <c r="F204" i="31"/>
  <c r="G204" i="31"/>
  <c r="H204" i="31"/>
  <c r="I204" i="31"/>
  <c r="J204" i="31"/>
  <c r="K204" i="31"/>
  <c r="L204" i="31"/>
  <c r="M204" i="31"/>
  <c r="N204" i="31"/>
  <c r="O204" i="31"/>
  <c r="P204" i="31"/>
  <c r="Q204" i="31"/>
  <c r="R204" i="31"/>
  <c r="S204" i="31"/>
  <c r="T204" i="31"/>
  <c r="U204" i="31"/>
  <c r="V204" i="31"/>
  <c r="F205" i="31"/>
  <c r="G205" i="31"/>
  <c r="H205" i="31"/>
  <c r="I205" i="31"/>
  <c r="J205" i="31"/>
  <c r="K205" i="31"/>
  <c r="L205" i="31"/>
  <c r="M205" i="31"/>
  <c r="N205" i="31"/>
  <c r="O205" i="31"/>
  <c r="P205" i="31"/>
  <c r="Q205" i="31"/>
  <c r="R205" i="31"/>
  <c r="S205" i="31"/>
  <c r="T205" i="31"/>
  <c r="U205" i="31"/>
  <c r="V205" i="31"/>
  <c r="F206" i="31"/>
  <c r="G206" i="31"/>
  <c r="H206" i="31"/>
  <c r="I206" i="31"/>
  <c r="J206" i="31"/>
  <c r="K206" i="31"/>
  <c r="L206" i="31"/>
  <c r="M206" i="31"/>
  <c r="N206" i="31"/>
  <c r="O206" i="31"/>
  <c r="P206" i="31"/>
  <c r="Q206" i="31"/>
  <c r="R206" i="31"/>
  <c r="S206" i="31"/>
  <c r="T206" i="31"/>
  <c r="U206" i="31"/>
  <c r="V206" i="31"/>
  <c r="F207" i="31"/>
  <c r="G207" i="31"/>
  <c r="H207" i="31"/>
  <c r="I207" i="31"/>
  <c r="J207" i="31"/>
  <c r="K207" i="31"/>
  <c r="L207" i="31"/>
  <c r="M207" i="31"/>
  <c r="N207" i="31"/>
  <c r="O207" i="31"/>
  <c r="P207" i="31"/>
  <c r="Q207" i="31"/>
  <c r="R207" i="31"/>
  <c r="S207" i="31"/>
  <c r="T207" i="31"/>
  <c r="U207" i="31"/>
  <c r="V207" i="31"/>
  <c r="F208" i="31"/>
  <c r="G208" i="31"/>
  <c r="H208" i="31"/>
  <c r="I208" i="31"/>
  <c r="J208" i="31"/>
  <c r="K208" i="31"/>
  <c r="L208" i="31"/>
  <c r="M208" i="31"/>
  <c r="N208" i="31"/>
  <c r="O208" i="31"/>
  <c r="P208" i="31"/>
  <c r="Q208" i="31"/>
  <c r="R208" i="31"/>
  <c r="S208" i="31"/>
  <c r="T208" i="31"/>
  <c r="U208" i="31"/>
  <c r="V208" i="31"/>
  <c r="F209" i="31"/>
  <c r="G209" i="31"/>
  <c r="H209" i="31"/>
  <c r="I209" i="31"/>
  <c r="J209" i="31"/>
  <c r="K209" i="31"/>
  <c r="L209" i="31"/>
  <c r="M209" i="31"/>
  <c r="N209" i="31"/>
  <c r="O209" i="31"/>
  <c r="P209" i="31"/>
  <c r="Q209" i="31"/>
  <c r="R209" i="31"/>
  <c r="S209" i="31"/>
  <c r="T209" i="31"/>
  <c r="U209" i="31"/>
  <c r="V209" i="31"/>
  <c r="F210" i="31"/>
  <c r="G210" i="31"/>
  <c r="H210" i="31"/>
  <c r="I210" i="31"/>
  <c r="J210" i="31"/>
  <c r="K210" i="31"/>
  <c r="L210" i="31"/>
  <c r="M210" i="31"/>
  <c r="N210" i="31"/>
  <c r="O210" i="31"/>
  <c r="P210" i="31"/>
  <c r="Q210" i="31"/>
  <c r="R210" i="31"/>
  <c r="S210" i="31"/>
  <c r="T210" i="31"/>
  <c r="U210" i="31"/>
  <c r="V210" i="31"/>
  <c r="F211" i="31"/>
  <c r="G211" i="31"/>
  <c r="H211" i="31"/>
  <c r="I211" i="31"/>
  <c r="J211" i="31"/>
  <c r="K211" i="31"/>
  <c r="L211" i="31"/>
  <c r="M211" i="31"/>
  <c r="N211" i="31"/>
  <c r="O211" i="31"/>
  <c r="P211" i="31"/>
  <c r="Q211" i="31"/>
  <c r="R211" i="31"/>
  <c r="S211" i="31"/>
  <c r="T211" i="31"/>
  <c r="U211" i="31"/>
  <c r="V211" i="31"/>
  <c r="F212" i="31"/>
  <c r="G212" i="31"/>
  <c r="H212" i="31"/>
  <c r="I212" i="31"/>
  <c r="J212" i="31"/>
  <c r="K212" i="31"/>
  <c r="L212" i="31"/>
  <c r="M212" i="31"/>
  <c r="N212" i="31"/>
  <c r="O212" i="31"/>
  <c r="P212" i="31"/>
  <c r="Q212" i="31"/>
  <c r="R212" i="31"/>
  <c r="S212" i="31"/>
  <c r="T212" i="31"/>
  <c r="U212" i="31"/>
  <c r="V212" i="31"/>
  <c r="F213" i="31"/>
  <c r="G213" i="31"/>
  <c r="H213" i="31"/>
  <c r="I213" i="31"/>
  <c r="J213" i="31"/>
  <c r="K213" i="31"/>
  <c r="L213" i="31"/>
  <c r="M213" i="31"/>
  <c r="N213" i="31"/>
  <c r="O213" i="31"/>
  <c r="P213" i="31"/>
  <c r="Q213" i="31"/>
  <c r="R213" i="31"/>
  <c r="S213" i="31"/>
  <c r="T213" i="31"/>
  <c r="U213" i="31"/>
  <c r="V213" i="31"/>
  <c r="F214" i="31"/>
  <c r="G214" i="31"/>
  <c r="H214" i="31"/>
  <c r="I214" i="31"/>
  <c r="J214" i="31"/>
  <c r="K214" i="31"/>
  <c r="L214" i="31"/>
  <c r="M214" i="31"/>
  <c r="N214" i="31"/>
  <c r="O214" i="31"/>
  <c r="P214" i="31"/>
  <c r="Q214" i="31"/>
  <c r="R214" i="31"/>
  <c r="S214" i="31"/>
  <c r="T214" i="31"/>
  <c r="U214" i="31"/>
  <c r="V214" i="31"/>
  <c r="F215" i="31"/>
  <c r="G215" i="31"/>
  <c r="H215" i="31"/>
  <c r="I215" i="31"/>
  <c r="J215" i="31"/>
  <c r="K215" i="31"/>
  <c r="L215" i="31"/>
  <c r="M215" i="31"/>
  <c r="N215" i="31"/>
  <c r="O215" i="31"/>
  <c r="P215" i="31"/>
  <c r="Q215" i="31"/>
  <c r="R215" i="31"/>
  <c r="S215" i="31"/>
  <c r="T215" i="31"/>
  <c r="U215" i="31"/>
  <c r="V215" i="31"/>
  <c r="F216" i="31"/>
  <c r="G216" i="31"/>
  <c r="H216" i="31"/>
  <c r="I216" i="31"/>
  <c r="J216" i="31"/>
  <c r="K216" i="31"/>
  <c r="L216" i="31"/>
  <c r="M216" i="31"/>
  <c r="N216" i="31"/>
  <c r="O216" i="31"/>
  <c r="P216" i="31"/>
  <c r="Q216" i="31"/>
  <c r="R216" i="31"/>
  <c r="S216" i="31"/>
  <c r="T216" i="31"/>
  <c r="U216" i="31"/>
  <c r="V216" i="31"/>
  <c r="F217" i="31"/>
  <c r="G217" i="31"/>
  <c r="H217" i="31"/>
  <c r="I217" i="31"/>
  <c r="J217" i="31"/>
  <c r="K217" i="31"/>
  <c r="L217" i="31"/>
  <c r="M217" i="31"/>
  <c r="N217" i="31"/>
  <c r="O217" i="31"/>
  <c r="P217" i="31"/>
  <c r="Q217" i="31"/>
  <c r="R217" i="31"/>
  <c r="S217" i="31"/>
  <c r="T217" i="31"/>
  <c r="U217" i="31"/>
  <c r="V217" i="31"/>
  <c r="F218" i="31"/>
  <c r="G218" i="31"/>
  <c r="H218" i="31"/>
  <c r="I218" i="31"/>
  <c r="J218" i="31"/>
  <c r="K218" i="31"/>
  <c r="L218" i="31"/>
  <c r="M218" i="31"/>
  <c r="N218" i="31"/>
  <c r="O218" i="31"/>
  <c r="P218" i="31"/>
  <c r="Q218" i="31"/>
  <c r="R218" i="31"/>
  <c r="S218" i="31"/>
  <c r="T218" i="31"/>
  <c r="U218" i="31"/>
  <c r="V218" i="31"/>
  <c r="F219" i="31"/>
  <c r="G219" i="31"/>
  <c r="H219" i="31"/>
  <c r="I219" i="31"/>
  <c r="J219" i="31"/>
  <c r="K219" i="31"/>
  <c r="L219" i="31"/>
  <c r="M219" i="31"/>
  <c r="N219" i="31"/>
  <c r="O219" i="31"/>
  <c r="P219" i="31"/>
  <c r="Q219" i="31"/>
  <c r="R219" i="31"/>
  <c r="S219" i="31"/>
  <c r="T219" i="31"/>
  <c r="U219" i="31"/>
  <c r="V219" i="31"/>
  <c r="F220" i="31"/>
  <c r="G220" i="31"/>
  <c r="H220" i="31"/>
  <c r="I220" i="31"/>
  <c r="J220" i="31"/>
  <c r="K220" i="31"/>
  <c r="L220" i="31"/>
  <c r="M220" i="31"/>
  <c r="N220" i="31"/>
  <c r="O220" i="31"/>
  <c r="P220" i="31"/>
  <c r="Q220" i="31"/>
  <c r="R220" i="31"/>
  <c r="S220" i="31"/>
  <c r="T220" i="31"/>
  <c r="U220" i="31"/>
  <c r="V220" i="31"/>
  <c r="F221" i="31"/>
  <c r="G221" i="31"/>
  <c r="H221" i="31"/>
  <c r="I221" i="31"/>
  <c r="J221" i="31"/>
  <c r="K221" i="31"/>
  <c r="L221" i="31"/>
  <c r="M221" i="31"/>
  <c r="N221" i="31"/>
  <c r="O221" i="31"/>
  <c r="P221" i="31"/>
  <c r="Q221" i="31"/>
  <c r="R221" i="31"/>
  <c r="S221" i="31"/>
  <c r="T221" i="31"/>
  <c r="U221" i="31"/>
  <c r="V221" i="31"/>
  <c r="F222" i="31"/>
  <c r="G222" i="31"/>
  <c r="H222" i="31"/>
  <c r="I222" i="31"/>
  <c r="J222" i="31"/>
  <c r="K222" i="31"/>
  <c r="L222" i="31"/>
  <c r="M222" i="31"/>
  <c r="N222" i="31"/>
  <c r="O222" i="31"/>
  <c r="P222" i="31"/>
  <c r="Q222" i="31"/>
  <c r="R222" i="31"/>
  <c r="S222" i="31"/>
  <c r="T222" i="31"/>
  <c r="U222" i="31"/>
  <c r="V222" i="31"/>
  <c r="F223" i="31"/>
  <c r="G223" i="31"/>
  <c r="H223" i="31"/>
  <c r="I223" i="31"/>
  <c r="J223" i="31"/>
  <c r="K223" i="31"/>
  <c r="L223" i="31"/>
  <c r="M223" i="31"/>
  <c r="N223" i="31"/>
  <c r="O223" i="31"/>
  <c r="P223" i="31"/>
  <c r="Q223" i="31"/>
  <c r="R223" i="31"/>
  <c r="S223" i="31"/>
  <c r="T223" i="31"/>
  <c r="U223" i="31"/>
  <c r="V223" i="31"/>
  <c r="F224" i="31"/>
  <c r="G224" i="31"/>
  <c r="H224" i="31"/>
  <c r="I224" i="31"/>
  <c r="J224" i="31"/>
  <c r="K224" i="31"/>
  <c r="L224" i="31"/>
  <c r="M224" i="31"/>
  <c r="N224" i="31"/>
  <c r="O224" i="31"/>
  <c r="P224" i="31"/>
  <c r="Q224" i="31"/>
  <c r="R224" i="31"/>
  <c r="S224" i="31"/>
  <c r="T224" i="31"/>
  <c r="U224" i="31"/>
  <c r="V224" i="31"/>
  <c r="F225" i="31"/>
  <c r="G225" i="31"/>
  <c r="H225" i="31"/>
  <c r="I225" i="31"/>
  <c r="J225" i="31"/>
  <c r="K225" i="31"/>
  <c r="L225" i="31"/>
  <c r="M225" i="31"/>
  <c r="N225" i="31"/>
  <c r="O225" i="31"/>
  <c r="P225" i="31"/>
  <c r="Q225" i="31"/>
  <c r="R225" i="31"/>
  <c r="S225" i="31"/>
  <c r="T225" i="31"/>
  <c r="U225" i="31"/>
  <c r="V225" i="31"/>
  <c r="F226" i="31"/>
  <c r="G226" i="31"/>
  <c r="H226" i="31"/>
  <c r="I226" i="31"/>
  <c r="J226" i="31"/>
  <c r="K226" i="31"/>
  <c r="L226" i="31"/>
  <c r="M226" i="31"/>
  <c r="N226" i="31"/>
  <c r="O226" i="31"/>
  <c r="P226" i="31"/>
  <c r="Q226" i="31"/>
  <c r="R226" i="31"/>
  <c r="S226" i="31"/>
  <c r="T226" i="31"/>
  <c r="U226" i="31"/>
  <c r="V226" i="31"/>
  <c r="F227" i="31"/>
  <c r="G227" i="31"/>
  <c r="H227" i="31"/>
  <c r="I227" i="31"/>
  <c r="J227" i="31"/>
  <c r="K227" i="31"/>
  <c r="L227" i="31"/>
  <c r="M227" i="31"/>
  <c r="N227" i="31"/>
  <c r="O227" i="31"/>
  <c r="P227" i="31"/>
  <c r="Q227" i="31"/>
  <c r="R227" i="31"/>
  <c r="S227" i="31"/>
  <c r="T227" i="31"/>
  <c r="U227" i="31"/>
  <c r="V227" i="31"/>
  <c r="F228" i="31"/>
  <c r="G228" i="31"/>
  <c r="H228" i="31"/>
  <c r="I228" i="31"/>
  <c r="J228" i="31"/>
  <c r="K228" i="31"/>
  <c r="L228" i="31"/>
  <c r="M228" i="31"/>
  <c r="N228" i="31"/>
  <c r="O228" i="31"/>
  <c r="P228" i="31"/>
  <c r="Q228" i="31"/>
  <c r="R228" i="31"/>
  <c r="S228" i="31"/>
  <c r="T228" i="31"/>
  <c r="U228" i="31"/>
  <c r="V228" i="31"/>
  <c r="F229" i="31"/>
  <c r="G229" i="31"/>
  <c r="H229" i="31"/>
  <c r="I229" i="31"/>
  <c r="J229" i="31"/>
  <c r="K229" i="31"/>
  <c r="L229" i="31"/>
  <c r="M229" i="31"/>
  <c r="N229" i="31"/>
  <c r="O229" i="31"/>
  <c r="P229" i="31"/>
  <c r="Q229" i="31"/>
  <c r="R229" i="31"/>
  <c r="S229" i="31"/>
  <c r="T229" i="31"/>
  <c r="U229" i="31"/>
  <c r="V229" i="31"/>
  <c r="F230" i="31"/>
  <c r="G230" i="31"/>
  <c r="H230" i="31"/>
  <c r="I230" i="31"/>
  <c r="J230" i="31"/>
  <c r="K230" i="31"/>
  <c r="L230" i="31"/>
  <c r="M230" i="31"/>
  <c r="N230" i="31"/>
  <c r="O230" i="31"/>
  <c r="P230" i="31"/>
  <c r="Q230" i="31"/>
  <c r="R230" i="31"/>
  <c r="S230" i="31"/>
  <c r="T230" i="31"/>
  <c r="U230" i="31"/>
  <c r="V230" i="31"/>
  <c r="F231" i="31"/>
  <c r="G231" i="31"/>
  <c r="H231" i="31"/>
  <c r="I231" i="31"/>
  <c r="J231" i="31"/>
  <c r="K231" i="31"/>
  <c r="L231" i="31"/>
  <c r="M231" i="31"/>
  <c r="N231" i="31"/>
  <c r="O231" i="31"/>
  <c r="P231" i="31"/>
  <c r="Q231" i="31"/>
  <c r="R231" i="31"/>
  <c r="S231" i="31"/>
  <c r="T231" i="31"/>
  <c r="U231" i="31"/>
  <c r="V231" i="31"/>
  <c r="F232" i="31"/>
  <c r="G232" i="31"/>
  <c r="H232" i="31"/>
  <c r="I232" i="31"/>
  <c r="J232" i="31"/>
  <c r="K232" i="31"/>
  <c r="L232" i="31"/>
  <c r="M232" i="31"/>
  <c r="N232" i="31"/>
  <c r="O232" i="31"/>
  <c r="P232" i="31"/>
  <c r="Q232" i="31"/>
  <c r="R232" i="31"/>
  <c r="S232" i="31"/>
  <c r="T232" i="31"/>
  <c r="U232" i="31"/>
  <c r="V232" i="31"/>
  <c r="AC3" i="29" l="1"/>
  <c r="AC4" i="29"/>
  <c r="AC5" i="29"/>
  <c r="AC6" i="29"/>
  <c r="AC7" i="29"/>
  <c r="AC8" i="29"/>
  <c r="AC9" i="29"/>
  <c r="AC10" i="29"/>
  <c r="AC11" i="29"/>
  <c r="AC12" i="29"/>
  <c r="AC13" i="29"/>
  <c r="AC14" i="29"/>
  <c r="AC15" i="29"/>
  <c r="AC16" i="29"/>
  <c r="AC17" i="29"/>
  <c r="AC18" i="29"/>
  <c r="AC19" i="29"/>
  <c r="AC20" i="29"/>
  <c r="AC21" i="29"/>
  <c r="AC22" i="29"/>
  <c r="AC23" i="29"/>
  <c r="AC24" i="29"/>
  <c r="AC25" i="29"/>
  <c r="AC26" i="29"/>
  <c r="AC27" i="29"/>
  <c r="AC28" i="29"/>
  <c r="AC29" i="29"/>
  <c r="AC30" i="29"/>
  <c r="AC31" i="29"/>
  <c r="AC32" i="29"/>
  <c r="AC33" i="29"/>
  <c r="AC34" i="29"/>
  <c r="AC35" i="29"/>
  <c r="AC36" i="29"/>
  <c r="AC37" i="29"/>
  <c r="AC38" i="29"/>
  <c r="AC39" i="29"/>
  <c r="AC40" i="29"/>
  <c r="AC41" i="29"/>
  <c r="AC42" i="29"/>
  <c r="AC43" i="29"/>
  <c r="AC44" i="29"/>
  <c r="AC45" i="29"/>
  <c r="AC46" i="29"/>
  <c r="AC47" i="29"/>
  <c r="AC48" i="29"/>
  <c r="AC49" i="29"/>
  <c r="AC50" i="29"/>
  <c r="AC51" i="29"/>
  <c r="AC52" i="29"/>
  <c r="AC53" i="29"/>
  <c r="AC54" i="29"/>
  <c r="AC55" i="29"/>
  <c r="AC56" i="29"/>
  <c r="AC57" i="29"/>
  <c r="AC58" i="29"/>
  <c r="AC59" i="29"/>
  <c r="AC60" i="29"/>
  <c r="AC61" i="29"/>
  <c r="AC62" i="29"/>
  <c r="AC63" i="29"/>
  <c r="AC64" i="29"/>
  <c r="AC65" i="29"/>
  <c r="AC66" i="29"/>
  <c r="AC67" i="29"/>
  <c r="AC68" i="29"/>
  <c r="AC69" i="29"/>
  <c r="AC70" i="29"/>
  <c r="AC71" i="29"/>
  <c r="AC72" i="29"/>
  <c r="AC73" i="29"/>
  <c r="AC74" i="29"/>
  <c r="AC75" i="29"/>
  <c r="AC76" i="29"/>
  <c r="AC77" i="29"/>
  <c r="AC78" i="29"/>
  <c r="AC79" i="29"/>
  <c r="AC80" i="29"/>
  <c r="AC81" i="29"/>
  <c r="AC82" i="29"/>
  <c r="AC83" i="29"/>
  <c r="AC84" i="29"/>
  <c r="AC85" i="29"/>
  <c r="AC86" i="29"/>
  <c r="AC87" i="29"/>
  <c r="AC88" i="29"/>
  <c r="AC89" i="29"/>
  <c r="AC90" i="29"/>
  <c r="AC91" i="29"/>
  <c r="AC92" i="29"/>
  <c r="AC93" i="29"/>
  <c r="AC94" i="29"/>
  <c r="AC95" i="29"/>
  <c r="AC96" i="29"/>
  <c r="AC97" i="29"/>
  <c r="AC98" i="29"/>
  <c r="AC99" i="29"/>
  <c r="AC100" i="29"/>
  <c r="AC101" i="29"/>
  <c r="AC102" i="29"/>
  <c r="AC103" i="29"/>
  <c r="AC104" i="29"/>
  <c r="AC105" i="29"/>
  <c r="AC106" i="29"/>
  <c r="AC107" i="29"/>
  <c r="AC108" i="29"/>
  <c r="AC109" i="29"/>
  <c r="AC110" i="29"/>
  <c r="AC111" i="29"/>
  <c r="AC112" i="29"/>
  <c r="AC113" i="29"/>
  <c r="AC114" i="29"/>
  <c r="AC115" i="29"/>
  <c r="AC116" i="29"/>
  <c r="AC117" i="29"/>
  <c r="AC118" i="29"/>
  <c r="AC119" i="29"/>
  <c r="AC120" i="29"/>
  <c r="AC121" i="29"/>
  <c r="AC122" i="29"/>
  <c r="AC123" i="29"/>
  <c r="AC124" i="29"/>
  <c r="AC125" i="29"/>
  <c r="AC126" i="29"/>
  <c r="AC127" i="29"/>
  <c r="AC128" i="29"/>
  <c r="AC129" i="29"/>
  <c r="AC130" i="29"/>
  <c r="AC131" i="29"/>
  <c r="AC132" i="29"/>
  <c r="AC133" i="29"/>
  <c r="AC134" i="29"/>
  <c r="AC135" i="29"/>
  <c r="AC136" i="29"/>
  <c r="AC137" i="29"/>
  <c r="AC138" i="29"/>
  <c r="AC139" i="29"/>
  <c r="AC140" i="29"/>
  <c r="AC141" i="29"/>
  <c r="AC142" i="29"/>
  <c r="AC143" i="29"/>
  <c r="AC144" i="29"/>
  <c r="AC145" i="29"/>
  <c r="AC146" i="29"/>
  <c r="AC147" i="29"/>
  <c r="AC148" i="29"/>
  <c r="AC149" i="29"/>
  <c r="AC150" i="29"/>
  <c r="AC151" i="29"/>
  <c r="AC152" i="29"/>
  <c r="AC153" i="29"/>
  <c r="AC154" i="29"/>
  <c r="AC155" i="29"/>
  <c r="AC156" i="29"/>
  <c r="AC157" i="29"/>
  <c r="AC158" i="29"/>
  <c r="AC159" i="29"/>
  <c r="AC160" i="29"/>
  <c r="AC161" i="29"/>
  <c r="AC162" i="29"/>
  <c r="AC163" i="29"/>
  <c r="AC164" i="29"/>
  <c r="AC165" i="29"/>
  <c r="AC166" i="29"/>
  <c r="AC167" i="29"/>
  <c r="AC168" i="29"/>
  <c r="AC169" i="29"/>
  <c r="AC170" i="29"/>
  <c r="AC171" i="29"/>
  <c r="AC172" i="29"/>
  <c r="AC173" i="29"/>
  <c r="AC174" i="29"/>
  <c r="AC175" i="29"/>
  <c r="AC176" i="29"/>
  <c r="AC177" i="29"/>
  <c r="AC178" i="29"/>
  <c r="AC179" i="29"/>
  <c r="AC180" i="29"/>
  <c r="AC181" i="29"/>
  <c r="AC182" i="29"/>
  <c r="AC183" i="29"/>
  <c r="AC184" i="29"/>
  <c r="AC185" i="29"/>
  <c r="AC186" i="29"/>
  <c r="AC187" i="29"/>
  <c r="AC188" i="29"/>
  <c r="AC189" i="29"/>
  <c r="AC190" i="29"/>
  <c r="AC191" i="29"/>
  <c r="AC192" i="29"/>
  <c r="AC193" i="29"/>
  <c r="AC194" i="29"/>
  <c r="AC195" i="29"/>
  <c r="AC196" i="29"/>
  <c r="AC197" i="29"/>
  <c r="AC198" i="29"/>
  <c r="AC199" i="29"/>
  <c r="AC200" i="29"/>
  <c r="AC201" i="29"/>
  <c r="AC202" i="29"/>
  <c r="AC203" i="29"/>
  <c r="AC204" i="29"/>
  <c r="AC205" i="29"/>
  <c r="AC206" i="29"/>
  <c r="AC207" i="29"/>
  <c r="AC208" i="29"/>
  <c r="AC209" i="29"/>
  <c r="AC210" i="29"/>
  <c r="AC211" i="29"/>
  <c r="AC212" i="29"/>
  <c r="AC213" i="29"/>
  <c r="AC214" i="29"/>
  <c r="AC215" i="29"/>
  <c r="AC216" i="29"/>
  <c r="AC217" i="29"/>
  <c r="AC218" i="29"/>
  <c r="AC219" i="29"/>
  <c r="AC220" i="29"/>
  <c r="AC221" i="29"/>
  <c r="AC222" i="29"/>
  <c r="AC223" i="29"/>
  <c r="AC224" i="29"/>
  <c r="AC225" i="29"/>
  <c r="AC226" i="29"/>
  <c r="AC227" i="29"/>
  <c r="AC228" i="29"/>
  <c r="AC229" i="29"/>
  <c r="AC230" i="29"/>
  <c r="AC231" i="29"/>
  <c r="AC232" i="29"/>
  <c r="AC233" i="29"/>
  <c r="AC234" i="29"/>
  <c r="AC235" i="29"/>
  <c r="AC2" i="29"/>
  <c r="AC236" i="29" s="1"/>
  <c r="R236" i="29"/>
  <c r="S236" i="29"/>
  <c r="T236" i="29"/>
  <c r="U236" i="29"/>
  <c r="V236" i="29"/>
  <c r="W236" i="29"/>
  <c r="X236" i="29"/>
  <c r="Y236" i="29"/>
  <c r="Z236" i="29"/>
  <c r="AA236" i="29"/>
  <c r="AB236" i="29"/>
  <c r="Q236" i="29"/>
  <c r="W224" i="31" l="1"/>
  <c r="W225" i="31"/>
  <c r="W226" i="31"/>
  <c r="W227" i="31"/>
  <c r="W228" i="31"/>
  <c r="W229" i="31"/>
  <c r="W230" i="31"/>
  <c r="W231" i="31"/>
  <c r="W232" i="31"/>
  <c r="W189" i="31" l="1"/>
  <c r="W190" i="31"/>
  <c r="W191" i="31"/>
  <c r="W192" i="31"/>
  <c r="W193" i="31"/>
  <c r="W194" i="31"/>
  <c r="W195" i="31"/>
  <c r="W196" i="31"/>
  <c r="W197" i="31"/>
  <c r="W198" i="31"/>
  <c r="W199" i="31"/>
  <c r="W200" i="31"/>
  <c r="W201" i="31"/>
  <c r="W202" i="31"/>
  <c r="W203" i="31"/>
  <c r="W204" i="31"/>
  <c r="W205" i="31"/>
  <c r="W206" i="31"/>
  <c r="W207" i="31"/>
  <c r="W208" i="31"/>
  <c r="W209" i="31"/>
  <c r="W210" i="31"/>
  <c r="W211" i="31"/>
  <c r="W212" i="31"/>
  <c r="W213" i="31"/>
  <c r="W214" i="31"/>
  <c r="W215" i="31"/>
  <c r="W216" i="31"/>
  <c r="W217" i="31"/>
  <c r="W218" i="31"/>
  <c r="W219" i="31"/>
  <c r="W220" i="31"/>
  <c r="W221" i="31"/>
  <c r="W222" i="31"/>
  <c r="W223" i="31"/>
  <c r="W9" i="31" l="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W118" i="31"/>
  <c r="W119" i="31"/>
  <c r="W120" i="31"/>
  <c r="W121" i="31"/>
  <c r="W122" i="31"/>
  <c r="W123" i="31"/>
  <c r="W124" i="31"/>
  <c r="W125" i="31"/>
  <c r="W126" i="31"/>
  <c r="W127" i="31"/>
  <c r="W128" i="31"/>
  <c r="W129" i="31"/>
  <c r="W130" i="31"/>
  <c r="W131" i="31"/>
  <c r="W132" i="31"/>
  <c r="W133" i="31"/>
  <c r="W134" i="31"/>
  <c r="W135" i="31"/>
  <c r="W136" i="31"/>
  <c r="W137" i="31"/>
  <c r="W138" i="31"/>
  <c r="W139" i="31"/>
  <c r="W140" i="31"/>
  <c r="W141" i="31"/>
  <c r="W142" i="31"/>
  <c r="W143" i="31"/>
  <c r="W144" i="31"/>
  <c r="W145" i="31"/>
  <c r="W146" i="31"/>
  <c r="W147" i="31"/>
  <c r="W148" i="31"/>
  <c r="W149" i="31"/>
  <c r="W150" i="31"/>
  <c r="W151" i="31"/>
  <c r="W152" i="31"/>
  <c r="W153" i="31"/>
  <c r="W154" i="31"/>
  <c r="W155" i="31"/>
  <c r="W156" i="31"/>
  <c r="W157" i="31"/>
  <c r="W158" i="31"/>
  <c r="W159" i="31"/>
  <c r="W160" i="31"/>
  <c r="W161" i="31"/>
  <c r="W162" i="31"/>
  <c r="W163" i="31"/>
  <c r="W164" i="31"/>
  <c r="W165" i="31"/>
  <c r="W166" i="31"/>
  <c r="W167" i="31"/>
  <c r="W168" i="31"/>
  <c r="W169" i="31"/>
  <c r="W170" i="31"/>
  <c r="W171" i="31"/>
  <c r="W172" i="31"/>
  <c r="W173" i="31"/>
  <c r="W174" i="31"/>
  <c r="W175" i="31"/>
  <c r="W176" i="31"/>
  <c r="W177" i="31"/>
  <c r="W178" i="31"/>
  <c r="W179" i="31"/>
  <c r="W180" i="31"/>
  <c r="W181" i="31"/>
  <c r="W182" i="31"/>
  <c r="W183" i="31"/>
  <c r="W184" i="31"/>
  <c r="W185" i="31"/>
  <c r="W186" i="31"/>
  <c r="W187" i="31"/>
  <c r="W188" i="31"/>
  <c r="W8" i="31"/>
  <c r="V8" i="31"/>
  <c r="U8" i="31"/>
  <c r="T8" i="31"/>
  <c r="S8" i="31"/>
  <c r="R8" i="31"/>
  <c r="Q8" i="31"/>
  <c r="P8" i="31"/>
  <c r="O8" i="31"/>
  <c r="N8" i="31"/>
  <c r="M8" i="31"/>
  <c r="L8" i="31" l="1"/>
  <c r="K8" i="31"/>
  <c r="J8" i="31"/>
  <c r="I8" i="31"/>
  <c r="H8" i="31"/>
  <c r="G8" i="31"/>
  <c r="F8" i="31"/>
</calcChain>
</file>

<file path=xl/sharedStrings.xml><?xml version="1.0" encoding="utf-8"?>
<sst xmlns="http://schemas.openxmlformats.org/spreadsheetml/2006/main" count="15925" uniqueCount="8605">
  <si>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</si>
  <si>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</si>
  <si>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</si>
  <si>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</si>
  <si>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</si>
  <si>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</si>
  <si>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</si>
  <si>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</si>
  <si>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</si>
  <si>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</si>
  <si>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</si>
  <si>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</si>
  <si>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</si>
  <si>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</si>
  <si>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</si>
  <si>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</si>
  <si>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</si>
  <si>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</si>
  <si>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</si>
  <si>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FECHA TRANSFERENCIA</t>
  </si>
  <si>
    <t>MARCO LEGAL DE APLICACIÓN</t>
  </si>
  <si>
    <t>OBJETO O DESTINO DE LA APLICACIÓN DE DICHOS FONDOS PÚBLICOS, CON INDICACIÓN DE TRABAJOS, ACTIVIDADES O COMISIONES ENCARGADAS</t>
  </si>
  <si>
    <t>ÚLTIMO DIRECTORIO</t>
  </si>
  <si>
    <t>TELEFONO</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</si>
  <si>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</si>
  <si>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</si>
  <si>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</si>
  <si>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</si>
  <si>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</si>
  <si>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Santiago </t>
  </si>
  <si>
    <t xml:space="preserve">Fono 226960491 </t>
  </si>
  <si>
    <t xml:space="preserve">Toesca Nº1970, Santiago.
</t>
  </si>
  <si>
    <t>apgxxiiiadmchile@gmail.com</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</si>
  <si>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</si>
  <si>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</si>
  <si>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</si>
  <si>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</si>
  <si>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</si>
  <si>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</si>
  <si>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</si>
  <si>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</si>
  <si>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</si>
  <si>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</si>
  <si>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</si>
  <si>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</si>
  <si>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</si>
  <si>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</si>
  <si>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XIII</t>
  </si>
  <si>
    <t>IX</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</si>
  <si>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</si>
  <si>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</si>
  <si>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</si>
  <si>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</si>
  <si>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</si>
  <si>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</si>
  <si>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</si>
  <si>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</si>
  <si>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</si>
  <si>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</si>
  <si>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</si>
  <si>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</si>
  <si>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</si>
  <si>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</si>
  <si>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</si>
  <si>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</si>
  <si>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LAS CONDES</t>
  </si>
  <si>
    <t>adrachile@adra.cl - Página web: www.adra.cl</t>
  </si>
  <si>
    <t>Aldeas Infantiles S.O.S. Chile.</t>
  </si>
  <si>
    <t>Otorgado por Decreto Supremo Nº 171, de 26 de febrero 1997, del Ministerio de Justicia.</t>
  </si>
  <si>
    <t>Los Leones Nº382, Oficina 501, Providencia.</t>
  </si>
  <si>
    <t>PROVIDENCIA</t>
  </si>
  <si>
    <t>93509: Otras asociaciones.</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</si>
  <si>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</si>
  <si>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</si>
  <si>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</si>
  <si>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</si>
  <si>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</si>
  <si>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</si>
  <si>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</si>
  <si>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</si>
  <si>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</si>
  <si>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</si>
  <si>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</si>
  <si>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</si>
  <si>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</si>
  <si>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</si>
  <si>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</si>
  <si>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</si>
  <si>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</si>
  <si>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</si>
  <si>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</si>
  <si>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</si>
  <si>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</si>
  <si>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</si>
  <si>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</si>
  <si>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</si>
  <si>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</si>
  <si>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</si>
  <si>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</si>
  <si>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</si>
  <si>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</si>
  <si>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</si>
  <si>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</si>
  <si>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</si>
  <si>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</si>
  <si>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</si>
  <si>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puerto varas</t>
  </si>
  <si>
    <t>Se acompaña Antecedente Financiero correspondiente al año 2009, aprobado por el Subdepartamento de Supervisión Financiera Nacional.</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</si>
  <si>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</si>
  <si>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</si>
  <si>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</si>
  <si>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</si>
  <si>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</si>
  <si>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</si>
  <si>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</si>
  <si>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</si>
  <si>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</si>
  <si>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 xml:space="preserve"> Quilpue</t>
  </si>
  <si>
    <t>Se acompaña Estado Financiero al 31.12.2007, aprobado por Unidad de Supervisión Nacional.</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</si>
  <si>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</si>
  <si>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</si>
  <si>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</si>
  <si>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</si>
  <si>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</si>
  <si>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</si>
  <si>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</si>
  <si>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</si>
  <si>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</si>
  <si>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</si>
  <si>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</si>
  <si>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</si>
  <si>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</si>
  <si>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</si>
  <si>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</si>
  <si>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</si>
  <si>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</si>
  <si>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</si>
  <si>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</si>
  <si>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</si>
  <si>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</si>
  <si>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</si>
  <si>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</si>
  <si>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</si>
  <si>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</si>
  <si>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</si>
  <si>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</si>
  <si>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</si>
  <si>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</si>
  <si>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</si>
  <si>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</si>
  <si>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</si>
  <si>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</si>
  <si>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</si>
  <si>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</si>
  <si>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Puerto Montt.</t>
  </si>
  <si>
    <t>93910: Organizaciones religiosas</t>
  </si>
  <si>
    <t>Se acompaña Certificado de Antecedentes Financieros correspondientes al año 2012, de fecha 30 de mayo de 2013, aprobado por  el Subdepartamento de  Supervisión Financiera</t>
  </si>
  <si>
    <t xml:space="preserve">Otorgado por Decreto Supremo Nº1033, de fecha 22 de agosto de 1922, por el Ministerio de Justicia.  </t>
  </si>
  <si>
    <t>Mantener, sostener o colaborar en el funcionamiento de internados para niños.</t>
  </si>
  <si>
    <t xml:space="preserve">Blanco Nº1623, oficina Nº403, Valparaíso.
</t>
  </si>
  <si>
    <t xml:space="preserve">asistentegerencia@haprat.cl </t>
  </si>
  <si>
    <t>32- 2541480</t>
  </si>
  <si>
    <t>Otorgado por Decreto Supremo Nº 1577, de 21 de agosto 1969, del Ministerio de Justicia.</t>
  </si>
  <si>
    <t xml:space="preserve">Presidente: Karen Gallardo Barraza, 
En su ausencia, Roberto Rondon Villegas,  (Vice Presidente Primero)
Director Ejecutivo: 
Osvaldo Jesús Gallardo Gallardo, </t>
  </si>
  <si>
    <t xml:space="preserve">(55) 263040 </t>
  </si>
  <si>
    <t xml:space="preserve">Copiapó Nº595, Antofagasta.
</t>
  </si>
  <si>
    <t>Copiapó</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</si>
  <si>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</si>
  <si>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</si>
  <si>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</si>
  <si>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</si>
  <si>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IQUIQUE</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</si>
  <si>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</si>
  <si>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</si>
  <si>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</si>
  <si>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</si>
  <si>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</si>
  <si>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</si>
  <si>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</si>
  <si>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</si>
  <si>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</si>
  <si>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</si>
  <si>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</si>
  <si>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</si>
  <si>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</si>
  <si>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</si>
  <si>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 xml:space="preserve">Los directores duran tres años en sus cargos, pudiendo ser reelegidos por una sola vez y se renuevan anualmente por terceras partes.
</t>
  </si>
  <si>
    <t>Valparaíso</t>
  </si>
  <si>
    <t>(32) 2156900</t>
  </si>
  <si>
    <t xml:space="preserve">acjvalpo@gmail.com
</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</si>
  <si>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</si>
  <si>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</si>
  <si>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</si>
  <si>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</si>
  <si>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</si>
  <si>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</si>
  <si>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</si>
  <si>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</si>
  <si>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</si>
  <si>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</si>
  <si>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</si>
  <si>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</si>
  <si>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</si>
  <si>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</si>
  <si>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</si>
  <si>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</si>
  <si>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</si>
  <si>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</si>
  <si>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</si>
  <si>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</si>
  <si>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</si>
  <si>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</si>
  <si>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</si>
  <si>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</si>
  <si>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</si>
  <si>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</si>
  <si>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</si>
  <si>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</si>
  <si>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</si>
  <si>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</si>
  <si>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</si>
  <si>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</si>
  <si>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</si>
  <si>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</si>
  <si>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Organización Religiosa.</t>
  </si>
  <si>
    <t>Erigida de acuerdo al Derecho Canónico, en la Arquidiócesis de Santiago.</t>
  </si>
  <si>
    <t>Actividades Religiosas.</t>
  </si>
  <si>
    <t>Hna. Rosana Cortés Castillo, (Ecónoma Provincial)</t>
  </si>
  <si>
    <t xml:space="preserve">Venecia Nº1640 C, comuna Independencia.
</t>
  </si>
  <si>
    <t>INDEPENDENCIA</t>
  </si>
  <si>
    <t>93910: Organizaciones Religiosas</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</si>
  <si>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</si>
  <si>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</si>
  <si>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</si>
  <si>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</si>
  <si>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</si>
  <si>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</si>
  <si>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</si>
  <si>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</si>
  <si>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</si>
  <si>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LAJA</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</si>
  <si>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</si>
  <si>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</si>
  <si>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</si>
  <si>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</si>
  <si>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</si>
  <si>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</si>
  <si>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</si>
  <si>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</si>
  <si>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</si>
  <si>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Fono 6960491 – 5441198</t>
  </si>
  <si>
    <t xml:space="preserve">apjxxiiisec@yahoo.es
apexxiiigianni@yahoo.es
</t>
  </si>
  <si>
    <t xml:space="preserve">Hna. Amalia Hoffman Villalobos       </t>
  </si>
  <si>
    <t xml:space="preserve">Marifariasam@hotmail.com
Hogarrefugio@gmail.com
</t>
  </si>
  <si>
    <t xml:space="preserve">General Amengual Nº420, Estación Central.
</t>
  </si>
  <si>
    <t>Fono 7781187 – 7792486</t>
  </si>
  <si>
    <t>santiago</t>
  </si>
  <si>
    <t>93910: Organizaciones Religiosas.</t>
  </si>
  <si>
    <t>Se acompaña Certificado de Antecedentes Financieros, correspondientes al año 2016, y se remite al Subdepartamento de Supervisión Financiera para su aprobación.</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</si>
  <si>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</si>
  <si>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</si>
  <si>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</si>
  <si>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</si>
  <si>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</si>
  <si>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copiapo</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</si>
  <si>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</si>
  <si>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</si>
  <si>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</si>
  <si>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Fono 2092383</t>
  </si>
  <si>
    <t xml:space="preserve">Avenida Chile España N° 1163, comuna de Providencia, Región Metropolitana. 
</t>
  </si>
  <si>
    <t>providencia</t>
  </si>
  <si>
    <t>Se acompaña Certificado de  Antecedentes Financieros, correspondientes al año 2016, aprobados por el Subdepartamento de Supervisión Financiera.</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</si>
  <si>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</si>
  <si>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</si>
  <si>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Mail: adelarey@gmail.com</t>
  </si>
  <si>
    <t>Fono 6325682, fax 6385213.</t>
  </si>
  <si>
    <t xml:space="preserve">Mac – Iver Nº702, Santiago. 
</t>
  </si>
  <si>
    <t>93910: Organizaciones  Religiosas.</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</si>
  <si>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</si>
  <si>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</si>
  <si>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</si>
  <si>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</si>
  <si>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</si>
  <si>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chillan viejo</t>
  </si>
  <si>
    <t>Se acompaña Certificado de Antecedentes Financieros correspondientes al año 2015, aprobados por el Subdepartamento de  Supervisión Financiera Nacional.</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</si>
  <si>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</si>
  <si>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</si>
  <si>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</si>
  <si>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</si>
  <si>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</si>
  <si>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</si>
  <si>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</si>
  <si>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</si>
  <si>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</si>
  <si>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Decreto Eclesiástico de la Arquidiócesis de la Serena  de 25 de noviembre de 2003.</t>
  </si>
  <si>
    <t xml:space="preserve">Superiora General Hna. Verónica del Carmen Collao Aguirre, </t>
  </si>
  <si>
    <t>coquimbo</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</si>
  <si>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</si>
  <si>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</si>
  <si>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</si>
  <si>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</si>
  <si>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</si>
  <si>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Decreto Supremo Nº 645, de fecha 14 de agosto de 1909, del Ministerio de Justicia</t>
  </si>
  <si>
    <t>Indefinida. Consta en certificado S/N, de fecha 11 de octubre de 2011, del Secretario Canciller del Obispado de Temuco, don marcos Uribe Gutiérrez.</t>
  </si>
  <si>
    <t>temuco</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</si>
  <si>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</si>
  <si>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</si>
  <si>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</si>
  <si>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</si>
  <si>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</si>
  <si>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penco</t>
  </si>
  <si>
    <t>Se acompaña Certificado de Antecedentes Financieros año 2009, aprobado por el Sub Departamento de Supervisión Nacional.</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</si>
  <si>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</si>
  <si>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</si>
  <si>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</si>
  <si>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</si>
  <si>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 xml:space="preserve">Erigida de acuerdo al derecho Canónico, en la Arquidiócesis de Santiago.  </t>
  </si>
  <si>
    <t xml:space="preserve">Hna. Rosa Elena Bahamonde Rosas, </t>
  </si>
  <si>
    <t xml:space="preserve"> conghsj@gmail.com
  rosabahamonde@gmail.com</t>
  </si>
  <si>
    <t>Fono 226815658/984450893</t>
  </si>
  <si>
    <t>cerrillos</t>
  </si>
  <si>
    <t xml:space="preserve">El Almendro Nº533, comuna de Cerrillos. 
</t>
  </si>
  <si>
    <t>Fono 5571330.</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</si>
  <si>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</si>
  <si>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</si>
  <si>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 xml:space="preserve">Obispo Manuel Umaña Nº1356, comuna de Estación Central.
</t>
  </si>
  <si>
    <t>estacion central</t>
  </si>
  <si>
    <t>93910: Organización Religiosa.</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</si>
  <si>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</si>
  <si>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</si>
  <si>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</si>
  <si>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</si>
  <si>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</si>
  <si>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</si>
  <si>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</si>
  <si>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</si>
  <si>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</si>
  <si>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</si>
  <si>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</si>
  <si>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</si>
  <si>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</si>
  <si>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</si>
  <si>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villa alemana</t>
  </si>
  <si>
    <t>Erigida de acuerdo al Derecho Canónico, en la Arquidiócesis de Santiago según Certificado NºC/55/2004, de fecha 14 de enero de 2004, emitido por don Roberto Videla González, Notario Eclesiástico del Arzobispado de Santiago.</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</si>
  <si>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</si>
  <si>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</si>
  <si>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</si>
  <si>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</si>
  <si>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la florida</t>
  </si>
  <si>
    <t xml:space="preserve">Se acompaña Certificado Financiero correspondiente al año 2010, aprobado por el  Subdepartamento de Supervisión Financiera.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</si>
  <si>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</si>
  <si>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</si>
  <si>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</si>
  <si>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</si>
  <si>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</si>
  <si>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colina</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</si>
  <si>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</si>
  <si>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</si>
  <si>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</si>
  <si>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</si>
  <si>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</si>
  <si>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</si>
  <si>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</si>
  <si>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</si>
  <si>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</si>
  <si>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</si>
  <si>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</si>
  <si>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san antonio</t>
  </si>
  <si>
    <t>93401: Institución de Asistencia Social</t>
  </si>
  <si>
    <t xml:space="preserve">
Certificado Financiero, correspondiente al año 2011, de fecha 9 de noviembre de 2011, aprobado por el Sub Departamento de Supervisión Financiera Nacional.
</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</si>
  <si>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</si>
  <si>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</si>
  <si>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</si>
  <si>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Durarán TRES años en sus cargos.  </t>
  </si>
  <si>
    <t>amulenpro@gmail.com</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</si>
  <si>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</si>
  <si>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</si>
  <si>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Callao Nº3213, Las Condes.
</t>
  </si>
  <si>
    <t>las condes</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</si>
  <si>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</si>
  <si>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</si>
  <si>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</si>
  <si>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</si>
  <si>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</si>
  <si>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</si>
  <si>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</si>
  <si>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</si>
  <si>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</si>
  <si>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lautaro</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</si>
  <si>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</si>
  <si>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</si>
  <si>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</si>
  <si>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</si>
  <si>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</si>
  <si>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</si>
  <si>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Viña del Mar</t>
  </si>
  <si>
    <t xml:space="preserve">Otorgado por Decreto Supremo Nº400, de fecha 19 de abril de 1983, del Ministerio de Justicia.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</si>
  <si>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</si>
  <si>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Gran Avenida Nº 2820, comuna de San Miguel, Región Metropolitana.
</t>
  </si>
  <si>
    <t>san miguel</t>
  </si>
  <si>
    <t xml:space="preserve"> 93401: Institución de Asistencia Social.</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</si>
  <si>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</si>
  <si>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</si>
  <si>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</si>
  <si>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fonos (02)- 2743150</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</si>
  <si>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</si>
  <si>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</si>
  <si>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</si>
  <si>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</si>
  <si>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</si>
  <si>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</si>
  <si>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Presidente: Critchan Alejandro Herrera Parra, 
</t>
  </si>
  <si>
    <t xml:space="preserve">luis.echavarria@colaborasalud.cl
</t>
  </si>
  <si>
    <t xml:space="preserve">Huérfano Nº 1044, oficina 905. Santiago.
</t>
  </si>
  <si>
    <t>Fono: 226726181</t>
  </si>
  <si>
    <t>Certificado Financiero correspondiente al año 2015, aprobado por el Departamento de Administración y Finanzas.</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</si>
  <si>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</si>
  <si>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</si>
  <si>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</si>
  <si>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</si>
  <si>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</si>
  <si>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Presidenta: Mireya Astrid Opazo Rojas, </t>
  </si>
  <si>
    <t xml:space="preserve"> ceafit@hotmail.com / ceafit@gmail.com </t>
  </si>
  <si>
    <t xml:space="preserve">Avenida Tucapel Nº 2277, Población San José, comuna de Arica.
</t>
  </si>
  <si>
    <t xml:space="preserve">Fono (58) 245523. 
</t>
  </si>
  <si>
    <t>arica</t>
  </si>
  <si>
    <t>Se acompaña antecedentes Financieros correspondiente al año 2014,  aprobados por el departamento de Administración y Finanzas</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</si>
  <si>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</si>
  <si>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</si>
  <si>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</si>
  <si>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</si>
  <si>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</si>
  <si>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</si>
  <si>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</si>
  <si>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</si>
  <si>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</si>
  <si>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</si>
  <si>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</si>
  <si>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Se elegirá cada dos años.</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</si>
  <si>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</si>
  <si>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</si>
  <si>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</si>
  <si>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</si>
  <si>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</si>
  <si>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</si>
  <si>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</si>
  <si>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</si>
  <si>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</si>
  <si>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</si>
  <si>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</si>
  <si>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renca</t>
  </si>
  <si>
    <t xml:space="preserve">93401: Institución de Asistencia Social  </t>
  </si>
  <si>
    <t>Se acompaña antecedentes financieros correspondientes al año 2013, aprobado por el Sub Departamento de Supervisión Financiera Nacional.</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</si>
  <si>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</si>
  <si>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</si>
  <si>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</si>
  <si>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</si>
  <si>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</si>
  <si>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</si>
  <si>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</si>
  <si>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</si>
  <si>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</si>
  <si>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</si>
  <si>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</si>
  <si>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</si>
  <si>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</si>
  <si>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</si>
  <si>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</si>
  <si>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</si>
  <si>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</si>
  <si>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</si>
  <si>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</si>
  <si>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</si>
  <si>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</si>
  <si>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</si>
  <si>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 xml:space="preserve">Otorgada por Decreto Supremo Nº 992, de fecha 25 de octubre de 1985, del Ministerio de Justicia, publicado en el Diario Oficial el día 02 de diciembre de 1985. </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</si>
  <si>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</si>
  <si>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</si>
  <si>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</si>
  <si>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</si>
  <si>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 xml:space="preserve">chillan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</si>
  <si>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</si>
  <si>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</si>
  <si>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</si>
  <si>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</si>
  <si>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huasco</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</si>
  <si>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</si>
  <si>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</si>
  <si>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</si>
  <si>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</si>
  <si>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</si>
  <si>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</si>
  <si>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</si>
  <si>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</si>
  <si>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</si>
  <si>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</si>
  <si>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</si>
  <si>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</si>
  <si>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</si>
  <si>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</si>
  <si>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</si>
  <si>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</si>
  <si>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</si>
  <si>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</si>
  <si>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chillán</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</si>
  <si>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</si>
  <si>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</si>
  <si>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</si>
  <si>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</si>
  <si>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</si>
  <si>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</si>
  <si>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Teléfono:  (02) 25558672</t>
  </si>
  <si>
    <t>Corporación de Derecho Público.</t>
  </si>
  <si>
    <t xml:space="preserve">Ley Nº 17.995, de 1981, del Ministerio de Justicia. </t>
  </si>
  <si>
    <t>Asistencia judicial y/o jurídica gratuita a personas de escasos recursos.</t>
  </si>
  <si>
    <t xml:space="preserve">Freire Nº 1220, Concepción, Octava Región. 
</t>
  </si>
  <si>
    <t>concepcion</t>
  </si>
  <si>
    <t>No se acompañan. Aplica Informe Jurídico Nº 09, de  fecha 14 de marzo de 2011 del Departamento Jurídico y Dictamen Nº 070791, de 2009, de la Contraloría General de la República</t>
  </si>
  <si>
    <t>Corporación de Derecho Público</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</si>
  <si>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</si>
  <si>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</si>
  <si>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</si>
  <si>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</si>
  <si>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</si>
  <si>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</si>
  <si>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</si>
  <si>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</si>
  <si>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</si>
  <si>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iquique</t>
  </si>
  <si>
    <t>No se acompañan. Aplica Informe Jurídico Nº 09, de  fecha 14 de marzo de 2011 del Departamento Jurídico y Dictamen Nº 070791, de 2009, de la Contraloría General de la República.</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</si>
  <si>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</si>
  <si>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</si>
  <si>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</si>
  <si>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</si>
  <si>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</si>
  <si>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</si>
  <si>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</si>
  <si>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valpariso</t>
  </si>
  <si>
    <t>V</t>
  </si>
  <si>
    <t>Corporación</t>
  </si>
  <si>
    <t>Constitución Política de la República, artículo 107.</t>
  </si>
  <si>
    <t>Según Ley Orgánica Nº 18.695, artículos 1º al 4º.</t>
  </si>
  <si>
    <t xml:space="preserve">Agustinas Nº 1416, comuna de Santiago, Región Metropolitana
</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</si>
  <si>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</si>
  <si>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</si>
  <si>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talca</t>
  </si>
  <si>
    <t xml:space="preserve">Corporación de Derecho Privado. </t>
  </si>
  <si>
    <t>Otorgada por Decreto Exento N° 716, de 22 de febrero de 2008, del Ministerio de Justicia y Derechos Humanos.</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</si>
  <si>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</si>
  <si>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</si>
  <si>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</si>
  <si>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vicuña</t>
  </si>
  <si>
    <t xml:space="preserve">93401: Institución de Asistencia Social </t>
  </si>
  <si>
    <t xml:space="preserve">Certificado de Vigencia Folio Nº 500199046275, de fecha 30 de octubre de 2018, del Servicio de Registro Civil e Identificación.
</t>
  </si>
  <si>
    <t>05 años.</t>
  </si>
  <si>
    <t xml:space="preserve">Luz Eliana Alca Turra, </t>
  </si>
  <si>
    <t>Temuco.</t>
  </si>
  <si>
    <t xml:space="preserve">981796585
</t>
  </si>
  <si>
    <t>lucit@gmail.com</t>
  </si>
  <si>
    <t xml:space="preserve">Antecedentes financieros correspondientes al año 2017, aprobados por el Sub Departamento de Supervisión Financiera Nacional.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</si>
  <si>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</si>
  <si>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</si>
  <si>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</si>
  <si>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</si>
  <si>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</si>
  <si>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</si>
  <si>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</si>
  <si>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</si>
  <si>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</si>
  <si>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</si>
  <si>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</si>
  <si>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</si>
  <si>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</si>
  <si>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</si>
  <si>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</si>
  <si>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</si>
  <si>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Metropolitana</t>
  </si>
  <si>
    <t xml:space="preserve">02) 23280100, </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</si>
  <si>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</si>
  <si>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</si>
  <si>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</si>
  <si>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</si>
  <si>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</si>
  <si>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</si>
  <si>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</si>
  <si>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</si>
  <si>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</si>
  <si>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</si>
  <si>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</si>
  <si>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</si>
  <si>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José Miguel Araya Garrido, </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</si>
  <si>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</si>
  <si>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</si>
  <si>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</si>
  <si>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</si>
  <si>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</si>
  <si>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</si>
  <si>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</si>
  <si>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</si>
  <si>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los angeles </t>
  </si>
  <si>
    <t xml:space="preserve">93401: Institución de Asistencia Social 
</t>
  </si>
  <si>
    <t xml:space="preserve">Se acompaña Certificado de antecedentes financieros correspondientes al año 2017, y se remite al Subdepartamento de Supervisión Financiera Nacional para aprobación. </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</si>
  <si>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</si>
  <si>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</si>
  <si>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</si>
  <si>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</si>
  <si>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lo barnechea</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</si>
  <si>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</si>
  <si>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</si>
  <si>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</si>
  <si>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</si>
  <si>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</si>
  <si>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</si>
  <si>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</si>
  <si>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</si>
  <si>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</si>
  <si>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</si>
  <si>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san pedro</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</si>
  <si>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</si>
  <si>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</si>
  <si>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</si>
  <si>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</si>
  <si>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Santa Isabel Nº 345, Santiago, Región Metropolitana. 
</t>
  </si>
  <si>
    <t>Santiago</t>
  </si>
  <si>
    <t xml:space="preserve">corporacion.central@gmail.com
vilches.jaime@gmail.com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</si>
  <si>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</si>
  <si>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</si>
  <si>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</si>
  <si>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</si>
  <si>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</si>
  <si>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</si>
  <si>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</si>
  <si>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</si>
  <si>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</si>
  <si>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talcahuano</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</si>
  <si>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</si>
  <si>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</si>
  <si>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</si>
  <si>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</si>
  <si>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</si>
  <si>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</si>
  <si>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</si>
  <si>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</si>
  <si>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</si>
  <si>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</si>
  <si>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</si>
  <si>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</si>
  <si>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</si>
  <si>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</si>
  <si>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</si>
  <si>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</si>
  <si>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</si>
  <si>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</si>
  <si>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</si>
  <si>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</si>
  <si>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</si>
  <si>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</si>
  <si>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quisco</t>
  </si>
  <si>
    <t>Se acompaña certificado financiero de fecha 07 de febrero de 2014, correspondiente al año 2012, aprobado por el Sub Departamento de Supervisión Financiera Nacional.</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</si>
  <si>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</si>
  <si>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</si>
  <si>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</si>
  <si>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</si>
  <si>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</si>
  <si>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</si>
  <si>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</si>
  <si>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</si>
  <si>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</si>
  <si>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</si>
  <si>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</si>
  <si>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</si>
  <si>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</si>
  <si>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</si>
  <si>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</si>
  <si>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</si>
  <si>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</si>
  <si>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</si>
  <si>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</si>
  <si>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</si>
  <si>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</si>
  <si>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</si>
  <si>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</si>
  <si>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</si>
  <si>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</si>
  <si>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</si>
  <si>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</si>
  <si>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</si>
  <si>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</si>
  <si>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</si>
  <si>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</si>
  <si>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</si>
  <si>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</si>
  <si>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</si>
  <si>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</si>
  <si>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</si>
  <si>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</si>
  <si>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</si>
  <si>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</si>
  <si>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</si>
  <si>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</si>
  <si>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</si>
  <si>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</si>
  <si>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</si>
  <si>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maipú</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</si>
  <si>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</si>
  <si>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</si>
  <si>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</si>
  <si>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</si>
  <si>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</si>
  <si>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</si>
  <si>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</si>
  <si>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</si>
  <si>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</si>
  <si>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</si>
  <si>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</si>
  <si>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</si>
  <si>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</si>
  <si>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</si>
  <si>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</si>
  <si>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</si>
  <si>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</si>
  <si>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</si>
  <si>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</si>
  <si>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</si>
  <si>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</si>
  <si>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</si>
  <si>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Rosa Icarte Muñoz, , María Nicolasa Rodríguez Roco, , y Juan Gabriel Lecaros Trincado, K, quienes pueden actuar de forma conjunta, separada e indistintamente para representar a la Corporación.
</t>
  </si>
  <si>
    <t xml:space="preserve">Población Carlos Condell, Avenida Alejandro Azola Nº 1635, comuna de Arica.
</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</si>
  <si>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</si>
  <si>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</si>
  <si>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</si>
  <si>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Carlos Justiniano Nº 1123, comuna de Providencia, Región Metropolitana.
</t>
  </si>
  <si>
    <t>Providencia</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</si>
  <si>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</si>
  <si>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</si>
  <si>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</si>
  <si>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Valparaíso
</t>
  </si>
  <si>
    <t xml:space="preserve">989146291
</t>
  </si>
  <si>
    <t xml:space="preserve">corpai.valparaiso@gmail.com
</t>
  </si>
  <si>
    <t xml:space="preserve">Antecedentes financieros correspondientes al año 2017, aprobados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</si>
  <si>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</si>
  <si>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</si>
  <si>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</si>
  <si>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</si>
  <si>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</si>
  <si>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</si>
  <si>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</si>
  <si>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</si>
  <si>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</si>
  <si>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</si>
  <si>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</si>
  <si>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</si>
  <si>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</si>
  <si>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</si>
  <si>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</si>
  <si>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</si>
  <si>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</si>
  <si>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</si>
  <si>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</si>
  <si>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</si>
  <si>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</si>
  <si>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</si>
  <si>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</si>
  <si>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</si>
  <si>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</si>
  <si>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</si>
  <si>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</si>
  <si>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</si>
  <si>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</si>
  <si>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</si>
  <si>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</si>
  <si>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</si>
  <si>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</si>
  <si>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</si>
  <si>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calama</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</si>
  <si>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</si>
  <si>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</si>
  <si>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</si>
  <si>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 xml:space="preserve">Lautaro Nº 2755, comuna de La Pintana, Villa Jorge Yarur Banna, Región Metropolitana.
</t>
  </si>
  <si>
    <t>La Pintana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</si>
  <si>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</si>
  <si>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</si>
  <si>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Presidente: Guido Gossens Roell, 
Directora Ejecutiva: Claudia Silvana Pinochet Muñoz, 
</t>
  </si>
  <si>
    <t xml:space="preserve">14 Sur, Pasaje 5 Poniente A, N° 270, ciudad de Talca, Región del Maule.
</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</si>
  <si>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</si>
  <si>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</si>
  <si>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</si>
  <si>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</si>
  <si>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</si>
  <si>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</si>
  <si>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</si>
  <si>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</si>
  <si>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</si>
  <si>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</si>
  <si>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</si>
  <si>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</si>
  <si>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</si>
  <si>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</si>
  <si>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</si>
  <si>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</si>
  <si>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</si>
  <si>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</si>
  <si>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</si>
  <si>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</si>
  <si>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</si>
  <si>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</si>
  <si>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</si>
  <si>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</si>
  <si>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</si>
  <si>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</si>
  <si>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</si>
  <si>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</si>
  <si>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</si>
  <si>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</si>
  <si>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</si>
  <si>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</si>
  <si>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</si>
  <si>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</si>
  <si>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</si>
  <si>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</si>
  <si>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</si>
  <si>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</si>
  <si>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</si>
  <si>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</si>
  <si>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</si>
  <si>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</si>
  <si>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</si>
  <si>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</si>
  <si>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</si>
  <si>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</si>
  <si>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</si>
  <si>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linares</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</si>
  <si>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</si>
  <si>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</si>
  <si>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Linares. </t>
  </si>
  <si>
    <t xml:space="preserve">
93401: Instituciones de Asistencia Social.
</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</si>
  <si>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</si>
  <si>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</si>
  <si>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</si>
  <si>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</si>
  <si>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</si>
  <si>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</si>
  <si>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</si>
  <si>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</si>
  <si>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</si>
  <si>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</si>
  <si>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</si>
  <si>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</si>
  <si>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</si>
  <si>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santiago centro</t>
  </si>
  <si>
    <t xml:space="preserve">Se acompaña Balance General Tributario, correspondiente al ejercicio tributario del año 2007, autorizado ante notario público, del 23 de abril de 2008.
</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</si>
  <si>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</si>
  <si>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</si>
  <si>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 xml:space="preserve">Presidente: Francisco León Henríquez Adaros, 
Directora Ejecutiva: María Cristina Meléndez Jiménez,
</t>
  </si>
  <si>
    <t>Coquimbo</t>
  </si>
  <si>
    <t>(51) 2321039</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</si>
  <si>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</si>
  <si>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</si>
  <si>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</si>
  <si>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</si>
  <si>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</si>
  <si>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</si>
  <si>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</si>
  <si>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</si>
  <si>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</si>
  <si>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</si>
  <si>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 xml:space="preserve"> Pelarco</t>
  </si>
  <si>
    <t>Se acompañan antecedentes financieros año 2014, aprobados por el Departamento de Administración y Finanzas.</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</si>
  <si>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</si>
  <si>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</si>
  <si>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</si>
  <si>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fono (71)  2241065</t>
  </si>
  <si>
    <t>Talca</t>
  </si>
  <si>
    <t xml:space="preserve">Decreto Supremo Nº1079, de 04 de noviembre de 1987, del Ministerio de Justicia. </t>
  </si>
  <si>
    <t xml:space="preserve">Dar un hogar, cuidado, atención, educación y alimentación a menores en situación irregular.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</si>
  <si>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</si>
  <si>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</si>
  <si>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</si>
  <si>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 La Pintana</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</si>
  <si>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</si>
  <si>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</si>
  <si>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</si>
  <si>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Presidente: Regina Torres Ramírez,
Vicepresidenta: Silvia Cuevas Verdugo, 
Secretario: Alain Araneda Pereira, 
Tesorera: María Luisa Medrano Buchholtz, 
Directora: Carolina Silva Cuevas,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</si>
  <si>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</si>
  <si>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</si>
  <si>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</si>
  <si>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</si>
  <si>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</si>
  <si>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</si>
  <si>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</si>
  <si>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</si>
  <si>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</si>
  <si>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Wendy Isabel Rodríguez Hernandez, 
Vicepresidente: Jeniffer Carolina Hernandez Aracena, 
Secretario: Eliana Cecilia Gaete Leal, 
Tesorera: Silvia Elena Muñoz Vargas,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</si>
  <si>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</si>
  <si>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</si>
  <si>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</si>
  <si>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</si>
  <si>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</si>
  <si>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</si>
  <si>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</si>
  <si>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</si>
  <si>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</si>
  <si>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</si>
  <si>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</si>
  <si>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</si>
  <si>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</si>
  <si>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</si>
  <si>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</si>
  <si>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</si>
  <si>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</si>
  <si>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</si>
  <si>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</si>
  <si>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</si>
  <si>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</si>
  <si>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</si>
  <si>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</si>
  <si>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</si>
  <si>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</si>
  <si>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</si>
  <si>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</si>
  <si>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</si>
  <si>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</si>
  <si>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</si>
  <si>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</si>
  <si>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</si>
  <si>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</si>
  <si>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</si>
  <si>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</si>
  <si>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 xml:space="preserve"> Melipilla</t>
  </si>
  <si>
    <t>Se acompaña certificado financiero de fecha 27 de julio de 2010, correspondiente al año 2009, aprobado por el Sub Departamento de Supervisión Financiera Nacional.</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</si>
  <si>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</si>
  <si>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</si>
  <si>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</si>
  <si>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</si>
  <si>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</si>
  <si>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</si>
  <si>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</si>
  <si>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</si>
  <si>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</si>
  <si>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</si>
  <si>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</si>
  <si>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</si>
  <si>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</si>
  <si>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3 años.</t>
  </si>
  <si>
    <t xml:space="preserve">Presidente:  Enrique Villegas Meza 
</t>
  </si>
  <si>
    <t>Arco Iris Nº 1756, Villa Horizonte, Puente Alto, Región Metropolitana.</t>
  </si>
  <si>
    <t>Puente Alto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</si>
  <si>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</si>
  <si>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</si>
  <si>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</si>
  <si>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</si>
  <si>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</si>
  <si>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</si>
  <si>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</si>
  <si>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</si>
  <si>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</si>
  <si>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</si>
  <si>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</si>
  <si>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</si>
  <si>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</si>
  <si>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</si>
  <si>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</si>
  <si>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</si>
  <si>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</si>
  <si>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</si>
  <si>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Otorgada por 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</si>
  <si>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</si>
  <si>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Bremen N° 1316, comuna de Ñuñoa, Región Metropolitana
</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</si>
  <si>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</si>
  <si>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</si>
  <si>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</si>
  <si>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</si>
  <si>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</si>
  <si>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</si>
  <si>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</si>
  <si>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</si>
  <si>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</si>
  <si>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</si>
  <si>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</si>
  <si>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</si>
  <si>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</si>
  <si>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</si>
  <si>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</si>
  <si>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</si>
  <si>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</si>
  <si>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</si>
  <si>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</si>
  <si>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</si>
  <si>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</si>
  <si>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</si>
  <si>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</si>
  <si>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</si>
  <si>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</si>
  <si>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</si>
  <si>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</si>
  <si>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</si>
  <si>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</si>
  <si>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</si>
  <si>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</si>
  <si>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</si>
  <si>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</si>
  <si>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</si>
  <si>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</si>
  <si>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</si>
  <si>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</si>
  <si>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</si>
  <si>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</si>
  <si>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 xml:space="preserve"> Santiago</t>
  </si>
  <si>
    <t>Se acompañan antecedentes financieros año 2013, aprobados por el Departamento de Administración y Finanzas.</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</si>
  <si>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</si>
  <si>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</si>
  <si>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</si>
  <si>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</si>
  <si>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</si>
  <si>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</si>
  <si>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Cerro Navia</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</si>
  <si>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</si>
  <si>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</si>
  <si>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</si>
  <si>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</si>
  <si>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</si>
  <si>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</si>
  <si>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</si>
  <si>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</si>
  <si>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</si>
  <si>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</si>
  <si>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</si>
  <si>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</si>
  <si>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</si>
  <si>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</si>
  <si>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</si>
  <si>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</si>
  <si>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</si>
  <si>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</si>
  <si>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</si>
  <si>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</si>
  <si>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</si>
  <si>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</si>
  <si>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</si>
  <si>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</si>
  <si>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</si>
  <si>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</si>
  <si>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</si>
  <si>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</si>
  <si>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</si>
  <si>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</si>
  <si>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</si>
  <si>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</si>
  <si>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</si>
  <si>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</si>
  <si>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Avda. Quinta N° 050, comuna de Villa Alemana, Quinta Región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</si>
  <si>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</si>
  <si>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</si>
  <si>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</si>
  <si>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</si>
  <si>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</si>
  <si>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</si>
  <si>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</si>
  <si>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</si>
  <si>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</si>
  <si>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</si>
  <si>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</si>
  <si>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</si>
  <si>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</si>
  <si>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</si>
  <si>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</si>
  <si>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</si>
  <si>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Melipilla,</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</si>
  <si>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</si>
  <si>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</si>
  <si>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</si>
  <si>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</si>
  <si>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</si>
  <si>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</si>
  <si>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</si>
  <si>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</si>
  <si>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</si>
  <si>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</si>
  <si>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</si>
  <si>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</si>
  <si>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</si>
  <si>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</si>
  <si>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</si>
  <si>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 xml:space="preserve"> Punta Arenas</t>
  </si>
  <si>
    <t>Se acompaña certificado financiero de la Institución correspondientes al año 2015, remitido para aprobación al Subdepartamento de Supervisión Nacional.</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</si>
  <si>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</si>
  <si>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</si>
  <si>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</si>
  <si>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</si>
  <si>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</si>
  <si>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</si>
  <si>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</si>
  <si>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</si>
  <si>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</si>
  <si>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</si>
  <si>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</si>
  <si>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</si>
  <si>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</si>
  <si>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</si>
  <si>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</si>
  <si>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</si>
  <si>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</si>
  <si>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</si>
  <si>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</si>
  <si>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</si>
  <si>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</si>
  <si>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</si>
  <si>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</si>
  <si>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</si>
  <si>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</si>
  <si>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</si>
  <si>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</si>
  <si>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</si>
  <si>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</si>
  <si>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</si>
  <si>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</si>
  <si>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</si>
  <si>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</si>
  <si>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</si>
  <si>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</si>
  <si>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</si>
  <si>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</si>
  <si>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</si>
  <si>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</si>
  <si>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</si>
  <si>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</si>
  <si>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</si>
  <si>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</si>
  <si>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</si>
  <si>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</si>
  <si>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</si>
  <si>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</si>
  <si>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</si>
  <si>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</si>
  <si>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</si>
  <si>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</si>
  <si>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</si>
  <si>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</si>
  <si>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</si>
  <si>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</si>
  <si>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</si>
  <si>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</si>
  <si>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</si>
  <si>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</si>
  <si>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DIRECTORIO:
Presidente: R.P. Silvano Poletto Goldin, 
Vicepresidente: Eugenio Landaeta Avendaño, 
Secretaria: Silvia Huguette Negri Chiorrini,
Tesorera: Silvana Carla Scapini Sánchez, 
Directoras: 
Teresa Matilde Ferrario Bozzo, 
María Gloria  Palma Costabal, 
Concepción Sánchez Alonso, 
</t>
  </si>
  <si>
    <t xml:space="preserve">5 años, pudiendo ser reelegidos indefinidamente.
</t>
  </si>
  <si>
    <t xml:space="preserve">23 de abril de 2018, según acta de asamblea de socios reducida a escritura pública con fecha 16 de mayo de 2018, ante don Humberto Quezada Moreno, Notario Público Titular de la Vigésimo Sexta Notaría de Santiago.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</si>
  <si>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</si>
  <si>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</si>
  <si>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</si>
  <si>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</si>
  <si>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</si>
  <si>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</si>
  <si>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</si>
  <si>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</si>
  <si>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</si>
  <si>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</si>
  <si>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</si>
  <si>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</si>
  <si>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</si>
  <si>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</si>
  <si>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</si>
  <si>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</si>
  <si>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</si>
  <si>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</si>
  <si>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</si>
  <si>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</si>
  <si>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</si>
  <si>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</si>
  <si>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</si>
  <si>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</si>
  <si>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</si>
  <si>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</si>
  <si>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</si>
  <si>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</si>
  <si>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</si>
  <si>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</si>
  <si>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</si>
  <si>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</si>
  <si>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</si>
  <si>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</si>
  <si>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</si>
  <si>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</si>
  <si>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</si>
  <si>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</si>
  <si>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</si>
  <si>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Salamanca</t>
  </si>
  <si>
    <t xml:space="preserve"> amara.galvez@hotmail.com</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</si>
  <si>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</si>
  <si>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</si>
  <si>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</si>
  <si>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</si>
  <si>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</si>
  <si>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 Biobío.</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</si>
  <si>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</si>
  <si>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</si>
  <si>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</si>
  <si>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</si>
  <si>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</si>
  <si>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</si>
  <si>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</si>
  <si>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</si>
  <si>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</si>
  <si>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</si>
  <si>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</si>
  <si>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</si>
  <si>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</si>
  <si>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</si>
  <si>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</si>
  <si>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</si>
  <si>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</si>
  <si>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</si>
  <si>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</si>
  <si>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</si>
  <si>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</si>
  <si>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</si>
  <si>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</si>
  <si>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</si>
  <si>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 Ñuñoa</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</si>
  <si>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</si>
  <si>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</si>
  <si>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</si>
  <si>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</si>
  <si>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</si>
  <si>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</si>
  <si>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</si>
  <si>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</si>
  <si>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</si>
  <si>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</si>
  <si>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</si>
  <si>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</si>
  <si>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</si>
  <si>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</si>
  <si>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</si>
  <si>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</si>
  <si>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</si>
  <si>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</si>
  <si>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</si>
  <si>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</si>
  <si>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</si>
  <si>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Santiago Centro, La Serena</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</si>
  <si>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</si>
  <si>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</si>
  <si>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</si>
  <si>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</si>
  <si>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Presidente: Guillermo Montecinos Rojas,  
</t>
  </si>
  <si>
    <t xml:space="preserve"> prodelquinta@yahoo.es</t>
  </si>
  <si>
    <t xml:space="preserve">4 Oriente Nº 143, comuna de Viña del Mar, Quinta Región. 
</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</si>
  <si>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</si>
  <si>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</si>
  <si>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</si>
  <si>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:corporación@chasqui.cl
</t>
  </si>
  <si>
    <t xml:space="preserve">F: 9183032, </t>
  </si>
  <si>
    <t xml:space="preserve"> San Bernardo</t>
  </si>
  <si>
    <t xml:space="preserve">Decreto Supremo Nº501, de 14 de abril de 1992, del Ministerio de Justicia. </t>
  </si>
  <si>
    <t>Certificado de Vigencia Nº 17175, de 12 de Julio de 2012, del Ministerio de Justicia.</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</si>
  <si>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</si>
  <si>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xml:space="preserve">DIRECTORIO:
Presidente: Flavia Patricia Fiabane Salas,  
Vicepresidente: María Liliana Karina Vaccaro Carrizo, 
Tesorero: Pablo AlejandroVenegas Cancino, 
Secretaria: Marcela Tchimino Nahmías, 
Directores:
Luis Eduardo González Fiegehen, 
Beatrice Avalos Davidson, 
</t>
  </si>
  <si>
    <t>06 de mayo de 2011 hasta el 06 de mayo de 2012.(Conforme a los estatutos, se entiende prorrogado hasta la celebración de la próxima asamblea ordinaria)</t>
  </si>
  <si>
    <t xml:space="preserve">Mandato General:
Presidenta: Flavia Patricia Fiabane Salas,  
Directora Ejecutiva: María Loreto Egaña Baraona, 
</t>
  </si>
  <si>
    <t>: piie@academia.cl</t>
  </si>
  <si>
    <t xml:space="preserve">Dalmacia N° 1267, comuna de Providencia, Región  Metropolitana
</t>
  </si>
  <si>
    <t>F: 2096644,</t>
  </si>
  <si>
    <t>Se acompaña Certificado Financiero de la Institución correspondiente al 2011, aprobado por el Subdepartamento de Supervisión Financiera Nacional.</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</si>
  <si>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</si>
  <si>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</si>
  <si>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</si>
  <si>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</si>
  <si>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</si>
  <si>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</si>
  <si>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</si>
  <si>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</si>
  <si>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</si>
  <si>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</si>
  <si>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</si>
  <si>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</si>
  <si>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</si>
  <si>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</si>
  <si>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</si>
  <si>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</si>
  <si>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</si>
  <si>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</si>
  <si>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</si>
  <si>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</si>
  <si>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</si>
  <si>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</si>
  <si>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</si>
  <si>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</si>
  <si>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</si>
  <si>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</si>
  <si>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</si>
  <si>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</si>
  <si>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</si>
  <si>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</si>
  <si>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Copiapo</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</si>
  <si>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</si>
  <si>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</si>
  <si>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</si>
  <si>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</si>
  <si>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</si>
  <si>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</si>
  <si>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</si>
  <si>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</si>
  <si>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</si>
  <si>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</si>
  <si>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</si>
  <si>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</si>
  <si>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</si>
  <si>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</si>
  <si>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</si>
  <si>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serpaj@serpajchile.cl</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</si>
  <si>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</si>
  <si>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</si>
  <si>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</si>
  <si>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</si>
  <si>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</si>
  <si>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</si>
  <si>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</si>
  <si>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</si>
  <si>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</si>
  <si>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</si>
  <si>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</si>
  <si>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</si>
  <si>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</si>
  <si>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</si>
  <si>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</si>
  <si>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</si>
  <si>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</si>
  <si>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</si>
  <si>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</si>
  <si>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</si>
  <si>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</si>
  <si>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</si>
  <si>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</si>
  <si>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</si>
  <si>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</si>
  <si>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</si>
  <si>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</si>
  <si>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</si>
  <si>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</si>
  <si>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</si>
  <si>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</si>
  <si>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</si>
  <si>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</si>
  <si>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</si>
  <si>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</si>
  <si>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</si>
  <si>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</si>
  <si>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</si>
  <si>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</si>
  <si>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</si>
  <si>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</si>
  <si>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</si>
  <si>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</si>
  <si>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</si>
  <si>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</si>
  <si>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</si>
  <si>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</si>
  <si>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</si>
  <si>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</si>
  <si>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</si>
  <si>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</si>
  <si>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</si>
  <si>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</si>
  <si>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</si>
  <si>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</si>
  <si>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</si>
  <si>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</si>
  <si>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</si>
  <si>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</si>
  <si>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</si>
  <si>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</si>
  <si>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</si>
  <si>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</si>
  <si>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</si>
  <si>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</si>
  <si>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</si>
  <si>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</si>
  <si>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</si>
  <si>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</si>
  <si>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</si>
  <si>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</si>
  <si>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Inscripción N° 190942, de fecha 24 de enero de 2015.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</si>
  <si>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</si>
  <si>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Durarán 3 años en sus cargos. </t>
  </si>
  <si>
    <t xml:space="preserve">Presidente: 
Adelaida del Carmen Escalona Pino, 
</t>
  </si>
  <si>
    <t>Circunvalación Oriente N° 2299, Condominio Convento 3, comuna de San Felipe, Región de Valparaíso.</t>
  </si>
  <si>
    <t>San Felipe</t>
  </si>
  <si>
    <t>fundacionaconcaguamujer@gmail.com</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</si>
  <si>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</si>
  <si>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</si>
  <si>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</si>
  <si>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</si>
  <si>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</si>
  <si>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</si>
  <si>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</si>
  <si>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</si>
  <si>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</si>
  <si>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</si>
  <si>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</si>
  <si>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</si>
  <si>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Otorgada por Decreto Supremo N° 3213, de 29 de noviembre de 1927, por el Ministerio de Justicia.</t>
  </si>
  <si>
    <t>Certificado de Vigencia emitido por el Servicio de Registro Civil e Identificación, Folio 500183209071, del 21 de mayo de 2018.</t>
  </si>
  <si>
    <t xml:space="preserve">: Indefinida. </t>
  </si>
  <si>
    <t xml:space="preserve"> hogarsrn@yahoo.es
</t>
  </si>
  <si>
    <t xml:space="preserve">San Martín N° 570, comuna de Curicó, Séptima Región
</t>
  </si>
  <si>
    <t>Fono: 75-2-312621,</t>
  </si>
  <si>
    <t xml:space="preserve"> Curicó</t>
  </si>
  <si>
    <t xml:space="preserve">Se acompaña certificado de antecedentes financieros, correspondiente al año 2017, aprobado por el Subdepartamento de Supervisión Financiera Nacional, para su aprobación. </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</si>
  <si>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</si>
  <si>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</si>
  <si>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</si>
  <si>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</si>
  <si>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</si>
  <si>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</si>
  <si>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</si>
  <si>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 xml:space="preserve"> Temuco</t>
  </si>
  <si>
    <t>Se acompaña Certificado financiero año 2004, aprobado por la Unidad de Auditoría.</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</si>
  <si>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</si>
  <si>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</si>
  <si>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</si>
  <si>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</si>
  <si>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</si>
  <si>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</si>
  <si>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</si>
  <si>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</si>
  <si>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</si>
  <si>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</si>
  <si>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</si>
  <si>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</si>
  <si>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</si>
  <si>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</si>
  <si>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</si>
  <si>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</si>
  <si>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</si>
  <si>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</si>
  <si>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</si>
  <si>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</si>
  <si>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</si>
  <si>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</si>
  <si>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Rancagua.</t>
  </si>
  <si>
    <t>Se acompaña Certificado y Balance Tributario, ambos correspondientes al año 2012, aprobados por el Subdepartamento de Supervisión  Financiera Nacional.</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</si>
  <si>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</si>
  <si>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</si>
  <si>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</si>
  <si>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</si>
  <si>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</si>
  <si>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</si>
  <si>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</si>
  <si>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</si>
  <si>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</si>
  <si>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Santiago.</t>
  </si>
  <si>
    <t>Se acompaña Certificado Financiero año 2009, aprobado por el Subdepartamento de  Supervisión Financiera Nacional.</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</si>
  <si>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</si>
  <si>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</si>
  <si>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</si>
  <si>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</si>
  <si>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</si>
  <si>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</si>
  <si>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</si>
  <si>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</si>
  <si>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</si>
  <si>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</si>
  <si>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</si>
  <si>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</si>
  <si>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</si>
  <si>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</si>
  <si>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Linares</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</si>
  <si>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</si>
  <si>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</si>
  <si>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</si>
  <si>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</si>
  <si>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</si>
  <si>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</si>
  <si>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</si>
  <si>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</si>
  <si>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</si>
  <si>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</si>
  <si>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</si>
  <si>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</si>
  <si>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</si>
  <si>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</si>
  <si>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</si>
  <si>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</si>
  <si>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</si>
  <si>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</si>
  <si>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</si>
  <si>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</si>
  <si>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</si>
  <si>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</si>
  <si>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</si>
  <si>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</si>
  <si>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</si>
  <si>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</si>
  <si>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</si>
  <si>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</si>
  <si>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</si>
  <si>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</si>
  <si>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</si>
  <si>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</si>
  <si>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</si>
  <si>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</si>
  <si>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</si>
  <si>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</si>
  <si>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</si>
  <si>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</si>
  <si>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</si>
  <si>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</si>
  <si>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</si>
  <si>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</si>
  <si>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</si>
  <si>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</si>
  <si>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</si>
  <si>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</si>
  <si>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</si>
  <si>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</si>
  <si>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</si>
  <si>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</si>
  <si>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</si>
  <si>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</si>
  <si>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Providencia.</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</si>
  <si>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</si>
  <si>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</si>
  <si>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</si>
  <si>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</si>
  <si>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</si>
  <si>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</si>
  <si>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</si>
  <si>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</si>
  <si>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</si>
  <si>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</si>
  <si>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</si>
  <si>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</si>
  <si>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</si>
  <si>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</si>
  <si>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</si>
  <si>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</si>
  <si>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</si>
  <si>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</si>
  <si>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</si>
  <si>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</si>
  <si>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Hualpen</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</si>
  <si>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</si>
  <si>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</si>
  <si>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3 años.</t>
  </si>
  <si>
    <t xml:space="preserve">Paseo Pdte. Errázuriz Echaurren N° 2631, 5° piso, comuna de Providencia, Santiago, Región Metropolitana.
</t>
  </si>
  <si>
    <t>228737900 - 228737980</t>
  </si>
  <si>
    <t>http://www.ciudaddelnino.cl</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</si>
  <si>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</si>
  <si>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</si>
  <si>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</si>
  <si>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</si>
  <si>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</si>
  <si>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</si>
  <si>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</si>
  <si>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</si>
  <si>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</si>
  <si>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</si>
  <si>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</si>
  <si>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</si>
  <si>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</si>
  <si>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</si>
  <si>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</si>
  <si>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</si>
  <si>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</si>
  <si>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</si>
  <si>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 xml:space="preserve">: dirección@fundacioncreseres.cl </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</si>
  <si>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</si>
  <si>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</si>
  <si>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</si>
  <si>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</si>
  <si>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</si>
  <si>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</si>
  <si>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</si>
  <si>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</si>
  <si>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</si>
  <si>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</si>
  <si>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Curacaví
</t>
  </si>
  <si>
    <t xml:space="preserve">Antecedentes financieros correspondientes al año 2016, aprobados por el Departamento de Administración y Finanzas.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</si>
  <si>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</si>
  <si>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</si>
  <si>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</si>
  <si>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</si>
  <si>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</si>
  <si>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</si>
  <si>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</si>
  <si>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</si>
  <si>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</si>
  <si>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</si>
  <si>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</si>
  <si>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</si>
  <si>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</si>
  <si>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</si>
  <si>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</si>
  <si>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</si>
  <si>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</si>
  <si>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</si>
  <si>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</si>
  <si>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</si>
  <si>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</si>
  <si>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</si>
  <si>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</si>
  <si>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</si>
  <si>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</si>
  <si>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</si>
  <si>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</si>
  <si>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</si>
  <si>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</si>
  <si>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 xml:space="preserve">Dar hogar a los niños desamparados que carecen de él; educarlos y prepararlos para la vida. </t>
  </si>
  <si>
    <t>Erigida de acuerdo al Derecho Canónico, por Decreto N° 314, del Arzobispado de Santiago, de fecha 1 de octubre de 1999.</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</si>
  <si>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</si>
  <si>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</si>
  <si>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</si>
  <si>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</si>
  <si>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</si>
  <si>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</si>
  <si>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</si>
  <si>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</si>
  <si>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</si>
  <si>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</si>
  <si>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 xml:space="preserve"> Huechuraba</t>
  </si>
  <si>
    <t>Se acompaña Certificado de la Institución y Balance General, ambos correspondientes al año 2008, aprobados por el Subdepartamento de Supervisión Financiera.</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</si>
  <si>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</si>
  <si>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</si>
  <si>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</si>
  <si>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</si>
  <si>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</si>
  <si>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</si>
  <si>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</si>
  <si>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</si>
  <si>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 xml:space="preserve"> Puente Alto</t>
  </si>
  <si>
    <t>Se acompaña Balance Tributario y Certificado de la Institución correspondiente a antecedentes financieros del año 2009, aprobado por el Subdepartamento de Supervisión Financiera.</t>
  </si>
  <si>
    <t xml:space="preserve">Decreto Supremo Nº 444, de 04 de mayo de 1983, del Ministerio de Justicia. </t>
  </si>
  <si>
    <t xml:space="preserve">Protección y asistencia de personas de escasos recursos, cualquiera sea su edad, sexo o religión.
</t>
  </si>
  <si>
    <t>3 años en sus cargos.</t>
  </si>
  <si>
    <t xml:space="preserve">Amanda Labarca N° 4631, Población Jaime Eyzaguirre. Comuna de Macul, Región Metropolitana.
</t>
  </si>
  <si>
    <t xml:space="preserve">Fono: 2715736, </t>
  </si>
  <si>
    <t>Macul</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</si>
  <si>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</si>
  <si>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</si>
  <si>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</si>
  <si>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</si>
  <si>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</si>
  <si>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</si>
  <si>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Egaña N°940, comuna de Peñalolen, Región Metropolitana
</t>
  </si>
  <si>
    <t>Peñalolen</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</si>
  <si>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</si>
  <si>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</si>
  <si>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</si>
  <si>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</si>
  <si>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</si>
  <si>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</si>
  <si>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</si>
  <si>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</si>
  <si>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</si>
  <si>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</si>
  <si>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Quinta Norma</t>
  </si>
  <si>
    <t>Se acompaña Certificado de los antecedentes financieros de la Institución correspondientes al año 2009, aprobados por el Subdepartamento de Supervisión Financiera Nacional.</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</si>
  <si>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</si>
  <si>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</si>
  <si>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</si>
  <si>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</si>
  <si>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</si>
  <si>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</si>
  <si>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</si>
  <si>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</si>
  <si>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</si>
  <si>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</si>
  <si>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</si>
  <si>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</si>
  <si>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</si>
  <si>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</si>
  <si>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</si>
  <si>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</si>
  <si>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</si>
  <si>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</si>
  <si>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</si>
  <si>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</si>
  <si>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</si>
  <si>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</si>
  <si>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</si>
  <si>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</si>
  <si>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</si>
  <si>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</si>
  <si>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</si>
  <si>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</si>
  <si>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</si>
  <si>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</si>
  <si>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</si>
  <si>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</si>
  <si>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</si>
  <si>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</si>
  <si>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</si>
  <si>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</si>
  <si>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</si>
  <si>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</si>
  <si>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</si>
  <si>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</si>
  <si>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</si>
  <si>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</si>
  <si>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</si>
  <si>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</si>
  <si>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</si>
  <si>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</si>
  <si>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</si>
  <si>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</si>
  <si>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María Luisa Hurtado Rozas, </t>
  </si>
  <si>
    <t>mlhurtado@iceph.cl</t>
  </si>
  <si>
    <t>Fono: 986942195-323114350</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</si>
  <si>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</si>
  <si>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</si>
  <si>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</si>
  <si>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</si>
  <si>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</si>
  <si>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</si>
  <si>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</si>
  <si>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</si>
  <si>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</si>
  <si>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</si>
  <si>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</si>
  <si>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</si>
  <si>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Otorgado por Decreto Nº 603, de fecha 11 de junio de 1996, del Ministerio de Justicia.</t>
  </si>
  <si>
    <t xml:space="preserve">Certificado Folio Nº 500159927021, de 11 de agosto de 2017, emitido por el SRCeI. 
</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</si>
  <si>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</si>
  <si>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 xml:space="preserve">Presidente: Sergio Javier Ossa Correa                   
Vicepresidente: María del Pilar Monge Zegers     
Tesorero: Sergio José Ossa Monge                      
Secretario: José Javier Ossa Monge                       
</t>
  </si>
  <si>
    <t>Los Directores tienen carácter vitalicio</t>
  </si>
  <si>
    <t>3 de noviembre de 2005</t>
  </si>
  <si>
    <t xml:space="preserve">Sergio Javier Ossa Correa                                 
María del Pilar Monge Zegers                                 
Pueden actuar, separada e indistintamente para representar a la institución en determinados actos y contratos y para hacer presentaciones ante distintas autoridades administrativas (por ejemplo presentar y firmar los proyectos).
</t>
  </si>
  <si>
    <t xml:space="preserve">Avenida  Luis Pasteur Nº 6.600, comuna de Vitacura, Región Metropolitana.
</t>
  </si>
  <si>
    <t xml:space="preserve">Teléfono: 953 80 01  </t>
  </si>
  <si>
    <t xml:space="preserve">Certificado de Antecedentes Financieros, correspondiente al año 2016 aprobados por el Subdepartamento de Supervisión Financiera Nacional.
</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</si>
  <si>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</si>
  <si>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</si>
  <si>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</si>
  <si>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</si>
  <si>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</si>
  <si>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</si>
  <si>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</si>
  <si>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</si>
  <si>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</si>
  <si>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</si>
  <si>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</si>
  <si>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</si>
  <si>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 xml:space="preserve">Presidente: 
Rodrigo Alejandro Cortés Godoy
Vice Presidente:
Claudia Marcela Espinoza Carramiñana
Secretario:
Alejandra Olga Nielsen Molina
</t>
  </si>
  <si>
    <t>paihuen@fundacionpaihuen.cl</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</si>
  <si>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</si>
  <si>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</si>
  <si>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</si>
  <si>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</si>
  <si>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</si>
  <si>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</si>
  <si>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</si>
  <si>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</si>
  <si>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</si>
  <si>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</si>
  <si>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Renca,</t>
  </si>
  <si>
    <t>Se acompaña Certificado Financiero correspondiente al  año 2017, aprobados por el Sub Departamento de Supervisión Financiera Nacional.</t>
  </si>
  <si>
    <t>Erigida de acuerdo al Derecho Canónico, por el Decreto Episcopal N° 041/92, del Obispado de Punta Arenas.</t>
  </si>
  <si>
    <t>Certificado Nº 06/2017, de fecha 18 de agosto de 2017 , del Obispado de Punta Arenas.</t>
  </si>
  <si>
    <t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t>
  </si>
  <si>
    <t xml:space="preserve">Ángelo Humberto Gamín Salas, en su calidad de Vice-Presidente, conforme al artículo 15 de los Estatutos. 
Asterio Andrade Gallardo, 
</t>
  </si>
  <si>
    <t>administracion@fundacionesperanza.cl</t>
  </si>
  <si>
    <t xml:space="preserve">Chiloé  N° 1156, comuna de Punta Arenas, Duodécima Región.
</t>
  </si>
  <si>
    <t>Teléfonos: 61-613474 y 61-613479</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</si>
  <si>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</si>
  <si>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</si>
  <si>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</si>
  <si>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</si>
  <si>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</si>
  <si>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</si>
  <si>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</si>
  <si>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</si>
  <si>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</si>
  <si>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</si>
  <si>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</si>
  <si>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</si>
  <si>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</si>
  <si>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</si>
  <si>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</si>
  <si>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</si>
  <si>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</si>
  <si>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</si>
  <si>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</si>
  <si>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</si>
  <si>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</si>
  <si>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</si>
  <si>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</si>
  <si>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</si>
  <si>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</si>
  <si>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</si>
  <si>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</si>
  <si>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</si>
  <si>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</si>
  <si>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 xml:space="preserve">Viña del Mar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</si>
  <si>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</si>
  <si>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</si>
  <si>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</si>
  <si>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</si>
  <si>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</si>
  <si>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</si>
  <si>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</si>
  <si>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</si>
  <si>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</si>
  <si>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</si>
  <si>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</si>
  <si>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</si>
  <si>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</si>
  <si>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</si>
  <si>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</si>
  <si>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</si>
  <si>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</si>
  <si>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</si>
  <si>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Santiago,</t>
  </si>
  <si>
    <t>Se acompaña Certificado financiero, correspondiente al  año 2014,  aprobados por la Unidad de Supervisión Financiera Nacional.</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</si>
  <si>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</si>
  <si>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</si>
  <si>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</si>
  <si>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</si>
  <si>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</si>
  <si>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</si>
  <si>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</si>
  <si>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</si>
  <si>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</si>
  <si>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</si>
  <si>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</si>
  <si>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</si>
  <si>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</si>
  <si>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</si>
  <si>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</si>
  <si>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</si>
  <si>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</si>
  <si>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</si>
  <si>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</si>
  <si>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</si>
  <si>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</si>
  <si>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la Reina</t>
  </si>
  <si>
    <t xml:space="preserve">Se acompaña Certificado Financiero de la Institución y Balance General, ambos correspondientes al año 2010, los cuales fueron aprobados por  la Unidad de Supervisión Financiera Nacional
.
</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</si>
  <si>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</si>
  <si>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</si>
  <si>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</si>
  <si>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</si>
  <si>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</si>
  <si>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</si>
  <si>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</si>
  <si>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</si>
  <si>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</si>
  <si>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</si>
  <si>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 xml:space="preserve"> La Florida</t>
  </si>
  <si>
    <t>Se acompaña Certificado Financiero correspondientes al año 2017, aprobado por la Unidad de Supervisión Financiera Nacional.</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</si>
  <si>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</si>
  <si>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</si>
  <si>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</si>
  <si>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</si>
  <si>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</si>
  <si>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</si>
  <si>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</si>
  <si>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</si>
  <si>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</si>
  <si>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</si>
  <si>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</si>
  <si>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</si>
  <si>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</si>
  <si>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</si>
  <si>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</si>
  <si>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</si>
  <si>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</si>
  <si>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</si>
  <si>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</si>
  <si>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</si>
  <si>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</si>
  <si>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</si>
  <si>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</si>
  <si>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</si>
  <si>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</si>
  <si>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</si>
  <si>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</si>
  <si>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</si>
  <si>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</si>
  <si>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</si>
  <si>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</si>
  <si>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</si>
  <si>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</si>
  <si>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</si>
  <si>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</si>
  <si>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</si>
  <si>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</si>
  <si>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</si>
  <si>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</si>
  <si>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</si>
  <si>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 xml:space="preserve">Decreto Supremo Nº1302, de 22 de diciembre de 1987, del Ministerio de Justicia. </t>
  </si>
  <si>
    <t xml:space="preserve">Ayuda material y espiritual a las personas de escasos recursos.
</t>
  </si>
  <si>
    <t xml:space="preserve">Durarán 3 años en sus funciones. </t>
  </si>
  <si>
    <t>F. 65-232931, 065-233834</t>
  </si>
  <si>
    <t>Puerto Varas</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</si>
  <si>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</si>
  <si>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</si>
  <si>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</si>
  <si>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</si>
  <si>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</si>
  <si>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</si>
  <si>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</si>
  <si>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</si>
  <si>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</si>
  <si>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</si>
  <si>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</si>
  <si>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</si>
  <si>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</si>
  <si>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</si>
  <si>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</si>
  <si>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</si>
  <si>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</si>
  <si>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</si>
  <si>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</si>
  <si>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</si>
  <si>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</si>
  <si>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</si>
  <si>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</si>
  <si>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</si>
  <si>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</si>
  <si>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</si>
  <si>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</si>
  <si>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</si>
  <si>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</si>
  <si>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</si>
  <si>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Quinta de Tilcoco</t>
  </si>
  <si>
    <t>072-541271 - 072-541309</t>
  </si>
  <si>
    <t xml:space="preserve">icyccp@ctcinternet.cl fundacionicyc@gmail.com
</t>
  </si>
  <si>
    <t>Se acompaña certificado financiero correspondiente al año 2016, aprobados por el Subdepartamento de Supervisión Financiera Nacional.</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</si>
  <si>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</si>
  <si>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</si>
  <si>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</si>
  <si>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</si>
  <si>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</si>
  <si>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</si>
  <si>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</si>
  <si>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</si>
  <si>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</si>
  <si>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</si>
  <si>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</si>
  <si>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</si>
  <si>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</si>
  <si>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</si>
  <si>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</si>
  <si>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</si>
  <si>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</si>
  <si>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</si>
  <si>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</si>
  <si>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</si>
  <si>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</si>
  <si>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</si>
  <si>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</si>
  <si>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</si>
  <si>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</si>
  <si>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</si>
  <si>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</si>
  <si>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</si>
  <si>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</si>
  <si>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</si>
  <si>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</si>
  <si>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</si>
  <si>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</si>
  <si>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</si>
  <si>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</si>
  <si>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</si>
  <si>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</si>
  <si>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</si>
  <si>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</si>
  <si>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</si>
  <si>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</si>
  <si>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</si>
  <si>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 xml:space="preserve">Santiago
</t>
  </si>
  <si>
    <t>72 2 374732</t>
  </si>
  <si>
    <t xml:space="preserve">iecheverria@familiademaria.cl
</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</si>
  <si>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</si>
  <si>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</si>
  <si>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</si>
  <si>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</si>
  <si>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</si>
  <si>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</si>
  <si>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Presidente: Sergio del Carmen Milla Jofré                            
Tesorero: Jorge Jorquera Niño de Zepeda
Secretaria: Patricia Araya Carvajal                        
Pbro Luis Lazo Díaz
Oriana Miranda Daponte
Osvaldo Pino Galleguillos
</t>
  </si>
  <si>
    <t xml:space="preserve">Elicura N° 851, comuna de Los Vilos, Región de Coquimbo
</t>
  </si>
  <si>
    <t>Fono: (053) 541278</t>
  </si>
  <si>
    <t xml:space="preserve">Elegido con fecha 12 de noviembre de 2017, según consta en Acta de Sesión Extraordinaria del Consejo Directivo de la Fundación, autorizada ante Notario Público, con fecha 17 de noviembre de 2017, ante el Notario Público Titular de la comuna de Los Vilos, don Mario Alfonso Barría Gallegos. </t>
  </si>
  <si>
    <t xml:space="preserve">Sergio del Carmen Milla Jofré
</t>
  </si>
  <si>
    <t>Los Vilos</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</si>
  <si>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</si>
  <si>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</si>
  <si>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</si>
  <si>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</si>
  <si>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</si>
  <si>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</si>
  <si>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 xml:space="preserve">contacto@fundacionleonbloy.cl 
www.fundacionleonbloy.cl
</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</si>
  <si>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</si>
  <si>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</si>
  <si>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</si>
  <si>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</si>
  <si>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</si>
  <si>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</si>
  <si>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</si>
  <si>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</si>
  <si>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</si>
  <si>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</si>
  <si>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</si>
  <si>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Isla de Pascua</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</si>
  <si>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</si>
  <si>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</si>
  <si>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</si>
  <si>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</si>
  <si>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</si>
  <si>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</si>
  <si>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</si>
  <si>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</si>
  <si>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</si>
  <si>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</si>
  <si>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</si>
  <si>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</si>
  <si>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</si>
  <si>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</si>
  <si>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</si>
  <si>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</si>
  <si>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</si>
  <si>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</si>
  <si>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</si>
  <si>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</si>
  <si>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</si>
  <si>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</si>
  <si>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</si>
  <si>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</si>
  <si>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</si>
  <si>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</si>
  <si>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</si>
  <si>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</si>
  <si>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</si>
  <si>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</si>
  <si>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</si>
  <si>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</si>
  <si>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</si>
  <si>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Los Andres</t>
  </si>
  <si>
    <t>Se acompaña Balance General y Certificado de Antecedentes Financieros del año 2006, aprobado por la Sub Unidad de Control de Supervisión Financiera.</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</si>
  <si>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</si>
  <si>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</si>
  <si>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</si>
  <si>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</si>
  <si>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</si>
  <si>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</si>
  <si>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</si>
  <si>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</si>
  <si>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</si>
  <si>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</si>
  <si>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</si>
  <si>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</si>
  <si>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</si>
  <si>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</si>
  <si>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</si>
  <si>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</si>
  <si>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</si>
  <si>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</si>
  <si>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</si>
  <si>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</si>
  <si>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</si>
  <si>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</si>
  <si>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</si>
  <si>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</si>
  <si>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</si>
  <si>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</si>
  <si>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</si>
  <si>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</si>
  <si>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</si>
  <si>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</si>
  <si>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</si>
  <si>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</si>
  <si>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 xml:space="preserve"> Vitacura</t>
  </si>
  <si>
    <t>Se acompaña Certificado Financiero correspondiente al año 2010, no completo y no firmado ante Notario Público. Se le envía carta al colaborador indicándole que debe ser autorizado ante notario público.</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</si>
  <si>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</si>
  <si>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</si>
  <si>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</si>
  <si>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</si>
  <si>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</si>
  <si>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</si>
  <si>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</si>
  <si>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</si>
  <si>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</si>
  <si>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</si>
  <si>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</si>
  <si>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</si>
  <si>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</si>
  <si>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</si>
  <si>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</si>
  <si>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</si>
  <si>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</si>
  <si>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</si>
  <si>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</si>
  <si>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 xml:space="preserve"> Peñaflor</t>
  </si>
  <si>
    <t>Se acompaña Certificado Financiero Año 2008, firmado ante Notario Público, de fecha 29 de abril de 2009, aprobado por la Unidad de Supervisión Financiera Nacional.</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</si>
  <si>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</si>
  <si>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</si>
  <si>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 xml:space="preserve"> Providencia</t>
  </si>
  <si>
    <t xml:space="preserve">93401: Instituciones de Asistencia Social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</si>
  <si>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</si>
  <si>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</si>
  <si>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</si>
  <si>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</si>
  <si>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</si>
  <si>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</si>
  <si>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</si>
  <si>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Santiago 
</t>
  </si>
  <si>
    <t xml:space="preserve">56956898299
</t>
  </si>
  <si>
    <t xml:space="preserve">No tiene
</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</si>
  <si>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</si>
  <si>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</si>
  <si>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</si>
  <si>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</si>
  <si>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</si>
  <si>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</si>
  <si>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</si>
  <si>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</si>
  <si>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 xml:space="preserve"> Iquique</t>
  </si>
  <si>
    <t>Se adjunta certificado financiero correspondiente al año 2016, aprobado por el Subdepartamento de Supervisión Financiera Nacional.</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</si>
  <si>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</si>
  <si>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</si>
  <si>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</si>
  <si>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Chillan</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</si>
  <si>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</si>
  <si>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</si>
  <si>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</si>
  <si>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</si>
  <si>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</si>
  <si>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</si>
  <si>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</si>
  <si>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</si>
  <si>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</si>
  <si>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</si>
  <si>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</si>
  <si>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</si>
  <si>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</si>
  <si>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</si>
  <si>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Http://www.padresemeria.cl</t>
  </si>
  <si>
    <t xml:space="preserve">Avenida Gabriela 02980, La Pintana. 
</t>
  </si>
  <si>
    <t>Telefono 56-2- 23815540</t>
  </si>
  <si>
    <t>La Pintana.</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</si>
  <si>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</si>
  <si>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</si>
  <si>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</si>
  <si>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</si>
  <si>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</si>
  <si>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</si>
  <si>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</si>
  <si>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</si>
  <si>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</si>
  <si>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</si>
  <si>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</si>
  <si>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</si>
  <si>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</si>
  <si>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</si>
  <si>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</si>
  <si>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</si>
  <si>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</si>
  <si>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</si>
  <si>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</si>
  <si>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</si>
  <si>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</si>
  <si>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</si>
  <si>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</si>
  <si>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comuna de Santiago</t>
  </si>
  <si>
    <t>Se acompaña Certificado de Antecedentes Financieros Institucionales, correspondiente al año 2010, aprobado por el Sub Departamento de Supervisión Financiera</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</si>
  <si>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</si>
  <si>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</si>
  <si>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</si>
  <si>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</si>
  <si>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</si>
  <si>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</si>
  <si>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</si>
  <si>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</si>
  <si>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</si>
  <si>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</si>
  <si>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</si>
  <si>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</si>
  <si>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</si>
  <si>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</si>
  <si>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</si>
  <si>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</si>
  <si>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</si>
  <si>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</si>
  <si>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Decreto Arzobispado de Santiago Nº 243, de 6 de agosto de 1991.</t>
  </si>
  <si>
    <t>Promover y ejecutar iniciativas tendientes a auxiliar a niños en situación irregular a través de la creación de instituciones dedicadas a su cuidado y tratamiento, sin dejar de considerar como lo más importante, fortalecer a la familia.</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</si>
  <si>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</si>
  <si>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</si>
  <si>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</si>
  <si>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</si>
  <si>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</si>
  <si>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</si>
  <si>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 xml:space="preserve">Las Heras Nº 785, comuna de Valparaíso
</t>
  </si>
  <si>
    <t>Fono: 32- 214336-2218274-2214336</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</si>
  <si>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</si>
  <si>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</si>
  <si>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</si>
  <si>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Con fecha 20 de diciembre de 2017 se ratifica el Directorio, según consta en el Acta de Sesión Ordinaria de Directorio de dicha fecha, reducida a escritura pública de fecha 04 de enero de 2018, de la 18° Notaría Pública.</t>
  </si>
  <si>
    <t xml:space="preserve">Representante Legal:
María Angélica Grez del Canto
</t>
  </si>
  <si>
    <t xml:space="preserve"> fundacion@paulajaraquemada.tie.cl</t>
  </si>
  <si>
    <t xml:space="preserve">Avenida 11 de septiembre Nº2250, oficina Nº1025, comuna de Providencia, Región Metropolitana.
</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</si>
  <si>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</si>
  <si>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</si>
  <si>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</si>
  <si>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</si>
  <si>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</si>
  <si>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</si>
  <si>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</si>
  <si>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</si>
  <si>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</si>
  <si>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</si>
  <si>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Presidente: 
FILOMENA DE LAS MERCEDES ESCOBAR MARTÍNEZ
Tesorero:
SANDRA PAOLA PARRA ALVAREZ
Director:
GONZALO JAVIER SANCHEZ ESCOBAR
</t>
  </si>
  <si>
    <t xml:space="preserve">GONZALO JAVIER SANCHEZ ESCOBAR
</t>
  </si>
  <si>
    <t xml:space="preserve">Calle Catedral N°1009, oficina 902, comuna de Santiago, región Metropolitana
</t>
  </si>
  <si>
    <t>56-2-24653130 / 56-9-94487899</t>
  </si>
  <si>
    <t xml:space="preserve">contacto@fundacionmundomejor.cl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</si>
  <si>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</si>
  <si>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</si>
  <si>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</si>
  <si>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</si>
  <si>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</si>
  <si>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</si>
  <si>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</si>
  <si>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</si>
  <si>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</si>
  <si>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</si>
  <si>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</si>
  <si>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</si>
  <si>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</si>
  <si>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</si>
  <si>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 xml:space="preserve">Tres años, conforme al texto refundido de los Estatutos, según da cuenta la escritura pública de fecha 29 de junio de 2017, Repertorio 14.859-2017, del Notario Público Eduardo Diez Morello. </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</si>
  <si>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</si>
  <si>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</si>
  <si>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</si>
  <si>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</si>
  <si>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</si>
  <si>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</si>
  <si>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</si>
  <si>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</si>
  <si>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</si>
  <si>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</si>
  <si>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</si>
  <si>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</si>
  <si>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</si>
  <si>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</si>
  <si>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</si>
  <si>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</si>
  <si>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</si>
  <si>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</si>
  <si>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</si>
  <si>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</si>
  <si>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</si>
  <si>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</si>
  <si>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</si>
  <si>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</si>
  <si>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</si>
  <si>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</si>
  <si>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</si>
  <si>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</si>
  <si>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</si>
  <si>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</si>
  <si>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</si>
  <si>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</si>
  <si>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</si>
  <si>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</si>
  <si>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</si>
  <si>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</si>
  <si>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Puente Alto,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</si>
  <si>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</si>
  <si>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</si>
  <si>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</si>
  <si>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</si>
  <si>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Otorgado por Decreto Supremo Nº 1431, de fecha 26 de octubre de 1994,  por el Ministerio de Justicia.</t>
  </si>
  <si>
    <t xml:space="preserve">Certificado de Vigencia Nº15231, de fecha 23 de abril de 2010, del Ministerio de Justicia.
</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</si>
  <si>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</si>
  <si>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Cargos:
Presidente: 
Santiago Lorenzo Tomas Soto Obrador, 
Tesorero: 
Arturo Domingo Matte Lecaros, 
Secretario: 
Mario Roberto Lecaros Sánchez, 
Otros Miembros Consejo:
Pedro Lecaros Menéndez, 
Gonzalo Martino González, 
</t>
  </si>
  <si>
    <t>: Durarán un año en el cargo.</t>
  </si>
  <si>
    <t xml:space="preserve">De 04 de septiembre de 2006 a 04 de septiembre de 2007.
 Sin embargo, la misma composición del Directorio, consta en Anexo emitido por el Departamento de Personas Jurídicas del Ministerio de Justicia de fecha 23 de abril de 2010.
</t>
  </si>
  <si>
    <t xml:space="preserve">Representante Legal: 
Arturo Matte Lecaros, 
</t>
  </si>
  <si>
    <t xml:space="preserve">General del Canto Nº 50, oficina 302, comuna de Providencia, ciudad de Santiago, Región Metropolitana.
</t>
  </si>
  <si>
    <t>Teléfono: (02) 2642556- 2364474</t>
  </si>
  <si>
    <t xml:space="preserve">Providencia
</t>
  </si>
  <si>
    <t>Se acompaña balance general y Estado de Ingresos y Egresos al 31 de diciembre de 2009, aprobado por el Subdepartamento de Supervisión Financiera Nacional.</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</si>
  <si>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</si>
  <si>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</si>
  <si>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</si>
  <si>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</si>
  <si>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</si>
  <si>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</si>
  <si>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</si>
  <si>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</si>
  <si>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</si>
  <si>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 xml:space="preserve"> Maipú</t>
  </si>
  <si>
    <t>Se acompaña Certificado Financiero con antecedentes del año 2008 y Balance General del ejercicio comprendido entre el 01 de enero de 2008 al 31 de diciembre de 2008, aprobados por la Unidad de Supervisión Financiera Nacional.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</si>
  <si>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</si>
  <si>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</si>
  <si>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</si>
  <si>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</si>
  <si>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</si>
  <si>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</si>
  <si>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</si>
  <si>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</si>
  <si>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 xml:space="preserve">Santiago Centro. </t>
  </si>
  <si>
    <t>Se acompaña Certificado Financiero y Balance General, correspondientes al año 2007, cuya aprobación  por la Unidad de Supervisión Financiera Nacional se encuentra pendiente.</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</si>
  <si>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</si>
  <si>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</si>
  <si>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</si>
  <si>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</si>
  <si>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</si>
  <si>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 xml:space="preserve">Las Condes </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</si>
  <si>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</si>
  <si>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</si>
  <si>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</si>
  <si>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</si>
  <si>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</si>
  <si>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</si>
  <si>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</si>
  <si>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</si>
  <si>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</si>
  <si>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</si>
  <si>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</si>
  <si>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</si>
  <si>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</si>
  <si>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</si>
  <si>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</si>
  <si>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</si>
  <si>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</si>
  <si>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</si>
  <si>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</si>
  <si>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</si>
  <si>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</si>
  <si>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</si>
  <si>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</si>
  <si>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</si>
  <si>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</si>
  <si>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</si>
  <si>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</si>
  <si>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</si>
  <si>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</si>
  <si>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</si>
  <si>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</si>
  <si>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</si>
  <si>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 xml:space="preserve"> Puerto Montt,</t>
  </si>
  <si>
    <t>Se acompaña certificado financiero con antecedentes año 2008, aprobado por la Unidad de Supervisión Financiera Nacional.</t>
  </si>
  <si>
    <t>Otorgada mediante Decreto Supremo N°4924, de fecha 29 de diciembre de 2006.</t>
  </si>
  <si>
    <t xml:space="preserve">2 años. 
</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</si>
  <si>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</si>
  <si>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</si>
  <si>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</si>
  <si>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</si>
  <si>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</si>
  <si>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</si>
  <si>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</si>
  <si>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</si>
  <si>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</si>
  <si>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Exeter Nº 540-D, Concepción.</t>
  </si>
  <si>
    <t>Concepción.</t>
  </si>
  <si>
    <t>93401.</t>
  </si>
  <si>
    <t>Fundación</t>
  </si>
  <si>
    <t>Otorgado por Decreto Supremo Nº 900, de fecha 12 de junio de 1979,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</si>
  <si>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</si>
  <si>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Los Consejeros durarán en sus funciones y actuarán como tales mientras así lo disponga la Presidenta Nacional de la Fundación.</t>
  </si>
  <si>
    <t>Alonso Ovalle Nº 1180, comuna de Santiago</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</si>
  <si>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</si>
  <si>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</si>
  <si>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</si>
  <si>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Alameda Libertador Bernardo O’Higgins N°2361, Comuna de Santiago, Región Metropolitana.
</t>
  </si>
  <si>
    <t>Teléfono: (56-2) 6970245-6963687</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</si>
  <si>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</si>
  <si>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</si>
  <si>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</si>
  <si>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</si>
  <si>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</si>
  <si>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</si>
  <si>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</si>
  <si>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</si>
  <si>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</si>
  <si>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</si>
  <si>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Cabo de Hornos</t>
  </si>
  <si>
    <t>Constitución Política de la República, artículo 116.</t>
  </si>
  <si>
    <t xml:space="preserve">Gobernador Provincial Titular: 
Fabiola Andrea Rivero Rojas, 
</t>
  </si>
  <si>
    <t>Calle Arturo Prat 384, Antofagasta, Región de Antofagasta</t>
  </si>
  <si>
    <t xml:space="preserve">Gobernador Provincial Titular: Ricardo Luis Sanzana Oteíza, </t>
  </si>
  <si>
    <t xml:space="preserve">Calle 7 de Junio N° 188. Arica.
</t>
  </si>
  <si>
    <t xml:space="preserve">Fono: 58-231440.
</t>
  </si>
  <si>
    <t xml:space="preserve">Gobernador Provincial Titular: Paz Maritza Foitzich Sandoval, </t>
  </si>
  <si>
    <t xml:space="preserve">Calle Esmeralda Nº 810, comuna de Aysén, Región de Aysén.
</t>
  </si>
  <si>
    <t>Aysén</t>
  </si>
  <si>
    <t xml:space="preserve">Gobernador Provincial Titular: Mirenchu Beita Navarrete, </t>
  </si>
  <si>
    <t xml:space="preserve">Plaza Los Heroes s/n, Rancagua, Región de O’Higgins.
</t>
  </si>
  <si>
    <t xml:space="preserve">
Teléfonos 072-2955356 / 072-2954269</t>
  </si>
  <si>
    <t>Rancagua</t>
  </si>
  <si>
    <t xml:space="preserve">Calle Esmeralda Nº 199, comuna de Cochrane, Región de Aysén.
</t>
  </si>
  <si>
    <t>Cochrane</t>
  </si>
  <si>
    <t xml:space="preserve">Cristian Mario Javier López Montecinos  
</t>
  </si>
  <si>
    <t xml:space="preserve">Calle Errazuriz Nº 375, comuna de Coyhaique, Región de Aysén, del General Carlos Ibáñez del Campo
</t>
  </si>
  <si>
    <t>67-2214430</t>
  </si>
  <si>
    <t>lvillagran@interior.gov.cl</t>
  </si>
  <si>
    <t xml:space="preserve">Granaderos Nº 2296, Calama, Región de Antofagasta. 
</t>
  </si>
  <si>
    <t>Fono: (55) 566501 / (55) 566502</t>
  </si>
  <si>
    <t>Calama</t>
  </si>
  <si>
    <t xml:space="preserve">Avenida Arturo Prat Nº1099, comuna de Iquique, Región de Tarapacá. 
</t>
  </si>
  <si>
    <t>Fono: 57-2373402</t>
  </si>
  <si>
    <t xml:space="preserve">Kiri Reva S/N, Isla de Pascua. Región de Valparaíso. </t>
  </si>
  <si>
    <t xml:space="preserve"> Valparaíso</t>
  </si>
  <si>
    <t xml:space="preserve"> Isla de Pascua</t>
  </si>
  <si>
    <t xml:space="preserve">Presidente Julio Roca Nº 925, Punta Arenas. Región de Magallanes y la Antártica Chilena.
</t>
  </si>
  <si>
    <t>Teléfonos 61-222600, 225097, 242027</t>
  </si>
  <si>
    <t xml:space="preserve">José Miguel Carrera Nº 350, Comuna de Putre. Región de Arica y Parinacota. 
</t>
  </si>
  <si>
    <t>Putre</t>
  </si>
  <si>
    <t xml:space="preserve">Manuel Rodríguez 800 Comuna de Quilpué, Región de Valparaíso.
</t>
  </si>
  <si>
    <t xml:space="preserve"> scarvajal@interior.gov.cl; garaya@interior.gov.cl; agordillo@interior.gov.cl; etoledoa@interior.gov.cl</t>
  </si>
  <si>
    <t xml:space="preserve">Avenida 21 de mayo N° 1645, comuna de Tocopilla, Región de Antofagasta. 
</t>
  </si>
  <si>
    <t>Fono: 55-813182</t>
  </si>
  <si>
    <t>Tocopilla</t>
  </si>
  <si>
    <t xml:space="preserve">Calle Eberhard Nº 417, comuna de Puerto Natales, Región de Magallanes y Antártica Chilena.
</t>
  </si>
  <si>
    <t>Puerto Natales</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</si>
  <si>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</si>
  <si>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</si>
  <si>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</si>
  <si>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</si>
  <si>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</si>
  <si>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</si>
  <si>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</si>
  <si>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</si>
  <si>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</si>
  <si>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</si>
  <si>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 xml:space="preserve">Hogar de Menores Dame Tu Mano </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</si>
  <si>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</si>
  <si>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</si>
  <si>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</si>
  <si>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</si>
  <si>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</si>
  <si>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</si>
  <si>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</si>
  <si>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</si>
  <si>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</si>
  <si>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</si>
  <si>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</si>
  <si>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</si>
  <si>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</si>
  <si>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</si>
  <si>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</si>
  <si>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</si>
  <si>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</si>
  <si>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</si>
  <si>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</si>
  <si>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</si>
  <si>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</si>
  <si>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</si>
  <si>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</si>
  <si>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Municipalidad</t>
  </si>
  <si>
    <t xml:space="preserve">Roberto Eduardo Torres Huerta, </t>
  </si>
  <si>
    <t>www.municipalidadalhué</t>
  </si>
  <si>
    <t xml:space="preserve">Calle Pintor Onofre Jarpa Nº 55, Comuna de Alhué, Región Metropolitana.
</t>
  </si>
  <si>
    <t xml:space="preserve">Fono: 2-8319294-8319296
</t>
  </si>
  <si>
    <t xml:space="preserve"> Alhué</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</si>
  <si>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</si>
  <si>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</si>
  <si>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</si>
  <si>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</si>
  <si>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</si>
  <si>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</si>
  <si>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 xml:space="preserve">Padre Alonso García S/N, comuna de Alto del Carmen, Región de Atacama. 
</t>
  </si>
  <si>
    <t>Alto del Carmen</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</si>
  <si>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</si>
  <si>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</si>
  <si>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</si>
  <si>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</si>
  <si>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</si>
  <si>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</si>
  <si>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</si>
  <si>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</si>
  <si>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</si>
  <si>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</si>
  <si>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</si>
  <si>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</si>
  <si>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</si>
  <si>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</si>
  <si>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</si>
  <si>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</si>
  <si>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</si>
  <si>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</si>
  <si>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</si>
  <si>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</si>
  <si>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</si>
  <si>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</si>
  <si>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</si>
  <si>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
I. Municipalidad de  Andacollo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</si>
  <si>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</si>
  <si>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</si>
  <si>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</si>
  <si>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</si>
  <si>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</si>
  <si>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</si>
  <si>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</si>
  <si>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</si>
  <si>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</si>
  <si>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</si>
  <si>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</si>
  <si>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</si>
  <si>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 xml:space="preserve">Covadonga Nº527, comuna de Arauco, Octava Región.
</t>
  </si>
  <si>
    <t xml:space="preserve"> Arauco</t>
  </si>
  <si>
    <t xml:space="preserve">
I. Municipalidad de Arica
</t>
  </si>
  <si>
    <t xml:space="preserve">Gerardo Alfredo Espíndola Rojas, </t>
  </si>
  <si>
    <t xml:space="preserve">Sotomayor 415, comuna de Arica, Región de Arica Parinacota.
</t>
  </si>
  <si>
    <t xml:space="preserve">Fono: 206270
</t>
  </si>
  <si>
    <t xml:space="preserve">Esmeralda Nº 607, Aysén.
</t>
  </si>
  <si>
    <t xml:space="preserve">
I. Municipalidad de Buin
</t>
  </si>
  <si>
    <t xml:space="preserve">Miguel Leonardo Araya Lobos </t>
  </si>
  <si>
    <t xml:space="preserve">Carlos Condell Nº415, comuna de Buin.
</t>
  </si>
  <si>
    <t>Buin</t>
  </si>
  <si>
    <t>Ilustre Municipalidad de Bulnes.</t>
  </si>
  <si>
    <t xml:space="preserve">Alcalde Titular: Jorge Napoleón Hidalgo Oñate, 
</t>
  </si>
  <si>
    <t xml:space="preserve">Calle Carlos Palacios N°199, comuna de Bulnes, Región del Biobío.   </t>
  </si>
  <si>
    <t xml:space="preserve"> Bulnes</t>
  </si>
  <si>
    <t xml:space="preserve">
I. Municipalidad de Cabildo
</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</si>
  <si>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</si>
  <si>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</si>
  <si>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</si>
  <si>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</si>
  <si>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</si>
  <si>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</si>
  <si>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</si>
  <si>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</si>
  <si>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Hornos</t>
  </si>
  <si>
    <t xml:space="preserve">
I. Municipalidad de Cabrero
</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</si>
  <si>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</si>
  <si>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</si>
  <si>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</si>
  <si>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</si>
  <si>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</si>
  <si>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</si>
  <si>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</si>
  <si>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</si>
  <si>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</si>
  <si>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Correo electrónico: didecocalbuco@entelchile.net</t>
  </si>
  <si>
    <t xml:space="preserve">Federico Errázuriz Nº 210, Calbuco, Décima Región
</t>
  </si>
  <si>
    <t>Fono: 065- 2460701</t>
  </si>
  <si>
    <t>Calbuco</t>
  </si>
  <si>
    <t xml:space="preserve">
I. Municipalidad de Caldera
</t>
  </si>
  <si>
    <t xml:space="preserve">Correo electrónico: alcaldia@caldera.cl </t>
  </si>
  <si>
    <t xml:space="preserve">Cousiño Nº 395, comuna de Caldera, Tercera Región, casilla 24.
</t>
  </si>
  <si>
    <t>Fonos (52) 315234- 315260- 535560</t>
  </si>
  <si>
    <t>Caldera</t>
  </si>
  <si>
    <t xml:space="preserve">
I. Municipalidad de Calera de Tango.
</t>
  </si>
  <si>
    <t xml:space="preserve">Erasmo Agustín Valenzuela Santibáñez, </t>
  </si>
  <si>
    <t xml:space="preserve">Avenida Calera de Tango  Nº 345, comuna de Calera de Tango, Región Metropolitana.
</t>
  </si>
  <si>
    <t>Fono: 8108900</t>
  </si>
  <si>
    <t>Calera de Tango</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</si>
  <si>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</si>
  <si>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</si>
  <si>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</si>
  <si>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</si>
  <si>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</si>
  <si>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</si>
  <si>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 xml:space="preserve"> Canela</t>
  </si>
  <si>
    <t>Según Ley Orgánica Constitucional Nº 18.695, arts. 1º al 4º.</t>
  </si>
  <si>
    <t xml:space="preserve">Jorge James Radonich Barra  </t>
  </si>
  <si>
    <t xml:space="preserve">Arturo Prat 220, comuna de Cañete, VIII Región del Bío Bío.
</t>
  </si>
  <si>
    <t>Bío Bío</t>
  </si>
  <si>
    <t xml:space="preserve">
I. Municipalidad de Carahue
</t>
  </si>
  <si>
    <t xml:space="preserve">Portales Nº295, Carahue, Novena Región.
</t>
  </si>
  <si>
    <t>Fonos (45) 651874</t>
  </si>
  <si>
    <t>Carahue</t>
  </si>
  <si>
    <t xml:space="preserve">
I. Municipalidad de Cartagena
</t>
  </si>
  <si>
    <t xml:space="preserve">Luis Rodrigo García Tapia.
</t>
  </si>
  <si>
    <t xml:space="preserve">alcaldia@cartagena-chile.cl </t>
  </si>
  <si>
    <t xml:space="preserve">Av. Casanova Nº 210, 
</t>
  </si>
  <si>
    <t xml:space="preserve"> Central Telefónica +56 35 200 700  </t>
  </si>
  <si>
    <t xml:space="preserve">
I. Municipalidad de Casablanca
</t>
  </si>
  <si>
    <t xml:space="preserve">Constitución N°111, comuna de Casablanca, provincia de Valparaíso, Quinta Región.
</t>
  </si>
  <si>
    <t>Fonos: 32-277-400</t>
  </si>
  <si>
    <t>Casablanca</t>
  </si>
  <si>
    <t xml:space="preserve">
I. Municipalidad de Castro
</t>
  </si>
  <si>
    <t xml:space="preserve">Blanco Nº 273, Castro, decima Región de Los Lagos. 
</t>
  </si>
  <si>
    <t xml:space="preserve">
I. Municipalidad de Cauquenes
</t>
  </si>
  <si>
    <t xml:space="preserve">Juan Carlos Muñoz Rojas, </t>
  </si>
  <si>
    <t xml:space="preserve">Antonio Varas Nº466, comuna de Cauquenes, Séptima Región
</t>
  </si>
  <si>
    <t>Fonos (73) 2563000, 2563002</t>
  </si>
  <si>
    <t xml:space="preserve"> Cauquenes</t>
  </si>
  <si>
    <t xml:space="preserve">
I. Municipalidad de  Catemu
</t>
  </si>
  <si>
    <t xml:space="preserve">Calle Borjas García Huidobro Nº 025, comuna de Catemu,  provincia de Valparaíso, Quinta Región.
</t>
  </si>
  <si>
    <t xml:space="preserve"> Catemu</t>
  </si>
  <si>
    <t xml:space="preserve">
I. Municipalidad de Cerrillos
</t>
  </si>
  <si>
    <t>sec_alcalde@mcerrillos.cl – alcaldiacerrillos@gmail.com</t>
  </si>
  <si>
    <t xml:space="preserve">Piloto Lazo Nº 120, comuna de Cerrillos, Región Metropolitana.
</t>
  </si>
  <si>
    <t xml:space="preserve">
I. Municipalidad de Cerro Navia
</t>
  </si>
  <si>
    <t xml:space="preserve">Mauro Elias Tamayo Rozas, </t>
  </si>
  <si>
    <t xml:space="preserve">Del Consistorial Nº 6645, comuna de Cerro Navia, Región Metropolitana.
</t>
  </si>
  <si>
    <t>Cerrillos</t>
  </si>
  <si>
    <t xml:space="preserve">
I. Municipalidad de Chanco 
</t>
  </si>
  <si>
    <t xml:space="preserve">Abdón Fuentealba Nº 334, comuna de Chanco, Región del Maule. 
</t>
  </si>
  <si>
    <t>Fono: (73) 551083</t>
  </si>
  <si>
    <t xml:space="preserve">www.municipalidadchanaral.munichanaral.cl </t>
  </si>
  <si>
    <t>Fono: (52) 543301</t>
  </si>
  <si>
    <t>Chañaral</t>
  </si>
  <si>
    <t xml:space="preserve">18 de Septiembre Nº 3214, comuna de Chépica,  Sexta Región.
</t>
  </si>
  <si>
    <t xml:space="preserve"> Chépica</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</si>
  <si>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</si>
  <si>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</si>
  <si>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</si>
  <si>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</si>
  <si>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</si>
  <si>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</si>
  <si>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</si>
  <si>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</si>
  <si>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</si>
  <si>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</si>
  <si>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</si>
  <si>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</si>
  <si>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</si>
  <si>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</si>
  <si>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</si>
  <si>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</si>
  <si>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</si>
  <si>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Fonos (42) 433300</t>
  </si>
  <si>
    <t>Chillán</t>
  </si>
  <si>
    <t>Se acompañan Antecedentes Financieros correspondientes al año 2009, aprobados por el Subdepartamento  de Supervisión Financiera Nacional.</t>
  </si>
  <si>
    <t>Chillán Viejo</t>
  </si>
  <si>
    <t xml:space="preserve">
I. Municipalidad de Chimbarongo
</t>
  </si>
  <si>
    <t xml:space="preserve">Marco Antonio Contreras Jorquera  </t>
  </si>
  <si>
    <t>Javiera Carrera Nº 511, Chimbarongo.</t>
  </si>
  <si>
    <t>Chimbarongo</t>
  </si>
  <si>
    <t>Ilustre Municipalidad de Chol Chol</t>
  </si>
  <si>
    <t xml:space="preserve">Luis Huirilef Barra, 
</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</si>
  <si>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</si>
  <si>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</si>
  <si>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</si>
  <si>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</si>
  <si>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</si>
  <si>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</si>
  <si>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</si>
  <si>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</si>
  <si>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</si>
  <si>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Fonos (42) 1971648
</t>
  </si>
  <si>
    <t>Cobquecura</t>
  </si>
  <si>
    <t xml:space="preserve">
I. Municipalidad de Cochrane
</t>
  </si>
  <si>
    <t xml:space="preserve">Constitución Política de la República, artículo 107
Indefinida
</t>
  </si>
  <si>
    <t xml:space="preserve">Calle Esmeralda Nº398, Cochrane, Región de Aysén, 
</t>
  </si>
  <si>
    <t xml:space="preserve"> Cochrane</t>
  </si>
  <si>
    <t xml:space="preserve">
I. Municipalidad de Codegua
</t>
  </si>
  <si>
    <t xml:space="preserve">O’Higgins Nº 376, Codegua, provincia de Cachapoal, Sexta Región.
</t>
  </si>
  <si>
    <t xml:space="preserve"> soporte@municipalidaddecodegua.cl</t>
  </si>
  <si>
    <t>Codegua</t>
  </si>
  <si>
    <t xml:space="preserve">
I. Municipalidad de Coelemu
</t>
  </si>
  <si>
    <t xml:space="preserve">Alejandro Rodrigo Pedreros Urrutia. </t>
  </si>
  <si>
    <t>Coelemu</t>
  </si>
  <si>
    <t xml:space="preserve">
I. Municipalidad de Coihueco
</t>
  </si>
  <si>
    <t xml:space="preserve">Carlos Luis Chandía Alarcón
</t>
  </si>
  <si>
    <t>Fono: 42-2471002- 2471007</t>
  </si>
  <si>
    <t>Coihueco</t>
  </si>
  <si>
    <t xml:space="preserve">
I. Municipalidad de Colina
</t>
  </si>
  <si>
    <t xml:space="preserve">Avenida Colina 700, comuna de Colina, Región Metropolitana
</t>
  </si>
  <si>
    <t xml:space="preserve">Fonos (02) 7073300, </t>
  </si>
  <si>
    <t xml:space="preserve">
I. Municipalidad de Collipulli
</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</si>
  <si>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</si>
  <si>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</si>
  <si>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</si>
  <si>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</si>
  <si>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</si>
  <si>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</si>
  <si>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 xml:space="preserve">Plaza de Armas Nº 438, provincia de Limarí, comuna de Combarbalá, Región de Coquimbo.
</t>
  </si>
  <si>
    <t>Fono (53) 741033
        (53) 741133
        (53) 741007</t>
  </si>
  <si>
    <t>Combarbalá</t>
  </si>
  <si>
    <t xml:space="preserve">Álvaro Andrés Ortiz Vera. </t>
  </si>
  <si>
    <t>Fonos (41) 266500</t>
  </si>
  <si>
    <t xml:space="preserve">O’ Higgins Nº 525, comuna de Concepción, Octava Región.
Casilla 107- C
</t>
  </si>
  <si>
    <t xml:space="preserve">. Teléfono: (56 32) 381 6000 </t>
  </si>
  <si>
    <t xml:space="preserve">1. Avenida Santa Laura Nº 567, comuna de Concón, Región de Valparaíso.
</t>
  </si>
  <si>
    <t xml:space="preserve"> Concón</t>
  </si>
  <si>
    <t xml:space="preserve">Carlos Moisés Valenzuela Gajardo,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</si>
  <si>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</si>
  <si>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</si>
  <si>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</si>
  <si>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</si>
  <si>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 xml:space="preserve"> alcaldía@contulmo.cl </t>
  </si>
  <si>
    <t xml:space="preserve">Calle Lanalhue Nº 130, Contulmo , VIII Región.
</t>
  </si>
  <si>
    <t>Fonos (41)2618142</t>
  </si>
  <si>
    <t>Contulmo</t>
  </si>
  <si>
    <t>Marcos Rodrigo López Rivera</t>
  </si>
  <si>
    <t>91001: Administración Pública</t>
  </si>
  <si>
    <t xml:space="preserve">Se acompañan Balance de comprobación y de Saldos, correspondientes al año 2009, aprobados por la Unidad de Supervisión Financiera Nacional. </t>
  </si>
  <si>
    <t xml:space="preserve">Carlos Guillermo Sottolichio Urquiza
</t>
  </si>
  <si>
    <t xml:space="preserve">Avenida Independencia Nº 3499, comuna de Conchalí, Región Metropolitana.
</t>
  </si>
  <si>
    <t>Conchalí</t>
  </si>
  <si>
    <t xml:space="preserve">
I. Municipalidad de Coquimbo
</t>
  </si>
  <si>
    <t xml:space="preserve">Bilbao Nº 348, ciudad de Coquimbo, Cuarta Región.
</t>
  </si>
  <si>
    <t>Fono 51- 335300</t>
  </si>
  <si>
    <t xml:space="preserve">
I. Municipalidad de Coronel
</t>
  </si>
  <si>
    <t xml:space="preserve">Boris Felipe Chamorro Rebolledo.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</si>
  <si>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</si>
  <si>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</si>
  <si>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</si>
  <si>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</si>
  <si>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</si>
  <si>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Fono: 63-471808</t>
  </si>
  <si>
    <t>Corral</t>
  </si>
  <si>
    <t xml:space="preserve">
I. Municipalidad de Coyhaique
</t>
  </si>
  <si>
    <t>Francisco Bilbao Nº357, Coyhaique, Undécima Región.</t>
  </si>
  <si>
    <t xml:space="preserve">
I. Municipalidad de Cunco
</t>
  </si>
  <si>
    <t xml:space="preserve">Alfonso Coke Candía, 
</t>
  </si>
  <si>
    <t>info@municunco.cl</t>
  </si>
  <si>
    <t xml:space="preserve">Calle Pedro Aguirre Cerda Nº580,  Comuna de Cunco.
</t>
  </si>
  <si>
    <t>Mesa Central: (56) (45) 200101</t>
  </si>
  <si>
    <t>Cunco</t>
  </si>
  <si>
    <t xml:space="preserve">O’ Higgins  Nº 796, comuna de Curacautín, Novena Región
Casilla 100 
</t>
  </si>
  <si>
    <t>Fonos (45) 881226 882902</t>
  </si>
  <si>
    <t>Curacautín</t>
  </si>
  <si>
    <t xml:space="preserve">
I. Municipalidad de Curanilahue
</t>
  </si>
  <si>
    <t xml:space="preserve">Ernesto Riquelme Nº701, comuna de Curanilahue
</t>
  </si>
  <si>
    <t>Fono (41) - 2405900</t>
  </si>
  <si>
    <t>Curanilahue</t>
  </si>
  <si>
    <t xml:space="preserve">Juan Pablo Barros Basso. </t>
  </si>
  <si>
    <t xml:space="preserve"> social@municipalidadcuracavi.cl</t>
  </si>
  <si>
    <t xml:space="preserve">Avda. Ambrosio O´Higgins Nº1305
</t>
  </si>
  <si>
    <t>Fono: (02) 22992100 - 22992141</t>
  </si>
  <si>
    <t xml:space="preserve"> Curacaví</t>
  </si>
  <si>
    <t xml:space="preserve">
I. Municipalidad de Curepto
</t>
  </si>
  <si>
    <t xml:space="preserve">René Alejandro Concha González, </t>
  </si>
  <si>
    <t xml:space="preserve">Plaza de Armas S/N, comuna de Curepto, Región del Maule. 
</t>
  </si>
  <si>
    <t>Fono: (075) 2552300</t>
  </si>
  <si>
    <t xml:space="preserve">Javier Antonio Muñoz Riquelme </t>
  </si>
  <si>
    <t xml:space="preserve"> secretariamunicipal@curico.cl</t>
  </si>
  <si>
    <t xml:space="preserve">Estado Nº 279, piso 2, comuna de Curicó, Séptima Región
</t>
  </si>
  <si>
    <t xml:space="preserve">
I. Municipalidad de Diego de Almagro
</t>
  </si>
  <si>
    <t xml:space="preserve">Isaías Florencio Zavala Torres, </t>
  </si>
  <si>
    <t xml:space="preserve">Juan Martínez Nº 1403, comuna de Diego de Almagro, Tercera Región, casilla 13.
</t>
  </si>
  <si>
    <t>Fonos (52) 441049- 441534- 441027</t>
  </si>
  <si>
    <t>Diego de Almagro</t>
  </si>
  <si>
    <t xml:space="preserve">RICARDO BORIS ACUÑA GONZÁLEZ
</t>
  </si>
  <si>
    <t xml:space="preserve">Avenida Estación N° 344, Comuna de Doñihue
</t>
  </si>
  <si>
    <t>Doñihue</t>
  </si>
  <si>
    <t xml:space="preserve">
I. Municipalidad de El Bosque
</t>
  </si>
  <si>
    <t xml:space="preserve">Alejandro Guzmán Nº735, comuna de El Bosque.
</t>
  </si>
  <si>
    <t>El Bosque.</t>
  </si>
  <si>
    <t xml:space="preserve">
I. Municipalidad de El Carmen.
</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</si>
  <si>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</si>
  <si>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</si>
  <si>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</si>
  <si>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</si>
  <si>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</si>
  <si>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</si>
  <si>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</si>
  <si>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</si>
  <si>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 xml:space="preserve">
I. Municipalidad de El Quisco
</t>
  </si>
  <si>
    <t>Constitución Política de la República, artículo 118.</t>
  </si>
  <si>
    <t xml:space="preserve">Natalia Andrea Carrasco Pizarro, </t>
  </si>
  <si>
    <t xml:space="preserve">Avenida Francia 011, El Quisco. Región de Valparaíso.
</t>
  </si>
  <si>
    <t>http://www.elquisco.cl/</t>
  </si>
  <si>
    <t xml:space="preserve"> El Quisco</t>
  </si>
  <si>
    <t xml:space="preserve">
I. Municipalidad de El Tabo
</t>
  </si>
  <si>
    <t xml:space="preserve">Las Cruces Norte Nº 401, comuna de El Tabo, Región de Valparaíso. 
</t>
  </si>
  <si>
    <t xml:space="preserve">Teléfono: 35-2203500 </t>
  </si>
  <si>
    <t>El Tabo</t>
  </si>
  <si>
    <t>Av. Libertador Bernardo O¨Higgins Nº3920, Estación Central, Región Metropolitana.</t>
  </si>
  <si>
    <t xml:space="preserve">
I. Municipalidad de Florida
</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</si>
  <si>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</si>
  <si>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</si>
  <si>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</si>
  <si>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</si>
  <si>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</si>
  <si>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</si>
  <si>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 xml:space="preserve">José Isafor Bravo Burgos. </t>
  </si>
  <si>
    <t xml:space="preserve">Pedro Camalez 85, comuna de Freire, Novena Región
</t>
  </si>
  <si>
    <t>Fono Mesa Central: 045 2922300</t>
  </si>
  <si>
    <t>Freire</t>
  </si>
  <si>
    <t xml:space="preserve">
I. Municipalidad de Freirina
</t>
  </si>
  <si>
    <t xml:space="preserve">César Antonio Orellana Orellana, </t>
  </si>
  <si>
    <t xml:space="preserve">Edificio Consistorial, calle O´Higgins Nº 1016, comuna de Freirina, Región de Atacama. 
</t>
  </si>
  <si>
    <t>Freirina</t>
  </si>
  <si>
    <t xml:space="preserve">San Francisco Nº 124, comuna de Fresia, Región de Los Lagos.
</t>
  </si>
  <si>
    <t>Fresia</t>
  </si>
  <si>
    <t xml:space="preserve">
I. Municipalidad de Frutillar
</t>
  </si>
  <si>
    <t xml:space="preserve">Claus Pedro Lindemann Vierth,     </t>
  </si>
  <si>
    <t>Philippi Nº 753, comuna de Frutillar, Provincia de Llanquihue, Décima Región de Los Lagos.</t>
  </si>
  <si>
    <t>Frutillar</t>
  </si>
  <si>
    <t xml:space="preserve">
I. Municipalidad de Futrono
</t>
  </si>
  <si>
    <t>: contacto@munifutrono.cl</t>
  </si>
  <si>
    <t xml:space="preserve">Avda. Balmaceda Esquina Alessandri S/N
</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</si>
  <si>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</si>
  <si>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</si>
  <si>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</si>
  <si>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</si>
  <si>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</si>
  <si>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</si>
  <si>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 xml:space="preserve">Ramón Freire Nº 590, comuna de Gorbea, Provincia de Cautín, IX Región.
</t>
  </si>
  <si>
    <t xml:space="preserve">Teléfonos: (45) 201900 </t>
  </si>
  <si>
    <t xml:space="preserve"> Gorbea</t>
  </si>
  <si>
    <t xml:space="preserve">
I. Municipalidad de Graneros 
</t>
  </si>
  <si>
    <t xml:space="preserve">Claudio Rafael Segovia Cofré </t>
  </si>
  <si>
    <t>Plaza de Armas S/Nº, Graneros, Sexta Región.</t>
  </si>
  <si>
    <t xml:space="preserve"> Graneros</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</si>
  <si>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</si>
  <si>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</si>
  <si>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</si>
  <si>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</si>
  <si>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</si>
  <si>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</si>
  <si>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</si>
  <si>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</si>
  <si>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Tamarugal Nº 180, comuna de Pozo Almonte, Región de Tarapacá. 
</t>
  </si>
  <si>
    <t>Pozo Almonte</t>
  </si>
  <si>
    <t xml:space="preserve">
I. Municipalidad de Hualqui
</t>
  </si>
  <si>
    <t xml:space="preserve">Freire Nº 351, comuna de, Octava Región.
</t>
  </si>
  <si>
    <t xml:space="preserve">
I. Municipalidad de Huara
</t>
  </si>
  <si>
    <t xml:space="preserve">José Andrés Bartolo Vinaya, </t>
  </si>
  <si>
    <t>Fono: 2463200</t>
  </si>
  <si>
    <t xml:space="preserve">Vicuña Mackenna S/N°, Comuna de Huara, Provincia de Tamarugal, Región de Tarapacá.
</t>
  </si>
  <si>
    <t>Tamarugal</t>
  </si>
  <si>
    <t xml:space="preserve">
I. Municipalidad de Huasco
</t>
  </si>
  <si>
    <t xml:space="preserve"> Teléfono: 051-531039-531042-531010</t>
  </si>
  <si>
    <t xml:space="preserve">Calle Graig Nª 530, comuna de Huasco, Región de Atacama
</t>
  </si>
  <si>
    <t>http://www.imhuasco.cl</t>
  </si>
  <si>
    <t xml:space="preserve"> Huasco</t>
  </si>
  <si>
    <t xml:space="preserve">
I. Municipalidad de Huechuraba
</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</si>
  <si>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</si>
  <si>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</si>
  <si>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</si>
  <si>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</si>
  <si>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</si>
  <si>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 xml:space="preserve">Denis Enrique Cortés Vargas </t>
  </si>
  <si>
    <t>Constitución 24, Illapel, Cuarta Región.</t>
  </si>
  <si>
    <t xml:space="preserve"> Illapel</t>
  </si>
  <si>
    <t xml:space="preserve">
I. Municipalidad de Independencia
</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</si>
  <si>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</si>
  <si>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</si>
  <si>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</si>
  <si>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</si>
  <si>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</si>
  <si>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 xml:space="preserve">Jorge Alejandro Soria Quiroga, </t>
  </si>
  <si>
    <t>Tarapacá Nº 477, Iquique, Primera Región.</t>
  </si>
  <si>
    <t xml:space="preserve">
I. Municipalidad de Isla de Maipo
</t>
  </si>
  <si>
    <t>Isla de Maipo</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</si>
  <si>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</si>
  <si>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</si>
  <si>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</si>
  <si>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</si>
  <si>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</si>
  <si>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</si>
  <si>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 xml:space="preserve">Marathon Nº312, comuna de La Calera, quinta Región 
</t>
  </si>
  <si>
    <t xml:space="preserve"> La Calera</t>
  </si>
  <si>
    <t xml:space="preserve">
I. Municipalidad de La Cisterna
</t>
  </si>
  <si>
    <t xml:space="preserve">Reginaldo Santiago Rebolledo Pizarro    </t>
  </si>
  <si>
    <t xml:space="preserve">Pedro Aguirre Cerda Nº0161, La Cisterna.
</t>
  </si>
  <si>
    <t>La Cisterna</t>
  </si>
  <si>
    <t xml:space="preserve">
I. Municipalidad de Lago Ranco
</t>
  </si>
  <si>
    <t xml:space="preserve">Miguel Meza Shwenke, </t>
  </si>
  <si>
    <t xml:space="preserve">Calle Viña del Mar Nº 345, Lago Ranco.
</t>
  </si>
  <si>
    <t>Lago Ranco</t>
  </si>
  <si>
    <t xml:space="preserve">
I. Municipalidad de Lampa
</t>
  </si>
  <si>
    <t xml:space="preserve">Baquedano Nº 824, comuna de Lampa, Región Metropolitana.
</t>
  </si>
  <si>
    <t xml:space="preserve">
Ilustre Municipalidad de Lanco
</t>
  </si>
  <si>
    <t xml:space="preserve">Rolando Peña Riquelme, </t>
  </si>
  <si>
    <t>: alcaldia@munilanco.cl</t>
  </si>
  <si>
    <t xml:space="preserve">Libertad N° 251, Comuna de Lanco.
</t>
  </si>
  <si>
    <t xml:space="preserve">Fonos: 63-670100 / 670101.
</t>
  </si>
  <si>
    <t xml:space="preserve"> Lanco</t>
  </si>
  <si>
    <t xml:space="preserve">
I. Municipalidad de Las Condes
</t>
  </si>
  <si>
    <t>comunicaciones@lascondes.cl</t>
  </si>
  <si>
    <t xml:space="preserve">Avda. Apoquindo Nº 3400, comuna de Las Condes, Región Metropolitana.
</t>
  </si>
  <si>
    <t>Fonos: 9507008 – 9507009</t>
  </si>
  <si>
    <t>Las Condes,</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</si>
  <si>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</si>
  <si>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</si>
  <si>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</si>
  <si>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</si>
  <si>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</si>
  <si>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Avenida Américo Vespucio 002, paradero 25, comuna de La Granja, Región Metropolitana.
</t>
  </si>
  <si>
    <t>Fono 5503700</t>
  </si>
  <si>
    <t>La Granja</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</si>
  <si>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</si>
  <si>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</si>
  <si>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</si>
  <si>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</si>
  <si>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</si>
  <si>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La Higuera.</t>
  </si>
  <si>
    <t xml:space="preserve">
I. Municipalidad de La Ligua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</si>
  <si>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</si>
  <si>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</si>
  <si>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</si>
  <si>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</si>
  <si>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</si>
  <si>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</si>
  <si>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</si>
  <si>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</si>
  <si>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La Reina.</t>
  </si>
  <si>
    <t xml:space="preserve">
I. Municipalidad de La Serena.
</t>
  </si>
  <si>
    <t xml:space="preserve">Roberto Elías Jacob Jure, </t>
  </si>
  <si>
    <t>Arturo Prat Nº 451, comuna de La Serena, Cuarta Región.</t>
  </si>
  <si>
    <t xml:space="preserve">Arturo Prat  N° 680, comuna de La Unión, Décima Región.
</t>
  </si>
  <si>
    <t>Fonos (64) 322441- 322445</t>
  </si>
  <si>
    <t xml:space="preserve"> La Unión</t>
  </si>
  <si>
    <t xml:space="preserve">
I. Municipalidad de Lago Verde
</t>
  </si>
  <si>
    <t xml:space="preserve">Nelson Fredy Opazo López, 
</t>
  </si>
  <si>
    <t>Teléfono: 67-2 573180 / 67-2-573181</t>
  </si>
  <si>
    <t xml:space="preserve">Calle Cacique Blanco Nº 131, Comuna de Lago Verde, Región de Aysén. 
</t>
  </si>
  <si>
    <t>http://lagoverdeaysen.cl   parteslagoverde@gmail.com</t>
  </si>
  <si>
    <t xml:space="preserve"> Lago Verde</t>
  </si>
  <si>
    <t xml:space="preserve">
I. Municipalidad de Lautaro
</t>
  </si>
  <si>
    <t xml:space="preserve">Raúl Alberto Schifferli Díaz.  </t>
  </si>
  <si>
    <t xml:space="preserve">Bernardo O’Higgins 1032, c. IX Región de la Araucanía
</t>
  </si>
  <si>
    <t xml:space="preserve">
I. Municipalidad de Lebu
</t>
  </si>
  <si>
    <t xml:space="preserve">Cristian Peña Morales   </t>
  </si>
  <si>
    <t xml:space="preserve">Andres Bello Nº 233, comuna de Lebu, Octava Región
</t>
  </si>
  <si>
    <t xml:space="preserve"> Lebu</t>
  </si>
  <si>
    <t xml:space="preserve">Oscar Marcelo Fernández Vilos 
</t>
  </si>
  <si>
    <t xml:space="preserve">Juan Esteban Montero N°25, comuna de Licantén,  provincia de Curicó, Séptima Región.
</t>
  </si>
  <si>
    <t xml:space="preserve"> Licantén</t>
  </si>
  <si>
    <t xml:space="preserve">
I. Municipalidad de Limache
</t>
  </si>
  <si>
    <t xml:space="preserve">Daniel Morales Espíndola, </t>
  </si>
  <si>
    <t xml:space="preserve">Avenida Palmira Romano N° 340. Limache
</t>
  </si>
  <si>
    <t xml:space="preserve">Fono: 03-297200
</t>
  </si>
  <si>
    <t xml:space="preserve"> Limache</t>
  </si>
  <si>
    <t xml:space="preserve">
I. Municipalidad de Linares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</si>
  <si>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</si>
  <si>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</si>
  <si>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</si>
  <si>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</si>
  <si>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</si>
  <si>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</si>
  <si>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</si>
  <si>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</si>
  <si>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Erardo Werner Nº 450, comuna de Llanquihue, Región de Los Lagos. 
</t>
  </si>
  <si>
    <t>Fono: 2244540- 2244500</t>
  </si>
  <si>
    <t>Llanquihue,</t>
  </si>
  <si>
    <t xml:space="preserve">
I. Municipalidad de Lo Barnechea
</t>
  </si>
  <si>
    <t xml:space="preserve">Avenida Las Condes Nº14.891, comuna de Lo Barnechea. Región Metropolitana.
</t>
  </si>
  <si>
    <t xml:space="preserve"> Lo Barnechea</t>
  </si>
  <si>
    <t>Acompaña antecedentes financieros correspondientes al año 2013, aprobados por el departamento de Administración y finanzas.</t>
  </si>
  <si>
    <t xml:space="preserve">
I. Municipalidad de Lo Espejo
</t>
  </si>
  <si>
    <t>Lo Espejo</t>
  </si>
  <si>
    <t xml:space="preserve">Cristián Menchaca Pinochet
</t>
  </si>
  <si>
    <t xml:space="preserve">1 Oriente N°224, comuna de Longaví, provincia de Linares, Séptima Región.
</t>
  </si>
  <si>
    <t>Longaví</t>
  </si>
  <si>
    <t xml:space="preserve">
I. Municipalidad de Lo Prado
</t>
  </si>
  <si>
    <t xml:space="preserve">Maximiliano Ríos Galleguillos. </t>
  </si>
  <si>
    <t>Avenida San Pablo Nº5959, Lo Prado, Región Metropolitana.</t>
  </si>
  <si>
    <t>Lo Prado</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</si>
  <si>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</si>
  <si>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</si>
  <si>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</si>
  <si>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</si>
  <si>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</si>
  <si>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</si>
  <si>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Esmeralda Nº536, Los Andes, Quinta Región.</t>
  </si>
  <si>
    <t xml:space="preserve">Caupolicán Nº 399, comuna de Los Ángeles, Octava Región.
</t>
  </si>
  <si>
    <t>Fonos (43) 409400- 409501- 409502</t>
  </si>
  <si>
    <t>Los Ángele</t>
  </si>
  <si>
    <t xml:space="preserve">No corresponde.
</t>
  </si>
  <si>
    <t>Ilustre Municipalidad de Los Lagos</t>
  </si>
  <si>
    <t xml:space="preserve">Alcalde Titular: Samuel Iván Torres Sepulveda, 
</t>
  </si>
  <si>
    <t>Calle San Martín N°1, comuna de Los Lagos, Región de Los Ríos.</t>
  </si>
  <si>
    <t xml:space="preserve">
I. Municipalidad de Los Vilos
</t>
  </si>
  <si>
    <t>Sergio.paladines@munilosvilos.cl</t>
  </si>
  <si>
    <t xml:space="preserve">Lincoyan Nº255, Los Vilos
</t>
  </si>
  <si>
    <t xml:space="preserve">Fono: (056) 53 353084
</t>
  </si>
  <si>
    <t xml:space="preserve">
I. Municipalidad de Lota
</t>
  </si>
  <si>
    <t xml:space="preserve"> comunicaciones@lota.cl </t>
  </si>
  <si>
    <t xml:space="preserve">Pedro Aguirre Cerda Nº302, Lota, Octava Región.
</t>
  </si>
  <si>
    <t xml:space="preserve">Mesa Central: (41) 2405000 </t>
  </si>
  <si>
    <t>Lota</t>
  </si>
  <si>
    <t xml:space="preserve">
I. Municipalidad de Llay Llay.
</t>
  </si>
  <si>
    <t xml:space="preserve">Mario Regino Marillanca Ramírez, </t>
  </si>
  <si>
    <t xml:space="preserve">Balmaceda 174, comuna de Llay Llay, Quinta Región.
</t>
  </si>
  <si>
    <t>Fonos (34) 498600</t>
  </si>
  <si>
    <t>Llay Llay</t>
  </si>
  <si>
    <t xml:space="preserve">Plaza de Armas Nº11, comuna de Machalí, Sexta Región.
</t>
  </si>
  <si>
    <t>Fono (72) 2411210, (72) 2746740, (72) 2330300</t>
  </si>
  <si>
    <t>Machalí</t>
  </si>
  <si>
    <t xml:space="preserve">
I. Municipalidad de Macul
</t>
  </si>
  <si>
    <t xml:space="preserve">Municipalidad
</t>
  </si>
  <si>
    <t xml:space="preserve">Indefinida.
</t>
  </si>
  <si>
    <t xml:space="preserve">Gonzalo Eugenio Montoya Riquelme  </t>
  </si>
  <si>
    <t>Fono: 56) - (2) - 28100600</t>
  </si>
  <si>
    <t xml:space="preserve">Avenida Los Plátanos Nº3130, Macul, Región Metropolitana.
</t>
  </si>
  <si>
    <t xml:space="preserve">
I. Municipalidad de Mafil
</t>
  </si>
  <si>
    <t xml:space="preserve">Avda. 5 de abril Nº 0260, comuna Maipú, Región Metropolitana.
</t>
  </si>
  <si>
    <t xml:space="preserve">Teléfonos: 677 6000 – 677 6092 – 677 6095. </t>
  </si>
  <si>
    <t>Maipú</t>
  </si>
  <si>
    <t xml:space="preserve">
I. Municipalidad de Malloa
</t>
  </si>
  <si>
    <t xml:space="preserve">Avenida Bernardo O´Higgins N° 525, Malloa.
</t>
  </si>
  <si>
    <t>Malloa</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</si>
  <si>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</si>
  <si>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</si>
  <si>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</si>
  <si>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</si>
  <si>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</si>
  <si>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</si>
  <si>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No tiene</t>
  </si>
  <si>
    <t xml:space="preserve">Erwin Pacheco Ayala, </t>
  </si>
  <si>
    <t xml:space="preserve"> alcaldia@munimariquina.cl</t>
  </si>
  <si>
    <t xml:space="preserve">Mariquina N° 54. Comuna de Mariquina. XIV Región de los Ríos.
</t>
  </si>
  <si>
    <t>Fono: 63-2453200, Fax 63-2453227.</t>
  </si>
  <si>
    <t>Mariquina.</t>
  </si>
  <si>
    <t xml:space="preserve">
I. Municipalidad de Maule
</t>
  </si>
  <si>
    <t xml:space="preserve">Luis Gabriel Vásquez Gálvez 
</t>
  </si>
  <si>
    <t xml:space="preserve"> munmaule@mi.terra.cl
wwwmunicipalidaddemaule.cl</t>
  </si>
  <si>
    <t xml:space="preserve">Balmaceda Nº 350, comuna de Maule, Séptima Región.
</t>
  </si>
  <si>
    <t xml:space="preserve">Fonos: 71-715244 – 71-715278 </t>
  </si>
  <si>
    <t xml:space="preserve"> Maule</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</si>
  <si>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</si>
  <si>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</si>
  <si>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</si>
  <si>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</si>
  <si>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</si>
  <si>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</si>
  <si>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</si>
  <si>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</si>
  <si>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Mejillones,</t>
  </si>
  <si>
    <t xml:space="preserve">
I. Municipalidad de Melipilla
</t>
  </si>
  <si>
    <t xml:space="preserve">Silva Chávez Nº 480, comuna de Melipilla, Región Metropolitana, </t>
  </si>
  <si>
    <t>Melipilla</t>
  </si>
  <si>
    <t xml:space="preserve">
I. Municipalidad de Molina
</t>
  </si>
  <si>
    <t xml:space="preserve">Priscilla Castillo Gerli, </t>
  </si>
  <si>
    <t xml:space="preserve">Yerbas Buenas Nº1389, comuna de Molina, VII Región.
</t>
  </si>
  <si>
    <t>Fonos (75) 491994</t>
  </si>
  <si>
    <t>Molina</t>
  </si>
  <si>
    <t xml:space="preserve">
I. Municipalidad de Monte Patria
</t>
  </si>
  <si>
    <t xml:space="preserve">Diaguitas 31, comuna de Monte Patria, provincia de Limarí, Cuarta Región.
</t>
  </si>
  <si>
    <t>Monte Patria</t>
  </si>
  <si>
    <t xml:space="preserve">
I. Municipalidad de Mostazal
</t>
  </si>
  <si>
    <t xml:space="preserve">Sergio Hernán Medel Acosta
</t>
  </si>
  <si>
    <t>infanciayadolescencia@mostazal.cl</t>
  </si>
  <si>
    <t xml:space="preserve">Plaza de Armas sin número, comuna de Mostazal, Provincia de Cachapoal, Sexta Región.
</t>
  </si>
  <si>
    <t xml:space="preserve">Fono 072-350016
</t>
  </si>
  <si>
    <t xml:space="preserve"> Mostazal</t>
  </si>
  <si>
    <t xml:space="preserve">Jorge Alberto Rivas Figueroa.
</t>
  </si>
  <si>
    <t xml:space="preserve">Avenida Pedro Lagos Nº 410, comuna de Mulchén, Región del Biobío.
</t>
  </si>
  <si>
    <t>Fono: 43-2401400</t>
  </si>
  <si>
    <t>Mulchén</t>
  </si>
  <si>
    <t xml:space="preserve">
I. Municipalidad de Nacimiento
</t>
  </si>
  <si>
    <t xml:space="preserve">OIRS@Nacimiento.cl </t>
  </si>
  <si>
    <t xml:space="preserve">Freire Nº 614, comuna de Nacimiento, Octava  Región. 
</t>
  </si>
  <si>
    <t xml:space="preserve">Fonos  (56 43 2) 534267
</t>
  </si>
  <si>
    <t>Nacimiento</t>
  </si>
  <si>
    <t>Ilustre Municipalidad de Nogales</t>
  </si>
  <si>
    <t xml:space="preserve">Margarita De Las Mercedes Osorio Pizarro, 
</t>
  </si>
  <si>
    <t xml:space="preserve">Calle Pedro Félix Vicuña N° 199, comuna de Nogales. </t>
  </si>
  <si>
    <t>Nogales</t>
  </si>
  <si>
    <t xml:space="preserve">
I. Municipalidad de Nueva Imperial.
</t>
  </si>
  <si>
    <t xml:space="preserve"> municipalidad@nuevaimperial.cl</t>
  </si>
  <si>
    <t xml:space="preserve">Arturo Prat Nº 65, comuna de Nueva Imperial, Novena Región, 
</t>
  </si>
  <si>
    <t>fono (45)611006 – 611054,</t>
  </si>
  <si>
    <t xml:space="preserve"> Nueva Imperial,</t>
  </si>
  <si>
    <t>Avenida Irarrázaval Nº3550, Ñuñoa, Región Metropolitana.</t>
  </si>
  <si>
    <t>Luis Alberto Molina Melo,</t>
  </si>
  <si>
    <t xml:space="preserve">Arturo Prat Nº 405, Casilla 17
</t>
  </si>
  <si>
    <t>Fono (42) 1972986- 1972988</t>
  </si>
  <si>
    <t>Manuel Alejandro Pino Turra</t>
  </si>
  <si>
    <t>correoniquen@yahoo.com</t>
  </si>
  <si>
    <t>Ñiquén</t>
  </si>
  <si>
    <t xml:space="preserve"> dideco@olmue.cl
</t>
  </si>
  <si>
    <t xml:space="preserve">Calle Prat N° 12, comuna de Olmué, Quinta Región.
</t>
  </si>
  <si>
    <t>Fono: (56-33) 44 24 48</t>
  </si>
  <si>
    <t xml:space="preserve">
I. Municipalidad de Osorno
</t>
  </si>
  <si>
    <t xml:space="preserve">Jaime Alberto Bertin Valenzuela   
</t>
  </si>
  <si>
    <t>Mackenna Nº 851, comuna de Osorno, Décima Región</t>
  </si>
  <si>
    <t xml:space="preserve">
I. Municipalidad de Ovalle
</t>
  </si>
  <si>
    <t xml:space="preserve">Claudio Fermín Rentería Larrondo, </t>
  </si>
  <si>
    <t>Vicuña Mackenna Nº441, comuna de Ovalle, provincia del Limari IV Región,</t>
  </si>
  <si>
    <t>Ovalle</t>
  </si>
  <si>
    <t xml:space="preserve">
I. Municipalidad de Padre Hurtado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</si>
  <si>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</si>
  <si>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</si>
  <si>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</si>
  <si>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</si>
  <si>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</si>
  <si>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 xml:space="preserve"> alcaldía@padrelascasas.cl</t>
  </si>
  <si>
    <t xml:space="preserve">Maquehue Nº1441, comuna de Padre Las Casas, Región de La Araucanía.
</t>
  </si>
  <si>
    <t>Fono: 45-2- 590000</t>
  </si>
  <si>
    <t xml:space="preserve"> Padre Las Casas</t>
  </si>
  <si>
    <t xml:space="preserve">
I. Municipalidad de Paihuano
</t>
  </si>
  <si>
    <t>Constitución Política de la República, artículo 118 y Siguientes.</t>
  </si>
  <si>
    <t xml:space="preserve">Balmaceda S/N, comuna de Paihuano, Región de Coquimbo.
</t>
  </si>
  <si>
    <t xml:space="preserve">Teléfono: (56)(51)451015 </t>
  </si>
  <si>
    <t xml:space="preserve">
Ilustre Municipalidad de Paillaco
</t>
  </si>
  <si>
    <t>Ramona Reyes Painequeo,</t>
  </si>
  <si>
    <t xml:space="preserve"> web@munipaillaco.cl</t>
  </si>
  <si>
    <t xml:space="preserve">Vicuña Mackenna N° 340, Comuna de Paillaco.
</t>
  </si>
  <si>
    <t xml:space="preserve">Fonos: 63-2426700 / 670101.
</t>
  </si>
  <si>
    <t>Paillaco.</t>
  </si>
  <si>
    <t xml:space="preserve">
I. Municipalidad de Paine
</t>
  </si>
  <si>
    <t xml:space="preserve">Avenida General Baquedano Nº490, Paine.
</t>
  </si>
  <si>
    <t>Paine</t>
  </si>
  <si>
    <t xml:space="preserve">
I. Municipalidad de Palena
</t>
  </si>
  <si>
    <t xml:space="preserve">Bernardo O`Higgins Nº 740, comuna de Palena, Región de Los Lagos. </t>
  </si>
  <si>
    <t>Palena</t>
  </si>
  <si>
    <t xml:space="preserve">
I. Municipalidad de Palmilla
</t>
  </si>
  <si>
    <t xml:space="preserve">Gloria de las Mercedes Paredes Valdés, </t>
  </si>
  <si>
    <t xml:space="preserve">Juan Guillermo Day Nº 80, Palmilla. VI Región de O’Higgins.
</t>
  </si>
  <si>
    <t xml:space="preserve"> Palmilla</t>
  </si>
  <si>
    <t xml:space="preserve">
I. Municipalidad de Panguipulli
</t>
  </si>
  <si>
    <t>Calle Bernardo O¨Higgins Nº 793, comuna de Valdivia, Región de Los Ríos.</t>
  </si>
  <si>
    <t xml:space="preserve"> Valdivia</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</si>
  <si>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</si>
  <si>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</si>
  <si>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</si>
  <si>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</si>
  <si>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</si>
  <si>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 xml:space="preserve">Paula del Carmen Retamal Urrutia, </t>
  </si>
  <si>
    <t xml:space="preserve">Dieciocho N°720, comuna de Parral, provincia de Linares, Séptima Región.
</t>
  </si>
  <si>
    <t>Fono  (73) 637700</t>
  </si>
  <si>
    <t>Parral</t>
  </si>
  <si>
    <t xml:space="preserve">
I. Municipalidad de Pedro Aguirre Cerda.
</t>
  </si>
  <si>
    <t>I. Municipalidad de Penco</t>
  </si>
  <si>
    <t>Según Ley Orgánica N° 18.695, artículos 1° al 4°</t>
  </si>
  <si>
    <t xml:space="preserve">Víctor Hugo Figueroa Rebolledo,
</t>
  </si>
  <si>
    <t xml:space="preserve">Bernardo O’Higgins N° 500, comuna de Penco, Octava Región
Casilla 2
</t>
  </si>
  <si>
    <t xml:space="preserve"> Penco</t>
  </si>
  <si>
    <t xml:space="preserve">Nibaldo Favio Meza Garfia.  </t>
  </si>
  <si>
    <t xml:space="preserve">Calle Luis Araya Cereceda N°1215, comuna de Peñaflor, Región Metropolitana.
</t>
  </si>
  <si>
    <t>Teléfono: 56-24327700</t>
  </si>
  <si>
    <t>No corresponde.</t>
  </si>
  <si>
    <t>Según ley Orgánica N° 18.695, artículos 1° al 4°</t>
  </si>
  <si>
    <t xml:space="preserve">Carolina Leitao Alvarez Salamanca, 
</t>
  </si>
  <si>
    <t xml:space="preserve">Avda. Grecia N° 8735, comuna de Peñalolén, Región Metropolitana.
</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</si>
  <si>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</si>
  <si>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</si>
  <si>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</si>
  <si>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</si>
  <si>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</si>
  <si>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lmunoz@perquenco.cl</t>
  </si>
  <si>
    <t xml:space="preserve">Calle Esmeralda Nº 470, comuna de Perquenco. Región de la Araucanía. 
</t>
  </si>
  <si>
    <t>Teléfono: 45-531026</t>
  </si>
  <si>
    <t>Perquenco</t>
  </si>
  <si>
    <t xml:space="preserve">
I. Municipalidad de Petorca
</t>
  </si>
  <si>
    <t>Petorca</t>
  </si>
  <si>
    <t xml:space="preserve">
I. Municipalidad de Pica
</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</si>
  <si>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</si>
  <si>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</si>
  <si>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</si>
  <si>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</si>
  <si>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</si>
  <si>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</si>
  <si>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</si>
  <si>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alcalde@pichilemu.cl</t>
  </si>
  <si>
    <t xml:space="preserve">Av. Costanera Nº170, comuna de Pichilemu, VI Región.
</t>
  </si>
  <si>
    <t xml:space="preserve">Fono: 72 - 976530 </t>
  </si>
  <si>
    <t>Pichilemu</t>
  </si>
  <si>
    <t xml:space="preserve">
I. Municipalidad de Pichidegua
</t>
  </si>
  <si>
    <t>Rubén Cerón González,</t>
  </si>
  <si>
    <t xml:space="preserve"> ventanillaunica@pichidegua.cl</t>
  </si>
  <si>
    <t xml:space="preserve">Avda. Independencia Nº525
</t>
  </si>
  <si>
    <t>Fono: (072) 2299600 / 2299601</t>
  </si>
  <si>
    <t xml:space="preserve">
I. Municipalidad de Pirque
</t>
  </si>
  <si>
    <t xml:space="preserve">Cristian Balmaceda Undurraga, 
</t>
  </si>
  <si>
    <t xml:space="preserve">
 Av. Concha y Toro 02548, Pirque
</t>
  </si>
  <si>
    <t xml:space="preserve">Mesa Central (56 02) 385 8500 </t>
  </si>
  <si>
    <t>Pirque</t>
  </si>
  <si>
    <t xml:space="preserve">Francisco Bilbao N°593, comuna de Pitrufquen, región de La Araucanía. </t>
  </si>
  <si>
    <t>Pitrufquen</t>
  </si>
  <si>
    <t xml:space="preserve">
I. Municipalidad de Placilla
</t>
  </si>
  <si>
    <t xml:space="preserve">Manuel Tulio Contreras Álvarez </t>
  </si>
  <si>
    <t xml:space="preserve">Oscar Gajardo N°2250, comuna de Placilla, Sexta Región.
</t>
  </si>
  <si>
    <t xml:space="preserve"> Placilla</t>
  </si>
  <si>
    <t>Se acompaña Certificado Financiero de 11 de junio de 2008, aprobado por Unidad de Supervisión Financiera Nacional, correspondiente al año 2007.</t>
  </si>
  <si>
    <t xml:space="preserve">
I. Municipalidad de Porvenir
</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</si>
  <si>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</si>
  <si>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</si>
  <si>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</si>
  <si>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</si>
  <si>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</si>
  <si>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</si>
  <si>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</si>
  <si>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</si>
  <si>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</si>
  <si>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</si>
  <si>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</si>
  <si>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Correo electrónico: alcaldia@muniprimavera.cl</t>
  </si>
  <si>
    <t xml:space="preserve">Arturo Prat Nº 191, Cerro Sombrero. Comuna de Primavera. Región de Magallanes.
</t>
  </si>
  <si>
    <t>Teléfono: 61-2345112</t>
  </si>
  <si>
    <t>Primavera.</t>
  </si>
  <si>
    <t xml:space="preserve">
I. Municipalidad de Providencia
</t>
  </si>
  <si>
    <t xml:space="preserve">Evelyn Rose Matthei Fornet, </t>
  </si>
  <si>
    <t xml:space="preserve">Avenida de Valdivia Nº 963, comuna de Providencia, Región Metropolitana
</t>
  </si>
  <si>
    <t>Fono: 226543435</t>
  </si>
  <si>
    <t xml:space="preserve">Avenida Bernardo O´Higgins Nº 70, comuna de Puchuncaví, Región de Valparaíso. 
</t>
  </si>
  <si>
    <t xml:space="preserve">Valparaíso. </t>
  </si>
  <si>
    <t>Puchuncaví</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</si>
  <si>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</si>
  <si>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</si>
  <si>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</si>
  <si>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 xml:space="preserve">
I. Municipalidad de Pudahuel  
</t>
  </si>
  <si>
    <t>San Pablo Nº 8444, Pudahuel, Región Metropolitana.</t>
  </si>
  <si>
    <t xml:space="preserve">
I. Municipalidad de Puente Alto
</t>
  </si>
  <si>
    <t xml:space="preserve">Germán Codina Powers  </t>
  </si>
  <si>
    <t>José Manuel Balmaceda Nº 265, Edificio Consistorial, Puente Alto, Región Metropolitana.</t>
  </si>
  <si>
    <t xml:space="preserve">
I. Municipalidad de Punitaqui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</si>
  <si>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</si>
  <si>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</si>
  <si>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</si>
  <si>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</si>
  <si>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</si>
  <si>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</si>
  <si>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</si>
  <si>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</si>
  <si>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</si>
  <si>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</si>
  <si>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</si>
  <si>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</si>
  <si>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</si>
  <si>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 xml:space="preserve">gabinetealcaldiaoctay@gmail.com </t>
  </si>
  <si>
    <t>(64) 391756</t>
  </si>
  <si>
    <t>I. Municipalidad de Puerto Varas</t>
  </si>
  <si>
    <t xml:space="preserve">Álvaro Gonzalo Berger Schmidt,
</t>
  </si>
  <si>
    <t>Página web: www.ptovaras.cl</t>
  </si>
  <si>
    <t xml:space="preserve">San Francisco N° 413, comuna de Puerto Varas, Décima Región
</t>
  </si>
  <si>
    <t>Fonos: (56-65) 2361100 – 2361336 - 2361218</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</si>
  <si>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</si>
  <si>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</si>
  <si>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</si>
  <si>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</si>
  <si>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</si>
  <si>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Punta Arenas,</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</si>
  <si>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</si>
  <si>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</si>
  <si>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</si>
  <si>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</si>
  <si>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</si>
  <si>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</si>
  <si>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 xml:space="preserve">Pedro Montt Nº249, comuna de Purranque.
</t>
  </si>
  <si>
    <t>Purranque.</t>
  </si>
  <si>
    <t xml:space="preserve">
I. Municipalidad de Putaendo
</t>
  </si>
  <si>
    <t>34-2-431510</t>
  </si>
  <si>
    <t xml:space="preserve">Calle Prat Nº 1, Comuna de Putaendo, Región de Valparaíso.
</t>
  </si>
  <si>
    <t>http://www.putaendo.cl/muni/</t>
  </si>
  <si>
    <t>Putaendo</t>
  </si>
  <si>
    <t xml:space="preserve">
I. Municipalidad de Putre
</t>
  </si>
  <si>
    <t xml:space="preserve">Maricel Patricia Gutiérrez Castro, </t>
  </si>
  <si>
    <t>Correo electrónico: imputre@imputre.cl</t>
  </si>
  <si>
    <t xml:space="preserve">José Miguel Carrera N° 350. Putre. Comuna de Putre
</t>
  </si>
  <si>
    <t>Fono: 058-2594710, Fax 058-2594713.</t>
  </si>
  <si>
    <t>22 de Mayo Nº 351, Quellón, Décima Región.</t>
  </si>
  <si>
    <t xml:space="preserve">
I. Municipalidad de Quilicura
</t>
  </si>
  <si>
    <t xml:space="preserve">José Francisco Vergara Nº450, Quilicura, Región Metropolitana. </t>
  </si>
  <si>
    <t>Fono mesa central 3666700, Dideco 3666730.</t>
  </si>
  <si>
    <t xml:space="preserve">Benjamín Vucña Mackenna Nº 684, comuna de Quilpué, Quinta Región
</t>
  </si>
  <si>
    <t>Fonos (32) 2910080</t>
  </si>
  <si>
    <t xml:space="preserve"> Fonos: (42) 2207132</t>
  </si>
  <si>
    <t xml:space="preserve"> Quillón</t>
  </si>
  <si>
    <t xml:space="preserve">
I. Municipalidad de Quillota
</t>
  </si>
  <si>
    <t>Según Ley Orgánica N° 18.695, artículos 1°al 4°</t>
  </si>
  <si>
    <t xml:space="preserve">Maipú N°330, comuna de Quillota, Quinta Región.
</t>
  </si>
  <si>
    <t xml:space="preserve">
I. Municipalidad de Quinchao
</t>
  </si>
  <si>
    <t>Teléfono: (65)2661150 - (65)2661211</t>
  </si>
  <si>
    <t xml:space="preserve">Amunategui 018, comuna de Quinchao, Región de Los Lagos
</t>
  </si>
  <si>
    <t>Quinchao</t>
  </si>
  <si>
    <t xml:space="preserve">
I. Municipalidad de Quinta de Tilcoco
</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</si>
  <si>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</si>
  <si>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</si>
  <si>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</si>
  <si>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</si>
  <si>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</si>
  <si>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 xml:space="preserve">Carmen Gloria Fernández Valenzuela  
</t>
  </si>
  <si>
    <t xml:space="preserve">Avenida Carrascal Nº 4447, Quinta Normal, Región Metropolitana. 
</t>
  </si>
  <si>
    <t xml:space="preserve">Isaac Mauricio Carrasco Pardo </t>
  </si>
  <si>
    <t xml:space="preserve">Normandie 1916, comuna de Quintero, Quinta Región.
</t>
  </si>
  <si>
    <t>Quintero</t>
  </si>
  <si>
    <t>I. Municipalidad de Quirihue</t>
  </si>
  <si>
    <t xml:space="preserve">Richard Patricio Irribarra Ramírez
</t>
  </si>
  <si>
    <t>dquirihue@yahoo.es</t>
  </si>
  <si>
    <t>F. 042-531221</t>
  </si>
  <si>
    <t>I. Municipalidad de Rancagua</t>
  </si>
  <si>
    <t xml:space="preserve">Plaza Los Héroes N° 445, comuna de Rancagua, Sexta Región.
</t>
  </si>
  <si>
    <t>Fonos (42) 2833700</t>
  </si>
  <si>
    <t>Ranqui</t>
  </si>
  <si>
    <t xml:space="preserve">
I. Municipalidad de Rauco
</t>
  </si>
  <si>
    <t>Enrique Francisco Ignacio Olivares Farías,</t>
  </si>
  <si>
    <t xml:space="preserve">Avenida Balmaceda Nº 35. Comuna de Rauco. Región del Maule. 
</t>
  </si>
  <si>
    <t>Fono: 075- 2 530430</t>
  </si>
  <si>
    <t>Rauco</t>
  </si>
  <si>
    <t>I. Municipalidad de Recoleta</t>
  </si>
  <si>
    <t xml:space="preserve">Avda. Recoleta N° 676, comuna de Recoleta, Región Metropolitana.
</t>
  </si>
  <si>
    <t>Recoleta,</t>
  </si>
  <si>
    <t xml:space="preserve">
I. Municipalidad de Renaico. 
</t>
  </si>
  <si>
    <t xml:space="preserve">Juan Carlos Reinao Marilao. </t>
  </si>
  <si>
    <t xml:space="preserve"> didecorenaico@yahoo.cl</t>
  </si>
  <si>
    <t xml:space="preserve">Calle Comercio Nº 206, comuna de Renaico. Región de La Araucanía.
</t>
  </si>
  <si>
    <t>Fono: (65) 202800</t>
  </si>
  <si>
    <t xml:space="preserve"> Renaico</t>
  </si>
  <si>
    <t xml:space="preserve">
Municipalidad
</t>
  </si>
  <si>
    <t xml:space="preserve">
Constitución Política de la República, artículo 107
</t>
  </si>
  <si>
    <t xml:space="preserve">
Según ley Orgánica N° 18.695, artículos 1° al 4°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</si>
  <si>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</si>
  <si>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</si>
  <si>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</si>
  <si>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</si>
  <si>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</si>
  <si>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</si>
  <si>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 xml:space="preserve">Urriola Nº26, Rengo, Sexta Región. </t>
  </si>
  <si>
    <t>Teléfono (72) 512060</t>
  </si>
  <si>
    <t>Rengo</t>
  </si>
  <si>
    <t xml:space="preserve">
I. Municipalidad de  Requinoa
</t>
  </si>
  <si>
    <t xml:space="preserve">Calle Comercio N°121, comuna de Requinoa,  provincia de Cachapoal, Sexta Región.
</t>
  </si>
  <si>
    <t>Teléfono Nº85958315</t>
  </si>
  <si>
    <t xml:space="preserve"> Requinoa</t>
  </si>
  <si>
    <t>Rodrigo Alberto Ramírez Parra</t>
  </si>
  <si>
    <t>Errázuriz Nº 240, comuna de Retiro, VII Región.</t>
  </si>
  <si>
    <t>Retiro</t>
  </si>
  <si>
    <t xml:space="preserve">Marcelo Orlando Santana Vargas
</t>
  </si>
  <si>
    <t xml:space="preserve">Carlos Soza Nº161 Puerto Ibáñez, Comuna de rio Ibáñez, Región de Aysén, </t>
  </si>
  <si>
    <t>rio Ibáñez</t>
  </si>
  <si>
    <t>Vicuña Mackenna Nº277, comuna de Río Negro, Décima Región.</t>
  </si>
  <si>
    <t xml:space="preserve">Carlos Javier Schwalm Urzúa, </t>
  </si>
  <si>
    <t>Río Negro</t>
  </si>
  <si>
    <t xml:space="preserve">
I. Municipalidad de Rinconada
</t>
  </si>
  <si>
    <t xml:space="preserve">Carretera San Martín Nº 607, comuna de Rinconada, Región de Valparaíso. 
</t>
  </si>
  <si>
    <t xml:space="preserve"> Rinconada</t>
  </si>
  <si>
    <t xml:space="preserve">
I. Municipalidad de Romeral
</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</si>
  <si>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</si>
  <si>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</si>
  <si>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</si>
  <si>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</si>
  <si>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</si>
  <si>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</si>
  <si>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</si>
  <si>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</si>
  <si>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</si>
  <si>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</si>
  <si>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 xml:space="preserve">
I. Municipalidad de Salamanca
</t>
  </si>
  <si>
    <t xml:space="preserve">Gerardo Andrés Rojas Escudero   </t>
  </si>
  <si>
    <t xml:space="preserve">
oirs@salamanca.cl alcaldia@salamanca.cl ncruz@salamanca.cl</t>
  </si>
  <si>
    <t xml:space="preserve">Manuel Bulnes Nº599, comuna de Salamanca.
</t>
  </si>
  <si>
    <t>Fono (53) 2448600 – (53) 2448601 – (53)-2448539</t>
  </si>
  <si>
    <t>Salamanca.</t>
  </si>
  <si>
    <t xml:space="preserve">
I. Municipalidad de San Antonio
</t>
  </si>
  <si>
    <t>Avenida Ramón Barros Luco Nº1881, Barrancas, San Antonio, Quinta Región.</t>
  </si>
  <si>
    <t xml:space="preserve">Luis Omar Vera Castro    </t>
  </si>
  <si>
    <t>San Antonio</t>
  </si>
  <si>
    <t xml:space="preserve">
I. Municipalidad de San Bernardo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</si>
  <si>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</si>
  <si>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</si>
  <si>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</si>
  <si>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</si>
  <si>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</si>
  <si>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</si>
  <si>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
I. Municipalidad de San Clemente
</t>
  </si>
  <si>
    <t xml:space="preserve">Juan Raúl Rojas Vergara    </t>
  </si>
  <si>
    <t xml:space="preserve">Carlos Silva Renard Nº46, San Clemente , VII Región.
</t>
  </si>
  <si>
    <t>Fonos (71) 621570</t>
  </si>
  <si>
    <t>San Clemente</t>
  </si>
  <si>
    <t>Luis Roberto Reyes Álvarez,</t>
  </si>
  <si>
    <t>secretaria. alcaldia@muniriobueno.cl</t>
  </si>
  <si>
    <t xml:space="preserve">Calle Comercio Nº 603, Comuna de Río Bueno, XIV Región de los Ríos.
</t>
  </si>
  <si>
    <t>Fono: 64-2340400</t>
  </si>
  <si>
    <t xml:space="preserve"> Río Bueno</t>
  </si>
  <si>
    <t xml:space="preserve">Alcalde Titular: Claudio de la Cruz Almuna Garrido, 
</t>
  </si>
  <si>
    <t xml:space="preserve">Calle 21 de mayo N° 312, comuna de San Fabián, Región del Biobío.  </t>
  </si>
  <si>
    <t>San Fabián</t>
  </si>
  <si>
    <t>I. Municipalidad de San Felipe</t>
  </si>
  <si>
    <t>Fonos: (34) -509000- 510077</t>
  </si>
  <si>
    <t xml:space="preserve">
I. Municipalidad de San Fernando 
</t>
  </si>
  <si>
    <t xml:space="preserve">Calle  Argomedo Nº 480, comuna de San Fernando, Región del Libertador Bernardo O`Higgins.
</t>
  </si>
  <si>
    <t>San Fernando</t>
  </si>
  <si>
    <t xml:space="preserve">
I. Municipalidad de San Ignacio
</t>
  </si>
  <si>
    <t xml:space="preserve">alcaldia@munisanignacio.cl
 www.municipalidadsanignacio.cl
</t>
  </si>
  <si>
    <t xml:space="preserve">Fono: (042) 651006/651032/651007/651014. </t>
  </si>
  <si>
    <t xml:space="preserve">
I. Municipalidad de San Javier
</t>
  </si>
  <si>
    <t xml:space="preserve">Jorge Ignacio Silva Sepúlveda
</t>
  </si>
  <si>
    <t>Arturo Prat Nº 2490, San Javier, Séptima Región.</t>
  </si>
  <si>
    <t>San Javier</t>
  </si>
  <si>
    <t xml:space="preserve">Sergio Rigoberto Echeverría García.
</t>
  </si>
  <si>
    <t xml:space="preserve">Av. Santa Rosa 2606, San Joaquín. Santiago
</t>
  </si>
  <si>
    <t xml:space="preserve">Luis Hernán Pezoa Alvarez            </t>
  </si>
  <si>
    <t xml:space="preserve">Camino El Volcán Nº19775, San José de Maipo.
</t>
  </si>
  <si>
    <t xml:space="preserve">
I. Municipalidad de San Juan de La Costa
</t>
  </si>
  <si>
    <t xml:space="preserve"> alcaldía@sanjuandelacosta.cl</t>
  </si>
  <si>
    <t xml:space="preserve">Avenida Nueva Sur s/n, Puaucho, comuna de San Juan de La Costa, Región de Los Lagos
</t>
  </si>
  <si>
    <t xml:space="preserve">Fono: 064-2261911
</t>
  </si>
  <si>
    <t>San Juan de La Costa</t>
  </si>
  <si>
    <t>I. Municipalidad de San Miguel</t>
  </si>
  <si>
    <t xml:space="preserve">Luis Humberto Sanhueza Bravo, 
</t>
  </si>
  <si>
    <t xml:space="preserve">Gran Avenida José Miguel Carrera N° 3418, comuna de San Miguel, Región Metropolitana.
</t>
  </si>
  <si>
    <t>San Miguel</t>
  </si>
  <si>
    <t xml:space="preserve"> San Nicolás</t>
  </si>
  <si>
    <t>Parroquia San Pablo</t>
  </si>
  <si>
    <t>Institución eclesiástica</t>
  </si>
  <si>
    <t xml:space="preserve">Actividad religiosa
</t>
  </si>
  <si>
    <t xml:space="preserve">
I. Municipalidad de San Pedro
</t>
  </si>
  <si>
    <t xml:space="preserve">Av. Hermosilla N°11, comuna de San Pedro, provincia de Melipilla, Región Metropolitana.
</t>
  </si>
  <si>
    <t xml:space="preserve">
I. Municipalidad de San Pedro de Atacama
</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</si>
  <si>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</si>
  <si>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</si>
  <si>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</si>
  <si>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</si>
  <si>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San Pedro de Atacama</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</si>
  <si>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</si>
  <si>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</si>
  <si>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Los Acacios Nº 43, Villa San Pedro, comuna de San Pedro de la Paz,  Octava Región.
</t>
  </si>
  <si>
    <t>San Pedro de la Paz</t>
  </si>
  <si>
    <t xml:space="preserve">
I. Municipalidad de San Rafael.
</t>
  </si>
  <si>
    <t xml:space="preserve">Claudia Alejandra Díaz Bravo, </t>
  </si>
  <si>
    <t xml:space="preserve">Avenida Oriente Nº 2625, Comuna de San Rafael. Provincia de Talca. VII Región del Maule. 
</t>
  </si>
  <si>
    <t>Secre_alcaldia@hotmail.es rrpp@munisanrafael.cl</t>
  </si>
  <si>
    <t>San Rafael</t>
  </si>
  <si>
    <t>Daniel Sebastián Salamanca Pérez</t>
  </si>
  <si>
    <t xml:space="preserve">Rosas Nº 160, comuna de Santa Bárbara,  Octava Región.
Casilla 216
</t>
  </si>
  <si>
    <t xml:space="preserve"> Santa Bárbara</t>
  </si>
  <si>
    <t xml:space="preserve">
I. Municipalidad de Santa Cruz
</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</si>
  <si>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</si>
  <si>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</si>
  <si>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</si>
  <si>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</si>
  <si>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</si>
  <si>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 xml:space="preserve">Yungay Nº 125, comuna de Santa Juana, Región del Biobío.
</t>
  </si>
  <si>
    <t>Santa Juana</t>
  </si>
  <si>
    <t>Santa María</t>
  </si>
  <si>
    <t xml:space="preserve">
I. Municipalidad de Santiago
</t>
  </si>
  <si>
    <t xml:space="preserve">Plaza de Armas s/n, Casilla 52/D, comuna de Santiago, Región Metropolitana.
</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</si>
  <si>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</si>
  <si>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</si>
  <si>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</si>
  <si>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</si>
  <si>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</si>
  <si>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 xml:space="preserve">Jaime Gonzalez Ramirez
</t>
  </si>
  <si>
    <t xml:space="preserve">Tagua Tagua N°222, comuna de San Vicente de Tagua Tagua, Sexta Región.
</t>
  </si>
  <si>
    <t xml:space="preserve"> San Vicente de Tagua Tagua</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</si>
  <si>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</si>
  <si>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</si>
  <si>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</si>
  <si>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 joseguerrero@munisg.cl
           comunasierrag@gmail.com.</t>
  </si>
  <si>
    <t xml:space="preserve">Avenida Salvador Allende N° 452, comuna de Sierra Gorda, Región de Antofagasta.
</t>
  </si>
  <si>
    <t xml:space="preserve"> Sierra Gorda</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</si>
  <si>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</si>
  <si>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</si>
  <si>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</si>
  <si>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</si>
  <si>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
I. Municipalidad de Talca
</t>
  </si>
  <si>
    <t xml:space="preserve">Juan Carlos Díaz Avendaño </t>
  </si>
  <si>
    <t>1 Norte Nº 797, comuna de Talca, Séptima Región.</t>
  </si>
  <si>
    <t xml:space="preserve"> Talca</t>
  </si>
  <si>
    <t>I. Municipalidad de Talcahuano</t>
  </si>
  <si>
    <t xml:space="preserve">Henry Campos Coa,                 </t>
  </si>
  <si>
    <t>Sargento Aldea Nº250, Talcahuano, Octava Región.</t>
  </si>
  <si>
    <t xml:space="preserve"> Talcahuano</t>
  </si>
  <si>
    <t xml:space="preserve">
I. Municipalidad de Tal Tal
</t>
  </si>
  <si>
    <t xml:space="preserve">Sergio Belmor Orellana Montejo. </t>
  </si>
  <si>
    <t xml:space="preserve">Arturo Prat 515, comuna de Tal Tal, Segunda Región
</t>
  </si>
  <si>
    <t>Tal Tal</t>
  </si>
  <si>
    <t xml:space="preserve">
I. Municipalidad de Temuco
</t>
  </si>
  <si>
    <t xml:space="preserve">Arturo Prat Nº 650, Temuco, Novena Región.
</t>
  </si>
  <si>
    <t xml:space="preserve"> Temuco,</t>
  </si>
  <si>
    <t xml:space="preserve">
I. Municipalidad de Teno
</t>
  </si>
  <si>
    <t xml:space="preserve">Sandra Eugenia del Carmen Valenzuela Pérez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</si>
  <si>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</si>
  <si>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</si>
  <si>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</si>
  <si>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</si>
  <si>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Balmaceda Nº 410,ct, IX Región.
</t>
  </si>
  <si>
    <t xml:space="preserve">
I. Municipalidad de Tierra Amarilla
</t>
  </si>
  <si>
    <t xml:space="preserve">: info@MuniTierraAmarilla.cl </t>
  </si>
  <si>
    <t xml:space="preserve">Avenida Miguel Lemeur Nº 544, comuna de Tierra Amarilla, Región de Atacama. 
</t>
  </si>
  <si>
    <t xml:space="preserve">
I. Municipalidad de Til Til
</t>
  </si>
  <si>
    <t xml:space="preserve">Arturo Prat Nº 200, comuna de Til Til, Región Metropolitana.
</t>
  </si>
  <si>
    <t>Til Til</t>
  </si>
  <si>
    <t>irisperez@munitirua.com</t>
  </si>
  <si>
    <t xml:space="preserve">Avda Costanera Nº 080, comuna de Tirúa, Octava Región.
</t>
  </si>
  <si>
    <t>Fonos: 41-614040 – 41-614026 – 41-2445800</t>
  </si>
  <si>
    <t>Tirúa</t>
  </si>
  <si>
    <t xml:space="preserve">
Ilustre Municipalidad de Tocopilla
</t>
  </si>
  <si>
    <t xml:space="preserve">Anibal Pinto Nº 1305, de la comuna de Tocopilla, Región de Antofagasta.  
</t>
  </si>
  <si>
    <t>Fono: (55) 2421347 – 2421355</t>
  </si>
  <si>
    <t xml:space="preserve"> Tocopilla</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</si>
  <si>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</si>
  <si>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</si>
  <si>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</si>
  <si>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</si>
  <si>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</si>
  <si>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</si>
  <si>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 xml:space="preserve">Luis Alberto Cuevas Ibarra      </t>
  </si>
  <si>
    <t>Fonos (42) 511351-511238</t>
  </si>
  <si>
    <t>Trehuaco</t>
  </si>
  <si>
    <t>Alcalde: Ricardo Sanhueza Pirce,</t>
  </si>
  <si>
    <t xml:space="preserve">Basilio Urrutia Nº914, Traiguén, Novena Región.
</t>
  </si>
  <si>
    <t xml:space="preserve"> Traiguén</t>
  </si>
  <si>
    <t xml:space="preserve">
I. Municipalidad de Valdivia
</t>
  </si>
  <si>
    <t xml:space="preserve">
I. Municipalidad de Vallenar
</t>
  </si>
  <si>
    <t xml:space="preserve">Plaza Nº 25, comuna de Vallenar, provincia de Huasco, Tercera Región.
</t>
  </si>
  <si>
    <t>Teléfono: (51) 611320</t>
  </si>
  <si>
    <t>Constitución Política de la República, art. 118</t>
  </si>
  <si>
    <t xml:space="preserve">Jorge Enrique Castro Múñoz, </t>
  </si>
  <si>
    <t>Condell Nº 1490, Valparaíso, Quinta Región.</t>
  </si>
  <si>
    <t>munivichuquen@gmail.com</t>
  </si>
  <si>
    <t xml:space="preserve">Manuel Rodríguez Nº 315, de la comuna de Vichuquén, Región del Maule.  
</t>
  </si>
  <si>
    <t>Fono: (75) 2555516 – 2555501</t>
  </si>
  <si>
    <t>Vichuquén</t>
  </si>
  <si>
    <t xml:space="preserve">Rafael Enrique Vera Castillo.
</t>
  </si>
  <si>
    <t xml:space="preserve">San Martín N° 275, comuna de Vicuña, Cuarta Región.
</t>
  </si>
  <si>
    <t>Vicuña</t>
  </si>
  <si>
    <t xml:space="preserve">
I. Municipalidad de Victoria
</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</si>
  <si>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</si>
  <si>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</si>
  <si>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</si>
  <si>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</si>
  <si>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</si>
  <si>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</si>
  <si>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 xml:space="preserve">Avenida España Nº 196, comuna de Villa Alegre, Provincia de Linares, Séptima Región.
</t>
  </si>
  <si>
    <t>Teléfonos (73) 2381721, 23811563.</t>
  </si>
  <si>
    <t>Villa Alegre</t>
  </si>
  <si>
    <t>cwolff@vilcun.cl
              egalarce@vilcun.cl</t>
  </si>
  <si>
    <t xml:space="preserve">Lord Cochrane Nº 255, comuna de Vilcún, Novena Región.
</t>
  </si>
  <si>
    <t>Fono: (45) 918360</t>
  </si>
  <si>
    <t>Vilcún,</t>
  </si>
  <si>
    <t xml:space="preserve">
I. Municipalidad de Villarrica
</t>
  </si>
  <si>
    <t xml:space="preserve">Pablo Santiago Astete Mermoud 
</t>
  </si>
  <si>
    <t xml:space="preserve">Pedro de Valdivia N°810, comuna de Villarrica, Novena Región.
</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</si>
  <si>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</si>
  <si>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</si>
  <si>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</si>
  <si>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</si>
  <si>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</si>
  <si>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 xml:space="preserve"> Yungay</t>
  </si>
  <si>
    <t xml:space="preserve">
I. Municipalidad de Zapallar
</t>
  </si>
  <si>
    <t>Nicolás Cox Urrejola</t>
  </si>
  <si>
    <t xml:space="preserve">Germán Riesco Nº 399,  comuna de Zapallar, Región de Valparaíso.
</t>
  </si>
  <si>
    <t>Fono (33) 741040- 742000</t>
  </si>
  <si>
    <t xml:space="preserve"> Zapallar</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</si>
  <si>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</si>
  <si>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</si>
  <si>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</si>
  <si>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</si>
  <si>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</si>
  <si>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</si>
  <si>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</si>
  <si>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</si>
  <si>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</si>
  <si>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</si>
  <si>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</si>
  <si>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</si>
  <si>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</si>
  <si>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</si>
  <si>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</si>
  <si>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Otorgado por Decreto Supremo Nº 4.088, de fecha 6 de agosto de 1958, por el Ministerio de Justicia.</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</si>
  <si>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</si>
  <si>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</si>
  <si>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</si>
  <si>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 Osorno</t>
  </si>
  <si>
    <t xml:space="preserve">93401: Instituciones de Asistencia Social.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</si>
  <si>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</si>
  <si>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</si>
  <si>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</si>
  <si>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</si>
  <si>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</si>
  <si>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</si>
  <si>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</si>
  <si>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</si>
  <si>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</si>
  <si>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</si>
  <si>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</si>
  <si>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</si>
  <si>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</si>
  <si>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</si>
  <si>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</si>
  <si>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</si>
  <si>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</si>
  <si>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</si>
  <si>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 Estación Central</t>
  </si>
  <si>
    <t xml:space="preserve">Se acompaña certificado financiero correspondiente al año 2011, aprobado por el Subdepartamento de Supervisión Financiera Nacional. </t>
  </si>
  <si>
    <t xml:space="preserve">
Iglesia Renacimiento por el Camino de la Gracia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</si>
  <si>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</si>
  <si>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</si>
  <si>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</si>
  <si>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</si>
  <si>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</si>
  <si>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</si>
  <si>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</si>
  <si>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</si>
  <si>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la Florida</t>
  </si>
  <si>
    <t>Se acompaña Certificado Financiero año 2006 firmado ante notario público, de 30 de abril del 2007,  aprobado por la Unidad de Auditoria.</t>
  </si>
  <si>
    <t xml:space="preserve">
Instituto Chileno de Terapia Familiar. 
</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</si>
  <si>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</si>
  <si>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</si>
  <si>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</si>
  <si>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</si>
  <si>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</si>
  <si>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</si>
  <si>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</si>
  <si>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Otorgado por Decreto Supremo Nº 1118 de 24 de junio de 1968, del Ministerio de Justicia.
</t>
  </si>
  <si>
    <t xml:space="preserve">Promover el desarrollo educacional, social, cultural y comunitario de todos sus asociados y de todos los habitantes del país.
</t>
  </si>
  <si>
    <t>Directorio dura dos años</t>
  </si>
  <si>
    <t xml:space="preserve">José Miguel Carrera Nº 027, Quilicura, Región Metropolitana.
</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</si>
  <si>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</si>
  <si>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</si>
  <si>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</si>
  <si>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</si>
  <si>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</si>
  <si>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</si>
  <si>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</si>
  <si>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</si>
  <si>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</si>
  <si>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De 31 de octubre de 2008 a 31 de octubre de 2010</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</si>
  <si>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</si>
  <si>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</si>
  <si>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</si>
  <si>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</si>
  <si>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</si>
  <si>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</si>
  <si>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</si>
  <si>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</si>
  <si>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</si>
  <si>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</si>
  <si>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</si>
  <si>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</si>
  <si>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</si>
  <si>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</si>
  <si>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</si>
  <si>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</si>
  <si>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</si>
  <si>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</si>
  <si>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</si>
  <si>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</si>
  <si>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</si>
  <si>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</si>
  <si>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</si>
  <si>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</si>
  <si>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</si>
  <si>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</si>
  <si>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</si>
  <si>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</si>
  <si>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Raúl Eugenio Figueroa Salas  
(Subsecretario de Educación)
</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</si>
  <si>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</si>
  <si>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</si>
  <si>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</si>
  <si>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Otorgado por Decreto Supremo Nº 1965, del  17 de marzo de 1960, del Ministerio de Justicia.</t>
  </si>
  <si>
    <t xml:space="preserve">Durarán tres años en sus cargos, pudiendo ser reelegidos de forma indefinida.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</si>
  <si>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</si>
  <si>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</si>
  <si>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</si>
  <si>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</si>
  <si>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</si>
  <si>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</si>
  <si>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</si>
  <si>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</si>
  <si>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</si>
  <si>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 Puerto Montt</t>
  </si>
  <si>
    <t xml:space="preserve">Se acompaña Certificado de Antecedentes Financieros, correspondientes al año 2010, firmado ante Notario Público, y autorizado por la Unidad de Supervisión Financiera Nacional.
</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</si>
  <si>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</si>
  <si>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</si>
  <si>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</si>
  <si>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</si>
  <si>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</si>
  <si>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</si>
  <si>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</si>
  <si>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</si>
  <si>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</si>
  <si>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</si>
  <si>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</si>
  <si>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</si>
  <si>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</si>
  <si>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</si>
  <si>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</si>
  <si>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</si>
  <si>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</si>
  <si>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</si>
  <si>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</si>
  <si>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</si>
  <si>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</si>
  <si>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</si>
  <si>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</si>
  <si>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 La Cisterna</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</si>
  <si>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</si>
  <si>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</si>
  <si>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</si>
  <si>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</si>
  <si>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</si>
  <si>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</si>
  <si>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</si>
  <si>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</si>
  <si>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</si>
  <si>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 xml:space="preserve"> Los Andes</t>
  </si>
  <si>
    <t>Certificado financiero autorizado ante Notario Público de fecha 17 de agosto de 2007, aprobado por la Sub Unidad de Control de Supervisión Financiera.</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</si>
  <si>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</si>
  <si>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</si>
  <si>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</si>
  <si>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</si>
  <si>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</si>
  <si>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</si>
  <si>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</si>
  <si>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</si>
  <si>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</si>
  <si>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</si>
  <si>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Queilén</t>
  </si>
  <si>
    <t xml:space="preserve">
Se acompaña Certificado Financiero de los antecedentes financieros del año 2012, aprobado por el Subdepartamento de Supervisión Financiera.
</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</si>
  <si>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</si>
  <si>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</si>
  <si>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</si>
  <si>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</si>
  <si>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</si>
  <si>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</si>
  <si>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</si>
  <si>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Copiapó.</t>
  </si>
  <si>
    <t xml:space="preserve">Se acompaña Certificado de Antecedentes Financieros, correspondientes al año 2013, aprobado por la Unidad de Supervisión Financiera Nacional.
</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</si>
  <si>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</si>
  <si>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</si>
  <si>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</si>
  <si>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</si>
  <si>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</si>
  <si>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</si>
  <si>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</si>
  <si>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</si>
  <si>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</si>
  <si>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</si>
  <si>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</si>
  <si>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</si>
  <si>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</si>
  <si>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</si>
  <si>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</si>
  <si>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</si>
  <si>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</si>
  <si>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</si>
  <si>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</si>
  <si>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</si>
  <si>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</si>
  <si>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</si>
  <si>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</si>
  <si>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</si>
  <si>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</si>
  <si>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</si>
  <si>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</si>
  <si>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</si>
  <si>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</si>
  <si>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</si>
  <si>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</si>
  <si>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</si>
  <si>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</si>
  <si>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</si>
  <si>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</si>
  <si>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</si>
  <si>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</si>
  <si>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</si>
  <si>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</si>
  <si>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</si>
  <si>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</si>
  <si>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</si>
  <si>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</si>
  <si>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</si>
  <si>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</si>
  <si>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</si>
  <si>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</si>
  <si>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</si>
  <si>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</si>
  <si>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</si>
  <si>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</si>
  <si>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</si>
  <si>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</si>
  <si>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</si>
  <si>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</si>
  <si>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</si>
  <si>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</si>
  <si>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</si>
  <si>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</si>
  <si>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</si>
  <si>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Viña del Ma</t>
  </si>
  <si>
    <t>Se acompaña certificado financiero  del año 2011, aprobado por  el Subdepartamento de Supervisión Financiera Nacional.</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</si>
  <si>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</si>
  <si>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</si>
  <si>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</si>
  <si>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</si>
  <si>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</si>
  <si>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</si>
  <si>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</si>
  <si>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De 27 de junio de 2018 a 27 de junio de 2021.
</t>
  </si>
  <si>
    <t xml:space="preserve">Bernarda Malgüe Pavez,           
Poder Coordinadora Institucional: Vanessa Evelyn Vidal Malgüe, 
</t>
  </si>
  <si>
    <t xml:space="preserve"> centroapoyoninoyfamilia@gmail.com</t>
  </si>
  <si>
    <t xml:space="preserve">Avda. El Molo Nº 171, Barrancas, comuna de San Antonio, Quinta Región.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</si>
  <si>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</si>
  <si>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</si>
  <si>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</si>
  <si>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</si>
  <si>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</si>
  <si>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</si>
  <si>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</si>
  <si>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Limache.</t>
  </si>
  <si>
    <t>Regida por la Ley 19.418, e inscrita bajo el Nº 338 con fecha 29 de abril de 2003, en los Registros de la Secretaría de la I. Municipalidad de San Pedro de la Paz.</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</si>
  <si>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</si>
  <si>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</si>
  <si>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</si>
  <si>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</si>
  <si>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</si>
  <si>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</si>
  <si>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</si>
  <si>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</si>
  <si>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</si>
  <si>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</si>
  <si>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</si>
  <si>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</si>
  <si>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</si>
  <si>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</si>
  <si>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Santiago Centro</t>
  </si>
  <si>
    <t>Se acompañan Certificado Financiero y balance general de los antecedentes financieros del año 2008, aprobados por la Unidad de Supervisión Financiera Nacional para su respectivo análisis.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</si>
  <si>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</si>
  <si>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</si>
  <si>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</si>
  <si>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</si>
  <si>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</si>
  <si>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</si>
  <si>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</si>
  <si>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</si>
  <si>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</si>
  <si>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</si>
  <si>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</si>
  <si>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</si>
  <si>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</si>
  <si>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</si>
  <si>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</si>
  <si>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</si>
  <si>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</si>
  <si>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</si>
  <si>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</si>
  <si>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</si>
  <si>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</si>
  <si>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</si>
  <si>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</si>
  <si>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</si>
  <si>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</si>
  <si>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</si>
  <si>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</si>
  <si>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</si>
  <si>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</si>
  <si>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</si>
  <si>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</si>
  <si>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</si>
  <si>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</si>
  <si>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Ricardo Marcelo Goiri Borie                                    RUT: 7.603.377-3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</si>
  <si>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</si>
  <si>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</si>
  <si>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</si>
  <si>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</si>
  <si>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</si>
  <si>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</si>
  <si>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</si>
  <si>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</si>
  <si>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</si>
  <si>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</si>
  <si>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</si>
  <si>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</si>
  <si>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</si>
  <si>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</si>
  <si>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</si>
  <si>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</si>
  <si>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</si>
  <si>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</si>
  <si>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</si>
  <si>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</si>
  <si>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</si>
  <si>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</si>
  <si>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</si>
  <si>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San Bernardo.</t>
  </si>
  <si>
    <t>Se Certificado de Antecedentes Financieros del año 2007, aprobado por la Unidad de Supervisión Nacional.</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</si>
  <si>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</si>
  <si>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</si>
  <si>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</si>
  <si>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</si>
  <si>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</si>
  <si>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</si>
  <si>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</si>
  <si>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 xml:space="preserve"> Renca</t>
  </si>
  <si>
    <t>Se acompaña Certificado de la Institución correspondiente a antecedentes financieros del año 2014, aprobado por el  Subdepartamento de Supervisión Financiera Nacional.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</si>
  <si>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</si>
  <si>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</si>
  <si>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</si>
  <si>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</si>
  <si>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</si>
  <si>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</si>
  <si>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</si>
  <si>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</si>
  <si>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</si>
  <si>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</si>
  <si>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</si>
  <si>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</si>
  <si>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</si>
  <si>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</si>
  <si>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</si>
  <si>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</si>
  <si>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</si>
  <si>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Quinta Región. R</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</si>
  <si>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</si>
  <si>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</si>
  <si>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</si>
  <si>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</si>
  <si>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</si>
  <si>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</si>
  <si>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</si>
  <si>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</si>
  <si>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</si>
  <si>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</si>
  <si>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</si>
  <si>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</si>
  <si>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</si>
  <si>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</si>
  <si>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</si>
  <si>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</si>
  <si>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Vallenar.</t>
  </si>
  <si>
    <t xml:space="preserve">Se acompañó Certificado financiero del año 2012,  revisado por el Departamento de Administración y Finanzas del SENAME, quién elaboró la Ficha de Transferencia de la Institución.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</si>
  <si>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</si>
  <si>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</si>
  <si>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</si>
  <si>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</si>
  <si>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</si>
  <si>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</si>
  <si>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</si>
  <si>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</si>
  <si>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</si>
  <si>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</si>
  <si>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</si>
  <si>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</si>
  <si>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</si>
  <si>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</si>
  <si>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</si>
  <si>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</si>
  <si>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</si>
  <si>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</si>
  <si>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</si>
  <si>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</si>
  <si>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</si>
  <si>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</si>
  <si>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</si>
  <si>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</si>
  <si>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</si>
  <si>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</si>
  <si>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</si>
  <si>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</si>
  <si>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</si>
  <si>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</si>
  <si>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</si>
  <si>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</si>
  <si>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</si>
  <si>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</si>
  <si>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</si>
  <si>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</si>
  <si>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</si>
  <si>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</si>
  <si>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</si>
  <si>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</si>
  <si>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</si>
  <si>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</si>
  <si>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 xml:space="preserve"> Independencia. </t>
  </si>
  <si>
    <t>Se acompaña certificado financiero año 2012, el cual se remitió al Subdepartamento de  Supervisión Financiera del SENAME, para su revisión.</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</si>
  <si>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</si>
  <si>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</si>
  <si>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</si>
  <si>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</si>
  <si>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</si>
  <si>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</si>
  <si>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</si>
  <si>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</si>
  <si>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</si>
  <si>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</si>
  <si>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</si>
  <si>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</si>
  <si>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</si>
  <si>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</si>
  <si>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</si>
  <si>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</si>
  <si>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</si>
  <si>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</si>
  <si>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</si>
  <si>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</si>
  <si>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</si>
  <si>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</si>
  <si>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</si>
  <si>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</si>
  <si>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</si>
  <si>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</si>
  <si>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</si>
  <si>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</si>
  <si>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</si>
  <si>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</si>
  <si>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</si>
  <si>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</si>
  <si>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</si>
  <si>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</si>
  <si>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</si>
  <si>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</si>
  <si>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</si>
  <si>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</si>
  <si>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</si>
  <si>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</si>
  <si>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</si>
  <si>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</si>
  <si>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</si>
  <si>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</si>
  <si>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</si>
  <si>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</si>
  <si>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</si>
  <si>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</si>
  <si>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</si>
  <si>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</si>
  <si>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</si>
  <si>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</si>
  <si>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</si>
  <si>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</si>
  <si>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</si>
  <si>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Casablanca.</t>
  </si>
  <si>
    <t>Se acompaña Certificado Financiero año 2017, aprobado por el Subdepartamento de Supervisión Financiera Nacional.</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</si>
  <si>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</si>
  <si>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</si>
  <si>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</si>
  <si>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Irma Inés Riroroko Paoa. </t>
  </si>
  <si>
    <t xml:space="preserve">Heki’l s/n, Sector Mataveri, I. de Pascua, Región de Valparaíso.
</t>
  </si>
  <si>
    <t>I. de Pascua</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</si>
  <si>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</si>
  <si>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</si>
  <si>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</si>
  <si>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</si>
  <si>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</si>
  <si>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</si>
  <si>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</si>
  <si>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</si>
  <si>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</si>
  <si>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</si>
  <si>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</si>
  <si>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</si>
  <si>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</si>
  <si>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</si>
  <si>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</si>
  <si>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</si>
  <si>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</si>
  <si>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</si>
  <si>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</si>
  <si>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</si>
  <si>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</si>
  <si>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</si>
  <si>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</si>
  <si>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</si>
  <si>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</si>
  <si>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</si>
  <si>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</si>
  <si>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</si>
  <si>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</si>
  <si>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</si>
  <si>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</si>
  <si>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</si>
  <si>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Calama.</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</si>
  <si>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</si>
  <si>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</si>
  <si>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</si>
  <si>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</si>
  <si>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</si>
  <si>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</si>
  <si>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</si>
  <si>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</si>
  <si>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</si>
  <si>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</si>
  <si>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</si>
  <si>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</si>
  <si>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</si>
  <si>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</si>
  <si>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</si>
  <si>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</si>
  <si>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 Chaitén</t>
  </si>
  <si>
    <t xml:space="preserve">Se acompañan los siguientes antecedentes financieros, aprobados por la Unidad de Auditoria Interna del Servicio:
1.- Certificado de Antecedentes Financieros Año 2006, autorizado ante notario público, de 16 de abril de 2007.
</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</si>
  <si>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</si>
  <si>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</si>
  <si>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</si>
  <si>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</si>
  <si>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</si>
  <si>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</si>
  <si>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</si>
  <si>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</si>
  <si>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</si>
  <si>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</si>
  <si>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</si>
  <si>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</si>
  <si>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</si>
  <si>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</si>
  <si>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</si>
  <si>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</si>
  <si>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</si>
  <si>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</si>
  <si>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</si>
  <si>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</si>
  <si>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</si>
  <si>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</si>
  <si>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</si>
  <si>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</si>
  <si>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</si>
  <si>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</si>
  <si>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</si>
  <si>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</si>
  <si>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</si>
  <si>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</si>
  <si>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</si>
  <si>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</si>
  <si>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 xml:space="preserve"> Concepción</t>
  </si>
  <si>
    <t>Certificado Financiero, correspondiente al año 2016, aprobado por el Departamento de Administración y Finanzas.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</si>
  <si>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</si>
  <si>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</si>
  <si>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</si>
  <si>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</si>
  <si>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</si>
  <si>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</si>
  <si>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</si>
  <si>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</si>
  <si>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</si>
  <si>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</si>
  <si>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</si>
  <si>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</si>
  <si>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</si>
  <si>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</si>
  <si>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</si>
  <si>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</si>
  <si>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</si>
  <si>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</si>
  <si>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</si>
  <si>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</si>
  <si>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</si>
  <si>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</si>
  <si>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</si>
  <si>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</si>
  <si>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</si>
  <si>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</si>
  <si>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</si>
  <si>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</si>
  <si>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</si>
  <si>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</si>
  <si>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</si>
  <si>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</si>
  <si>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</si>
  <si>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</si>
  <si>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</si>
  <si>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</si>
  <si>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</si>
  <si>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</si>
  <si>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</si>
  <si>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</si>
  <si>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</si>
  <si>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</si>
  <si>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</si>
  <si>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</si>
  <si>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</si>
  <si>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</si>
  <si>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</si>
  <si>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</si>
  <si>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</si>
  <si>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</si>
  <si>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</si>
  <si>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</si>
  <si>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</si>
  <si>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</si>
  <si>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</si>
  <si>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</si>
  <si>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Ñuñoa,</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</si>
  <si>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</si>
  <si>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</si>
  <si>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</si>
  <si>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</si>
  <si>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</si>
  <si>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</si>
  <si>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</si>
  <si>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</si>
  <si>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</si>
  <si>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</si>
  <si>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</si>
  <si>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</si>
  <si>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</si>
  <si>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</si>
  <si>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</si>
  <si>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</si>
  <si>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</si>
  <si>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</si>
  <si>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</si>
  <si>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</si>
  <si>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</si>
  <si>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</si>
  <si>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</si>
  <si>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</si>
  <si>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</si>
  <si>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</si>
  <si>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</si>
  <si>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</si>
  <si>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</si>
  <si>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</si>
  <si>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</si>
  <si>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</si>
  <si>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</si>
  <si>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</si>
  <si>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 xml:space="preserve"> Lo Prado </t>
  </si>
  <si>
    <t>Se acompaña Certificado de Antecedentes Financieros Institucionales, correspondiente al año 2010, de fecha 28 de abril de 2011, aprobado por el Subdepartamento de Supervisión Financiera Nacional.</t>
  </si>
  <si>
    <t xml:space="preserve">Presidente: 
CHRISTIAN FERNANDO ZURITA AGUILERA, 
</t>
  </si>
  <si>
    <t xml:space="preserve">Ramón Freire N°330, comuna de Buin, Región de Metropolitana.
</t>
  </si>
  <si>
    <t xml:space="preserve">Buin
</t>
  </si>
  <si>
    <t xml:space="preserve">onggrandespasos@gmail.com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</si>
  <si>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</si>
  <si>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</si>
  <si>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</si>
  <si>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</si>
  <si>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</si>
  <si>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</si>
  <si>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</si>
  <si>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</si>
  <si>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</si>
  <si>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</si>
  <si>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</si>
  <si>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</si>
  <si>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</si>
  <si>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</si>
  <si>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</si>
  <si>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</si>
  <si>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</si>
  <si>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</si>
  <si>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</si>
  <si>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</si>
  <si>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</si>
  <si>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 xml:space="preserve"> San Joaquín</t>
  </si>
  <si>
    <t>Acompaña Certificado Financiero del año 2012, el cual fue aprobado por el Departamento de Administración y Finanzas.</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</si>
  <si>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</si>
  <si>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</si>
  <si>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</si>
  <si>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</si>
  <si>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</si>
  <si>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</si>
  <si>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</si>
  <si>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</si>
  <si>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</si>
  <si>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</si>
  <si>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</si>
  <si>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</si>
  <si>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</si>
  <si>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</si>
  <si>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</si>
  <si>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</si>
  <si>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</si>
  <si>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</si>
  <si>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</si>
  <si>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</si>
  <si>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</si>
  <si>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</si>
  <si>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</si>
  <si>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</si>
  <si>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</si>
  <si>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</si>
  <si>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</si>
  <si>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</si>
  <si>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Copiapó
</t>
  </si>
  <si>
    <t xml:space="preserve">corporacionorigen3@gmail.com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</si>
  <si>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</si>
  <si>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</si>
  <si>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</si>
  <si>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</si>
  <si>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</si>
  <si>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 xml:space="preserve">Concepción </t>
  </si>
  <si>
    <t>41-2767056/+56974305923 (cel. Representante Legal)</t>
  </si>
  <si>
    <t>Otorgado por Decreto Supremo Nº 288, de fecha 24 de marzo de 2003, del Ministerio de Justicia.</t>
  </si>
  <si>
    <t xml:space="preserve"> pilar@forjamundos.cl; marcelolorca@slegales.cl</t>
  </si>
  <si>
    <t xml:space="preserve">Calle Fuenteovejuna N° 1145,  Comuna de Las Condes.
</t>
  </si>
  <si>
    <t>Fono: (02) 696 27 86</t>
  </si>
  <si>
    <t>Las Condes.</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</si>
  <si>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</si>
  <si>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</si>
  <si>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</si>
  <si>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</si>
  <si>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</si>
  <si>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</si>
  <si>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</si>
  <si>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</si>
  <si>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</si>
  <si>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</si>
  <si>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</si>
  <si>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</si>
  <si>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</si>
  <si>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</si>
  <si>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</si>
  <si>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</si>
  <si>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</si>
  <si>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</si>
  <si>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</si>
  <si>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</si>
  <si>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</si>
  <si>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Los Angeles</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</si>
  <si>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</si>
  <si>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</si>
  <si>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</si>
  <si>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</si>
  <si>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</si>
  <si>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</si>
  <si>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</si>
  <si>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</si>
  <si>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</si>
  <si>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</si>
  <si>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</si>
  <si>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</si>
  <si>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</si>
  <si>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</si>
  <si>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</si>
  <si>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</si>
  <si>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</si>
  <si>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</si>
  <si>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</si>
  <si>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</si>
  <si>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</si>
  <si>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</si>
  <si>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 Lo Espejo</t>
  </si>
  <si>
    <t xml:space="preserve">Se acompaña Certificado Financiero del año 2010.
</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</si>
  <si>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</si>
  <si>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</si>
  <si>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</si>
  <si>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</si>
  <si>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</si>
  <si>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</si>
  <si>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</si>
  <si>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</si>
  <si>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</si>
  <si>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</si>
  <si>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</si>
  <si>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</si>
  <si>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</si>
  <si>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</si>
  <si>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</si>
  <si>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</si>
  <si>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</si>
  <si>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</si>
  <si>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</si>
  <si>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</si>
  <si>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</si>
  <si>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</si>
  <si>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</si>
  <si>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</si>
  <si>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</si>
  <si>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</si>
  <si>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</si>
  <si>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</si>
  <si>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</si>
  <si>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</si>
  <si>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</si>
  <si>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</si>
  <si>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</si>
  <si>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</si>
  <si>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</si>
  <si>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</si>
  <si>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</si>
  <si>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</si>
  <si>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</si>
  <si>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</si>
  <si>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Tesorera: Loreto Monserrat Espinoza Aguirre </t>
  </si>
  <si>
    <t xml:space="preserve">Presidente: Alejandro Renato Tapia Cerda  
</t>
  </si>
  <si>
    <t xml:space="preserve"> alejandro@covacha.cl</t>
  </si>
  <si>
    <t xml:space="preserve">Rucapedrera Nº 287, comuna de El Quisco, Región de Valparaíso.
</t>
  </si>
  <si>
    <t xml:space="preserve">Teléfonos: 35-2474371- 56-98412553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</si>
  <si>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</si>
  <si>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</si>
  <si>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</si>
  <si>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</si>
  <si>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</si>
  <si>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</si>
  <si>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</si>
  <si>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</si>
  <si>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</si>
  <si>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</si>
  <si>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</si>
  <si>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</si>
  <si>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</si>
  <si>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</si>
  <si>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</si>
  <si>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</si>
  <si>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</si>
  <si>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</si>
  <si>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</si>
  <si>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</si>
  <si>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</si>
  <si>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</si>
  <si>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</si>
  <si>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</si>
  <si>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</si>
  <si>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</si>
  <si>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</si>
  <si>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</si>
  <si>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</si>
  <si>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</si>
  <si>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</si>
  <si>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</si>
  <si>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</si>
  <si>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</si>
  <si>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</si>
  <si>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</si>
  <si>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</si>
  <si>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</si>
  <si>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</si>
  <si>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</si>
  <si>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</si>
  <si>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</si>
  <si>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</si>
  <si>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</si>
  <si>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</si>
  <si>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</si>
  <si>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</si>
  <si>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</si>
  <si>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</si>
  <si>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</si>
  <si>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Ñuñoa, San Joaquín</t>
  </si>
  <si>
    <t>Se acompaña certificado financiero del año 2006, aprobado por la Unidad de Auditoría Interna.</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</si>
  <si>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</si>
  <si>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</si>
  <si>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</si>
  <si>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</si>
  <si>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</si>
  <si>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</si>
  <si>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</si>
  <si>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</si>
  <si>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Hualaihué.</t>
  </si>
  <si>
    <t xml:space="preserve"> Certificado de Antecedente Financiero del año 2011, aprobado por el Subdepartamento de Supervisión Financiera Nacional.</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</si>
  <si>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</si>
  <si>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</si>
  <si>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</si>
  <si>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</si>
  <si>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</si>
  <si>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</si>
  <si>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</si>
  <si>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</si>
  <si>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</si>
  <si>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</si>
  <si>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</si>
  <si>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</si>
  <si>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</si>
  <si>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</si>
  <si>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</si>
  <si>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</si>
  <si>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</si>
  <si>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</si>
  <si>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</si>
  <si>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</si>
  <si>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</si>
  <si>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</si>
  <si>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</si>
  <si>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</si>
  <si>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</si>
  <si>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</si>
  <si>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</si>
  <si>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</si>
  <si>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</si>
  <si>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</si>
  <si>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</si>
  <si>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</si>
  <si>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</si>
  <si>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</si>
  <si>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</si>
  <si>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</si>
  <si>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</si>
  <si>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</si>
  <si>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</si>
  <si>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</si>
  <si>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</si>
  <si>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</si>
  <si>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</si>
  <si>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</si>
  <si>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</si>
  <si>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Se acompaña Balance General año 2005, aprobado por la Unidad de Auditoría.</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</si>
  <si>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</si>
  <si>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</si>
  <si>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</si>
  <si>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</si>
  <si>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</si>
  <si>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</si>
  <si>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</si>
  <si>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</si>
  <si>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</si>
  <si>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</si>
  <si>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</si>
  <si>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</si>
  <si>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</si>
  <si>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</si>
  <si>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</si>
  <si>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</si>
  <si>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</si>
  <si>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</si>
  <si>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</si>
  <si>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</si>
  <si>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</si>
  <si>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</si>
  <si>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</si>
  <si>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</si>
  <si>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</si>
  <si>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</si>
  <si>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Otorgado por Decreto Supremo Nº 646, de fecha 29 de junio de 2001, del Ministerio de Justicia.</t>
  </si>
  <si>
    <t>Periodo 6 de octubre del 2018 al 6 de octubre del 2020.</t>
  </si>
  <si>
    <t xml:space="preserve"> Presidente: María Cecilia Sarmiento Videla  
</t>
  </si>
  <si>
    <t>elquijote5@gmail.com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</si>
  <si>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</si>
  <si>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</si>
  <si>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</si>
  <si>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</si>
  <si>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</si>
  <si>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</si>
  <si>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</si>
  <si>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</si>
  <si>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</si>
  <si>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</si>
  <si>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</si>
  <si>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</si>
  <si>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</si>
  <si>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</si>
  <si>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</si>
  <si>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</si>
  <si>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</si>
  <si>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</si>
  <si>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</si>
  <si>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</si>
  <si>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</si>
  <si>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</si>
  <si>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</si>
  <si>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</si>
  <si>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</si>
  <si>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</si>
  <si>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</si>
  <si>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</si>
  <si>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</si>
  <si>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</si>
  <si>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</si>
  <si>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</si>
  <si>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</si>
  <si>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</si>
  <si>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</si>
  <si>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</si>
  <si>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</si>
  <si>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</si>
  <si>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</si>
  <si>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</si>
  <si>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</si>
  <si>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 xml:space="preserve"> San Ramón</t>
  </si>
  <si>
    <t>Acompaña certificado financiero del año 2012, el cual fue remitido, para su revisión a la Unidad de Supervisión Financiera Nacional.</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</si>
  <si>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</si>
  <si>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</si>
  <si>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</si>
  <si>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</si>
  <si>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</si>
  <si>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</si>
  <si>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</si>
  <si>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</si>
  <si>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</si>
  <si>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</si>
  <si>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</si>
  <si>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</si>
  <si>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</si>
  <si>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</si>
  <si>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</si>
  <si>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</si>
  <si>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</si>
  <si>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Barrio Puerto de Valparaíso</t>
  </si>
  <si>
    <t>Se acompaña Certificado de Antecedentes Financieros del año 2012, aprobados por  el Subdepartamento de Supervisión Financiera Nacional.</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</si>
  <si>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</si>
  <si>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</si>
  <si>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</si>
  <si>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</si>
  <si>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</si>
  <si>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</si>
  <si>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</si>
  <si>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</si>
  <si>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</si>
  <si>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</si>
  <si>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</si>
  <si>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</si>
  <si>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</si>
  <si>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</si>
  <si>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</si>
  <si>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</si>
  <si>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</si>
  <si>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</si>
  <si>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</si>
  <si>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</si>
  <si>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</si>
  <si>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</si>
  <si>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</si>
  <si>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</si>
  <si>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</si>
  <si>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</si>
  <si>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</si>
  <si>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</si>
  <si>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</si>
  <si>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</si>
  <si>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</si>
  <si>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</si>
  <si>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</si>
  <si>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 xml:space="preserve">Presidente: Erica Palma Cid, 
Secretario Ejecutivo: Roberto Varela Arriagada 
</t>
  </si>
  <si>
    <t xml:space="preserve">Balmaceda Nº 116, oficina 13, Llay Llay, Quinta Región 
</t>
  </si>
  <si>
    <t>(34) 2611381</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</si>
  <si>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</si>
  <si>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</si>
  <si>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</si>
  <si>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</si>
  <si>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</si>
  <si>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</si>
  <si>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</si>
  <si>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</si>
  <si>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</si>
  <si>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</si>
  <si>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</si>
  <si>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</si>
  <si>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</si>
  <si>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</si>
  <si>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</si>
  <si>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</si>
  <si>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</si>
  <si>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</si>
  <si>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 corporación.incita.2014@gmail.com </t>
  </si>
  <si>
    <t>Otorgado por Decreto Supremo Nº 1314, de fecha 10 de diciembre de 1998, del Ministerio de Justicia.</t>
  </si>
  <si>
    <t>direccionadministrativa@socialcreativa.cl</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</si>
  <si>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</si>
  <si>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</si>
  <si>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</si>
  <si>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</si>
  <si>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</si>
  <si>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</si>
  <si>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</si>
  <si>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</si>
  <si>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</si>
  <si>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</si>
  <si>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</si>
  <si>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</si>
  <si>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</si>
  <si>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</si>
  <si>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</si>
  <si>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</si>
  <si>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</si>
  <si>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</si>
  <si>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</si>
  <si>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</si>
  <si>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</si>
  <si>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</si>
  <si>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</si>
  <si>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</si>
  <si>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</si>
  <si>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</si>
  <si>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</si>
  <si>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</si>
  <si>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</si>
  <si>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</si>
  <si>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</si>
  <si>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</si>
  <si>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</si>
  <si>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</si>
  <si>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</si>
  <si>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</si>
  <si>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</si>
  <si>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</si>
  <si>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</si>
  <si>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</si>
  <si>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</si>
  <si>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</si>
  <si>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</si>
  <si>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 xml:space="preserve"> Loncoche</t>
  </si>
  <si>
    <t>Se acompaña Certificado Financiero, correspondiente al año 2008, aprobado por la Unidad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</si>
  <si>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</si>
  <si>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</si>
  <si>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</si>
  <si>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</si>
  <si>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</si>
  <si>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</si>
  <si>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</si>
  <si>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</si>
  <si>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Lomas de San Andres</t>
  </si>
  <si>
    <t xml:space="preserve">Antecedentes financieros correspondientes al año 2014, aprobados por el Departamento de Administración y Finanzas. </t>
  </si>
  <si>
    <t xml:space="preserve">Otorgado por Decreto Supremo N° 1920, de 20 de abril de 2011, del Ministerio de Justicia.
</t>
  </si>
  <si>
    <t xml:space="preserve">Juan Castellón N° 4005, Quinta Normal, Santiago, Región Metropolitana. 
</t>
  </si>
  <si>
    <t>Teléfono 8944614</t>
  </si>
  <si>
    <t>Quinta Normal</t>
  </si>
  <si>
    <t>Otorgado por Decreto Supremo Nº 241, de fecha 31 de marzo de 1997, del Ministerio de Justicia.</t>
  </si>
  <si>
    <t xml:space="preserve">Presidenta: Magdalena Toro Montecino x
Vice presidente: Pablo Ríos Toro          
Secretaria: Marcela Yañez Ruiz            
Tesorera: Carla Ríos Toro                    
Directoras:
Ximena  Ferrada Blank                        
Berta Blank Oyaneder                         
</t>
  </si>
  <si>
    <t xml:space="preserve"> ongproyecta@yahoo.es</t>
  </si>
  <si>
    <t xml:space="preserve"> Angol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</si>
  <si>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</si>
  <si>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</si>
  <si>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</si>
  <si>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</si>
  <si>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</si>
  <si>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</si>
  <si>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</si>
  <si>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</si>
  <si>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</si>
  <si>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</si>
  <si>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</si>
  <si>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</si>
  <si>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</si>
  <si>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</si>
  <si>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</si>
  <si>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</si>
  <si>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</si>
  <si>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</si>
  <si>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</si>
  <si>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</si>
  <si>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</si>
  <si>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</si>
  <si>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</si>
  <si>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</si>
  <si>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</si>
  <si>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</si>
  <si>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</si>
  <si>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</si>
  <si>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</si>
  <si>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</si>
  <si>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</si>
  <si>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</si>
  <si>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</si>
  <si>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</si>
  <si>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</si>
  <si>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</si>
  <si>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</si>
  <si>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</si>
  <si>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</si>
  <si>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</si>
  <si>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</si>
  <si>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</si>
  <si>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</si>
  <si>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</si>
  <si>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</si>
  <si>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</si>
  <si>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</si>
  <si>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</si>
  <si>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</si>
  <si>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</si>
  <si>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</si>
  <si>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</si>
  <si>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</si>
  <si>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</si>
  <si>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Coronel,</t>
  </si>
  <si>
    <t xml:space="preserve">Antecedentes financieros correspondientes al año 2015, aprobados por e Sub Departamento de Supervisión Financiera Nacional. </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</si>
  <si>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</si>
  <si>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</si>
  <si>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</si>
  <si>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</si>
  <si>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</si>
  <si>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</si>
  <si>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</si>
  <si>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</si>
  <si>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</si>
  <si>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</si>
  <si>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</si>
  <si>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</si>
  <si>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</si>
  <si>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</si>
  <si>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</si>
  <si>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</si>
  <si>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</si>
  <si>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</si>
  <si>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</si>
  <si>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</si>
  <si>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</si>
  <si>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</si>
  <si>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</si>
  <si>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</si>
  <si>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</si>
  <si>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</si>
  <si>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</si>
  <si>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</si>
  <si>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</si>
  <si>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</si>
  <si>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</si>
  <si>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</si>
  <si>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</si>
  <si>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</si>
  <si>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</si>
  <si>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</si>
  <si>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</si>
  <si>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</si>
  <si>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</si>
  <si>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</si>
  <si>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</si>
  <si>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</si>
  <si>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</si>
  <si>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</si>
  <si>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</si>
  <si>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</si>
  <si>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</si>
  <si>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</si>
  <si>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</si>
  <si>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</si>
  <si>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</si>
  <si>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</si>
  <si>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</si>
  <si>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</si>
  <si>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</si>
  <si>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</si>
  <si>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</si>
  <si>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</si>
  <si>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</si>
  <si>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</si>
  <si>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</si>
  <si>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Otorgado por Decreto Supremo Nº 170, de fecha 19 de febrero de 2001, del Ministerio de Justicia.</t>
  </si>
  <si>
    <t>Se renueva cada dos años.</t>
  </si>
  <si>
    <t xml:space="preserve">Presidente: Carlos Eduardo Placencia Zapata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</si>
  <si>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</si>
  <si>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</si>
  <si>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</si>
  <si>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</si>
  <si>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</si>
  <si>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</si>
  <si>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</si>
  <si>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</si>
  <si>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</si>
  <si>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</si>
  <si>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</si>
  <si>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</si>
  <si>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</si>
  <si>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</si>
  <si>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</si>
  <si>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</si>
  <si>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</si>
  <si>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</si>
  <si>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Pudahuel,</t>
  </si>
  <si>
    <t>226430379 -9 97059389</t>
  </si>
  <si>
    <t xml:space="preserve">sicofanny@yahoo.es
</t>
  </si>
  <si>
    <t xml:space="preserve"> Antecedentes financieros correspondientes al año 2017, aprobados por el Departamento de Administración y Finanzas. </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</si>
  <si>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</si>
  <si>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</si>
  <si>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</si>
  <si>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</si>
  <si>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</si>
  <si>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</si>
  <si>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</si>
  <si>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</si>
  <si>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</si>
  <si>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</si>
  <si>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</si>
  <si>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</si>
  <si>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</si>
  <si>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</si>
  <si>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</si>
  <si>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</si>
  <si>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</si>
  <si>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</si>
  <si>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O.N.G. JUNTOS CREANDO FUTURO (O.N.G.  J.C.F.S.B)</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</si>
  <si>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</si>
  <si>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04 años</t>
  </si>
  <si>
    <t>Del 21 de diciembre de 2017 al 21 de diciembre de 2021.</t>
  </si>
  <si>
    <t xml:space="preserve"> Santa Teresa N°814, villa valles de Chile, comuna de Santa Barbara, Región del Bio Bio.
</t>
  </si>
  <si>
    <t>Santa Barbara</t>
  </si>
  <si>
    <t>Otorgado por Decreto Supremo Nº 591, de fecha 19 de junio de 1995, del Ministerio de Justicia</t>
  </si>
  <si>
    <t xml:space="preserve">Durarán dos años en los cargos. </t>
  </si>
  <si>
    <t xml:space="preserve">Secretaria Ejecutiva:
Maria Irene Duarte Figueroa                    
</t>
  </si>
  <si>
    <t>Otorgado por Decreto Supremo Nº223, de fecha 23 de febrero de 2001, del Ministerio de Justicia.</t>
  </si>
  <si>
    <t>Cada dos Años</t>
  </si>
  <si>
    <t>paicabi@paicabi.cl</t>
  </si>
  <si>
    <t xml:space="preserve"> Viña del Mar</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</si>
  <si>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</si>
  <si>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</si>
  <si>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</si>
  <si>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</si>
  <si>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</si>
  <si>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</si>
  <si>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</si>
  <si>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 xml:space="preserve">Providencia. </t>
  </si>
  <si>
    <t>Antecedentes financieros correspondientes al año 2016, aprobados por el Subdepartamento de Supervisión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</si>
  <si>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 Nº de inscripción 188036. </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</si>
  <si>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</si>
  <si>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</si>
  <si>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</si>
  <si>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</si>
  <si>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</si>
  <si>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</si>
  <si>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 xml:space="preserve">Rengo Nº 68, comuna de Concepción.
</t>
  </si>
  <si>
    <t>Fono: 41-3253393/9 y 9-66741586</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</si>
  <si>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</si>
  <si>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</si>
  <si>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</si>
  <si>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</si>
  <si>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</si>
  <si>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</si>
  <si>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</si>
  <si>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</si>
  <si>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</si>
  <si>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</si>
  <si>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</si>
  <si>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</si>
  <si>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</si>
  <si>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</si>
  <si>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Dos años. Si, por cualquier causa no se efectúa oportunamente la elección de Directorio, se entenderá renovado el mandato de quienes se encuentran en funciones hasta que se realice la correspondiente elección.</t>
  </si>
  <si>
    <t xml:space="preserve">Uno Oriente N°1550, comuna de Talca, Región del Maule. </t>
  </si>
  <si>
    <t>Decreto Supremo Nº 739, de 7 de septiembre de 1999, del Ministerio de Justicia.</t>
  </si>
  <si>
    <t xml:space="preserve">Promoción y desarrollo, especialmente de las personas, familias, grupos y comunidades que viven en condiciones de pobreza y/o marginalidad.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</si>
  <si>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</si>
  <si>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Presidente: Marcelo Ovalle Briones 
Ercilia Bereniche Silva Barra,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</si>
  <si>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</si>
  <si>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</si>
  <si>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</si>
  <si>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</si>
  <si>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</si>
  <si>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</si>
  <si>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</si>
  <si>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</si>
  <si>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</si>
  <si>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</si>
  <si>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</si>
  <si>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</si>
  <si>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</si>
  <si>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</si>
  <si>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</si>
  <si>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</si>
  <si>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</si>
  <si>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Puerto Montt
</t>
  </si>
  <si>
    <t xml:space="preserve">onggesma@gmail.com
</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</si>
  <si>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</si>
  <si>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</si>
  <si>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a) Presidente: Cristian Gonzalo Espinoza Camus, 
b) Vicepresidente: Guillermo Felipe Salas Araos, 
c) Secretaria: Karin Alejandra Olivares Farías, 
d) Tesorero: Cecilia del Carmen Reyes Valladares, 
e) 1º Director: Juan Pablo Miranda Núñez, 
f) 2º Director: José Guillermo Palacios Meneses,. 
Se acompañaron todas las cédulas de identidad, declaraciones juradas y certificados de antecedentes. 
</t>
  </si>
  <si>
    <t xml:space="preserve"> oficinapathernostrum@gmail.com</t>
  </si>
  <si>
    <t xml:space="preserve">Conforme a lo señalado en el artículo Vigésimo Segundo de sus Estatutos, el Directorio durará dos (2) años en sus funciones, pudiendo sus miembros ser reelegidos en forma indefinida.
</t>
  </si>
  <si>
    <t>6 de mayo de 2013 a 6 de mayo de 2015</t>
  </si>
  <si>
    <t>Curacaví</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</si>
  <si>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</si>
  <si>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</si>
  <si>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</si>
  <si>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Presidente: Juan Andrés Wiche Morel 
Primer Vicepresidenta: AliciaVilches Moreno;  
Segundo Vicepresiedente: José Luis Fernández Urcelay
Secretario: Claudio Salcedo Gabrielli 
Tesorero: Francia Gómez Román  
Directora Ejecutiva: Mildred Cecilia Herrera Díaz 
</t>
  </si>
  <si>
    <t xml:space="preserve">02 de marzo de 2011 hasta el 02 de marzo de 2013
</t>
  </si>
  <si>
    <t xml:space="preserve">Juan Andrés Wiche Morel; </t>
  </si>
  <si>
    <t xml:space="preserve">mherrera@porunchileresposable.cl; porunchileresponsable@gmail.com </t>
  </si>
  <si>
    <t xml:space="preserve">Frannkfort  Nº 4692, comuna de San Miguel, Región Metropolitana.
</t>
  </si>
  <si>
    <t xml:space="preserve">Teléfono: 76418310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</si>
  <si>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</si>
  <si>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</si>
  <si>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</si>
  <si>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Sandra Elena López Sáez, 
Vice -Presidente: 
Fernando Igor Varas González, 
Secretario: 
Myriam Del Pilar González Vargas,
Tesorero:
Sergio Hernán Novoa Vásquez, 
Directores:
Marta Irene Ramírez Fonseca, 
Carmen Angélica Meriño Ulloa, 
Irma Canto Bocaz, 
Geanella Antonia Pinochet Reyes, 
Miguel Esau Pedreros Montecino, 
</t>
  </si>
  <si>
    <t>Del 11 de abril de 2014-  al 11 de abril de 2016.</t>
  </si>
  <si>
    <t xml:space="preserve"> Presidenta: Sandra Elena López Sáez, 
</t>
  </si>
  <si>
    <t xml:space="preserve">Correo electrónico: ongpadrechango@gmail.com </t>
  </si>
  <si>
    <t>Fono: 042-2323486</t>
  </si>
  <si>
    <t>Otorgado por Decreto Supremo Nº889, de fecha 14 de septiembre de 2000, del Ministerio de Justicia.</t>
  </si>
  <si>
    <t xml:space="preserve">Certificado de Vigencia Nº4240, de 21 de Junio de  2005, del Ministerio de Justicia.
</t>
  </si>
  <si>
    <t xml:space="preserve">Presidente: Andrés Antonio Parra Sandoval             Vicepresidente: Rogelio Francisco Galindo Veloso  
Secretario: Dante Germán Gebauer Muño                
Tesorero: José Edgardo Astete Cereceda                   
Directora: Irma Ines Inzunza Pacheco                        
</t>
  </si>
  <si>
    <t>De 21 de octubre de 2004 a 21 de octubre de 2006</t>
  </si>
  <si>
    <t xml:space="preserve">Presidente: Andrés Antonio Parra Sandoval                            
</t>
  </si>
  <si>
    <t>Janequeo Nº 557, Concepción.</t>
  </si>
  <si>
    <t>Se acompaña Balance año 2004, aprobado por la Unidad de Auditoria.</t>
  </si>
  <si>
    <t>Otorgado por Decreto Supremo Nº 1285, de fecha 2 de diciembre de 1998, del Ministerio de Justicia.</t>
  </si>
  <si>
    <t xml:space="preserve">Presidenta: Rosa Parissi Morales, 
Secretaria Ejecutiva: Denisse Araya Castelli, 
</t>
  </si>
  <si>
    <t>raices@tie.cl
www.ongraices.org</t>
  </si>
  <si>
    <t>Otorgado por Decreto Supremo Nº1199, de fecha 28 de noviembre de 1995, del Ministerio de Justicia.</t>
  </si>
  <si>
    <t>Certificado de Vigencia Nº24322, de fecha 26 de Abril de 2005, del Ministerio de Justicia.</t>
  </si>
  <si>
    <t xml:space="preserve">Enzo Javier Dodero García             
Natacha Mabel Barría Padilla              
Elena del Carmen Montenegro Kellet  
Carolina Ines Barría Padilla                 
Fernando Lotina Astudillo                 
</t>
  </si>
  <si>
    <t xml:space="preserve">Durarán en sus cargos dos años.
</t>
  </si>
  <si>
    <t>15 de marzo de 2005 a 15 de marzo de 2007</t>
  </si>
  <si>
    <t xml:space="preserve">Enzo Javier Dodero Barría.                   </t>
  </si>
  <si>
    <t>Avenida Retiro Sur Nº 180, paradero 22, Quilpue, Quinta Región.</t>
  </si>
  <si>
    <t>Quilpue</t>
  </si>
  <si>
    <t>Se acompaña antecedentes financieros año 2004, aprobado por la Unidad de Auditoria..</t>
  </si>
  <si>
    <t xml:space="preserve">Otorgado por Decreto Supremo N° 1885, de 25 de junio de 2007, del Ministerio de Justicia.
</t>
  </si>
  <si>
    <t xml:space="preserve">dura dos años en su cargo.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</si>
  <si>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</si>
  <si>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</si>
  <si>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Presidente: Marco Antonio Arenas Oliva 
Vicepresidente: Diego Alexis Saa Sobrado 
Secretaria: Luisa Ema Aguirre González 
Tesorera: Graciela de  Las Mercedes Vergara Rodríguez 
Director: Betzabé del Carmen Cáceres Pávez.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</si>
  <si>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</si>
  <si>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</si>
  <si>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</si>
  <si>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</si>
  <si>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</si>
  <si>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</si>
  <si>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</si>
  <si>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</si>
  <si>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</si>
  <si>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</si>
  <si>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</si>
  <si>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 xml:space="preserve">Organizaciones religiosas
</t>
  </si>
  <si>
    <t xml:space="preserve">Mons. Gaspar Francisco del Rosario Quintana Jorquera
</t>
  </si>
  <si>
    <t xml:space="preserve">Chacabuco N° 441, comuna de Copiapó, Tercera Región 
</t>
  </si>
  <si>
    <t>Teléfono: (52) 212090-217087</t>
  </si>
  <si>
    <t xml:space="preserve">Prelatura de Illapel (Obispado de Illapel)  </t>
  </si>
  <si>
    <t xml:space="preserve">Institución eclesiástica.
</t>
  </si>
  <si>
    <t xml:space="preserve">Indefinida
</t>
  </si>
  <si>
    <t xml:space="preserve">Organización religiosa.
</t>
  </si>
  <si>
    <t xml:space="preserve">Constitución N°0 020, comuna Illapel, Región de Coquimbo. 
</t>
  </si>
  <si>
    <t>Fono 53 521143</t>
  </si>
  <si>
    <t xml:space="preserve">93910 Organizaciones religiosas </t>
  </si>
  <si>
    <t>Obispado de Linares</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</si>
  <si>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</si>
  <si>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</si>
  <si>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</si>
  <si>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</si>
  <si>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 xml:space="preserve">Merced N° 812 – Casilla 197, San Felipe
</t>
  </si>
  <si>
    <t xml:space="preserve">Fono: (34) 2510121
</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</si>
  <si>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</si>
  <si>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</si>
  <si>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</si>
  <si>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</si>
  <si>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 xml:space="preserve">
Obispado de Valdivia  
</t>
  </si>
  <si>
    <t>Organización religiosa.</t>
  </si>
  <si>
    <t xml:space="preserve">Fono 63/213296 </t>
  </si>
  <si>
    <t xml:space="preserve">Organización religiosa.
</t>
  </si>
  <si>
    <t xml:space="preserve">Huérfanos Nº 669, of 614, Casilla 525, 
</t>
  </si>
  <si>
    <t>Teléfono 02-6395684</t>
  </si>
  <si>
    <t>93910 Organizaciones religiosas.</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</si>
  <si>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</si>
  <si>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</si>
  <si>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</si>
  <si>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</si>
  <si>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</si>
  <si>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</si>
  <si>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Según Ley N° 2460, de 1979, art. 13 inciso segundo.
</t>
  </si>
  <si>
    <t xml:space="preserve">General Mackenna N° 1314, Santiago, Región Metropolitana. 
</t>
  </si>
  <si>
    <t xml:space="preserve">91001 Administración Pública </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</si>
  <si>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</si>
  <si>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</si>
  <si>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</si>
  <si>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</si>
  <si>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</si>
  <si>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 xml:space="preserve">Se acompaña certificado financiero correspondiente al año 2016, aprobado por el Subdepartamento de Supervisión Nacional. </t>
  </si>
  <si>
    <t>Parroquia Cristo Rey de Angol</t>
  </si>
  <si>
    <t>Otorgado por derecho canónico</t>
  </si>
  <si>
    <t xml:space="preserve">Pbro. Santiago Alvarado Sánchez   </t>
  </si>
  <si>
    <t xml:space="preserve">Chacabuco Nº 68, comuna de Angol,  IX Región.  </t>
  </si>
  <si>
    <t>93910: Organización religiosa.</t>
  </si>
  <si>
    <t>Parroquia Santa Cruz de Yerbas Buenas</t>
  </si>
  <si>
    <t xml:space="preserve">Pbro. Lorenzo Solari Villa        </t>
  </si>
  <si>
    <t>Avda. Centenario Nº 124, comuna de Yerbas Buenas</t>
  </si>
  <si>
    <t xml:space="preserve"> Yerbas Buenas</t>
  </si>
  <si>
    <t xml:space="preserve">Se acompaña certificado financiero, aprobado por la Unidad de Auditoría, según consta en Memorando N° AI/2007/025, de 10 de enero de 2007. </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</si>
  <si>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</si>
  <si>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</si>
  <si>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</si>
  <si>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</si>
  <si>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Otorgado por Derecho Canónico, Obispado de Chillán.</t>
  </si>
  <si>
    <t>Actividad Religiosa</t>
  </si>
  <si>
    <t xml:space="preserve">Pbro. Nelson Jara Adasme. </t>
  </si>
  <si>
    <t>Se acompaña Certificado de patrimonio año 2005, aprobado por la Unidad de Auditoria Interna.</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</si>
  <si>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</si>
  <si>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</si>
  <si>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</si>
  <si>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</si>
  <si>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</si>
  <si>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</si>
  <si>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</si>
  <si>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</si>
  <si>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</si>
  <si>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</si>
  <si>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Institución Religiosa</t>
  </si>
  <si>
    <t xml:space="preserve">Ernesto Albornoz Mena, </t>
  </si>
  <si>
    <t xml:space="preserve">Matriz Nº 135, Petorca, Quinta Región, </t>
  </si>
  <si>
    <t>Erigida de acuerdo al Derecho Canónico, por el Obispado de Ancud</t>
  </si>
  <si>
    <t xml:space="preserve">Pbro. Milton Enrique Díaz Guzmán  
</t>
  </si>
  <si>
    <t>21 de mayo Nº065, comuna de Queilén, Décima Región.</t>
  </si>
  <si>
    <t>comuna de Queilén</t>
  </si>
  <si>
    <t>Se acompaña Certificado al año 2005, aprobado por la Unidad de Auditoria</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</si>
  <si>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</si>
  <si>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</si>
  <si>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</si>
  <si>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</si>
  <si>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</si>
  <si>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Otorgado por Derecho Canónico, obispado de Osorno.</t>
  </si>
  <si>
    <t xml:space="preserve">Pbro. Oscar Enrique Escobar Oyarzún      </t>
  </si>
  <si>
    <t>Urmeneta Nº 692, comuna de Puerto Octay, X Región</t>
  </si>
  <si>
    <t xml:space="preserve"> Puerto Octay</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</si>
  <si>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</si>
  <si>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</si>
  <si>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</si>
  <si>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</si>
  <si>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</si>
  <si>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</si>
  <si>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Parroquia Cristo Salvador, de Puerto Montt. </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</si>
  <si>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</si>
  <si>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</si>
  <si>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</si>
  <si>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</si>
  <si>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</si>
  <si>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Parroquia  San Buenaventura de Angol</t>
  </si>
  <si>
    <t>Erigida por Derecho Canónico</t>
  </si>
  <si>
    <t>Hugo Salvador González Guerrero.</t>
  </si>
  <si>
    <t xml:space="preserve">Vergara Nº 825, comuna de Algol, provincia de Malleco, IX Región.
</t>
  </si>
  <si>
    <t>Teléfono (45) 715536</t>
  </si>
  <si>
    <t xml:space="preserve">Pbro. Juan Antonio González Saravia  </t>
  </si>
  <si>
    <t xml:space="preserve">Dr. Garriga Nº1035, Purén
</t>
  </si>
  <si>
    <t xml:space="preserve">Teléfono 793044.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</si>
  <si>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</si>
  <si>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</si>
  <si>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</si>
  <si>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</si>
  <si>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</si>
  <si>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</si>
  <si>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</si>
  <si>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</si>
  <si>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</si>
  <si>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</si>
  <si>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</si>
  <si>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Erigida de acuerdo al Derecho Canónico, por el Arzobispado de Concepción.</t>
  </si>
  <si>
    <t>Hualqui</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</si>
  <si>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</si>
  <si>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</si>
  <si>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</si>
  <si>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</si>
  <si>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</si>
  <si>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Viña del Mar.</t>
  </si>
  <si>
    <t>Se acompañan certificado financiero año 2007, aprobado por la Unidad de Auditoría Interna.</t>
  </si>
  <si>
    <t xml:space="preserve">Parroquia San Rosendo </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</si>
  <si>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</si>
  <si>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</si>
  <si>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</si>
  <si>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</si>
  <si>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</si>
  <si>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</si>
  <si>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</si>
  <si>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</si>
  <si>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</si>
  <si>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 xml:space="preserve"> La Florida.</t>
  </si>
  <si>
    <t>Se acompaña Certificado Financiero del 2004 a la Unidad de Auditoría.</t>
  </si>
  <si>
    <t xml:space="preserve">Juan Yamil Pinto Agloni              </t>
  </si>
  <si>
    <t xml:space="preserve">Avda. Balmaceda S/N, San Javier, VII Región. 
Casilla 59 San Javier
</t>
  </si>
  <si>
    <t>Teléfono: (73) 322355</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</si>
  <si>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</si>
  <si>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</si>
  <si>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</si>
  <si>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</si>
  <si>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</si>
  <si>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</si>
  <si>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</si>
  <si>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</si>
  <si>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</si>
  <si>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 Rancagua</t>
  </si>
  <si>
    <t xml:space="preserve">Servicio de Salud Magallanes </t>
  </si>
  <si>
    <t xml:space="preserve">Lautaro Navarro Nº1223, comuna y provincia de Punta Arenas.  
</t>
  </si>
  <si>
    <t xml:space="preserve">F:291100-291117
</t>
  </si>
  <si>
    <t>Servicio de Salud Metropolitano Norte</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</si>
  <si>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</si>
  <si>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</si>
  <si>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</si>
  <si>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</si>
  <si>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</si>
  <si>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</si>
  <si>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comuna de Puente Alto</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</si>
  <si>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</si>
  <si>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</si>
  <si>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</si>
  <si>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</si>
  <si>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Valdivia.</t>
  </si>
  <si>
    <t>Sociedad Juntos E.V.</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</si>
  <si>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</si>
  <si>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</si>
  <si>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</si>
  <si>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</si>
  <si>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sociedadjuntos@yahoo.es</t>
  </si>
  <si>
    <t>93509: Otras Asociaciones.</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</si>
  <si>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</si>
  <si>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</si>
  <si>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</si>
  <si>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</si>
  <si>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</si>
  <si>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</si>
  <si>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</si>
  <si>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</si>
  <si>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</si>
  <si>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</si>
  <si>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</si>
  <si>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</si>
  <si>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</si>
  <si>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</si>
  <si>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</si>
  <si>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</si>
  <si>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</si>
  <si>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</si>
  <si>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</si>
  <si>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</si>
  <si>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</si>
  <si>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</si>
  <si>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</si>
  <si>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</si>
  <si>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</si>
  <si>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</si>
  <si>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</si>
  <si>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</si>
  <si>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</si>
  <si>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</si>
  <si>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</si>
  <si>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</si>
  <si>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</si>
  <si>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</si>
  <si>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</si>
  <si>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</si>
  <si>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</si>
  <si>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</si>
  <si>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</si>
  <si>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</si>
  <si>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</si>
  <si>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</si>
  <si>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</si>
  <si>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</si>
  <si>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</si>
  <si>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</si>
  <si>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</si>
  <si>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</si>
  <si>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</si>
  <si>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</si>
  <si>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</si>
  <si>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</si>
  <si>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</si>
  <si>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</si>
  <si>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</si>
  <si>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</si>
  <si>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</si>
  <si>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
Se acompaña Certificado de Vigencia Nº001738, de 18 de mayo de 2018, extendido por la Jefe de la División de Educación Superior del Ministerio de Educación, doña Silvia Gianotti Hidalgo.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</si>
  <si>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</si>
  <si>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Duración del Directorio: Durarán cinco años en sus cargos.
Duración del Presidente: Durará dos años y medio en el cargo.
</t>
  </si>
  <si>
    <t xml:space="preserve">Presidente: 
Ricardo Napadensky Bauzá                                
Subrogante del Presidente en caso de ausencia o impedimento del titular: 
Samuel Fernández Illanes.                   
</t>
  </si>
  <si>
    <t xml:space="preserve">Toesca Nº 1783, comuna y provincia de Santiago, Región Metropolitana.
</t>
  </si>
  <si>
    <t>Fono 02- 5826001</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</si>
  <si>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</si>
  <si>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</si>
  <si>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</si>
  <si>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</si>
  <si>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</si>
  <si>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</si>
  <si>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</si>
  <si>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</si>
  <si>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</si>
  <si>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</si>
  <si>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</si>
  <si>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</si>
  <si>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</si>
  <si>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</si>
  <si>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</si>
  <si>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</si>
  <si>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</si>
  <si>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</si>
  <si>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</si>
  <si>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</si>
  <si>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</si>
  <si>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</si>
  <si>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Estación Central.</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</si>
  <si>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</si>
  <si>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</si>
  <si>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 Aldo Valle Acevedo         </t>
  </si>
  <si>
    <t>: secretaria.rector@uv.cl</t>
  </si>
  <si>
    <t xml:space="preserve">Blanco N°1829, Valparaíso, Quinta Región
Casilla 123-V
</t>
  </si>
  <si>
    <t>Fono: 32- 2507000</t>
  </si>
  <si>
    <t xml:space="preserve">Se acompañan antecedentes financieros correspondientes al año 2017, pendientes de aprobación por el Subdepartamento de Supervisión Nacional. </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</si>
  <si>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</si>
  <si>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</si>
  <si>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</si>
  <si>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</si>
  <si>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</si>
  <si>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</si>
  <si>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</si>
  <si>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Institución de Educación Superior de Derecho Público.</t>
  </si>
  <si>
    <t>Otorgado por Ley Nº 19.239 del año 1993.</t>
  </si>
  <si>
    <t>Educación Superior.</t>
  </si>
  <si>
    <t>Dieciocho Nº 161, comuna de Santiago, Región Metropolitana.</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</si>
  <si>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</si>
  <si>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</si>
  <si>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</si>
  <si>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</si>
  <si>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</si>
  <si>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</si>
  <si>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</si>
  <si>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</si>
  <si>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</si>
  <si>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</si>
  <si>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</si>
  <si>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</si>
  <si>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</si>
  <si>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</si>
  <si>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</si>
  <si>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</si>
  <si>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</si>
  <si>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</si>
  <si>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La Cisterna.</t>
  </si>
  <si>
    <t>Puerto Aysén</t>
  </si>
  <si>
    <t>Claudio Sepúlveda Miranda,</t>
  </si>
  <si>
    <t xml:space="preserve">Bernardo O´Higgins S/N°, Mafil.
</t>
  </si>
  <si>
    <t>Mafil.</t>
  </si>
  <si>
    <t xml:space="preserve">
No se acompañan. Aplica Informe Jurídico Nº 09, de  fecha 14 de marzo de 2011 del Departamento Jurídico y Dictamen Nº 070791, de 2009, de la Contraloría General de la República.  
</t>
  </si>
  <si>
    <t>Fono: (41) 2406400 - (41) 2406410</t>
  </si>
  <si>
    <t>No procede</t>
  </si>
  <si>
    <t xml:space="preserve">Se acompaña Certificado de Antecedentes Financieros, correspondientes al año 2007, firmado ante Notario Público, y autorizado por la Unidad de Supervisión Financiera Nacional.
</t>
  </si>
  <si>
    <t>Otorgado por Decreto Supremo Nº 256, de fecha 09 de Marzo de 1995, del Ministerio de Justicia.</t>
  </si>
  <si>
    <t xml:space="preserve">Carmen Covarrubias número 213, Comuna de Ñuñoa.
</t>
  </si>
  <si>
    <t xml:space="preserve">Fono 56-2-22693942
</t>
  </si>
  <si>
    <t xml:space="preserve">
93401
</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</si>
  <si>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</si>
  <si>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</si>
  <si>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</si>
  <si>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</si>
  <si>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</si>
  <si>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</si>
  <si>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</si>
  <si>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</si>
  <si>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</si>
  <si>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</si>
  <si>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</si>
  <si>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</si>
  <si>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Pacheco Altamirano 2875. Ciudad y comuna de Puerto Montt, región de los Lagos. </t>
  </si>
  <si>
    <t>contacto@lafken profesionales.cl</t>
  </si>
  <si>
    <t xml:space="preserve">
O.N.G. TERAPEUTAS POR LA VIDA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</si>
  <si>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</si>
  <si>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</si>
  <si>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</si>
  <si>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</si>
  <si>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</si>
  <si>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</si>
  <si>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</si>
  <si>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 xml:space="preserve"> Las Condes
</t>
  </si>
  <si>
    <t>Corresponden al año 2018, aprobados por el Departamento de Administración y Finanzas.</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</si>
  <si>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</si>
  <si>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</si>
  <si>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</si>
  <si>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</si>
  <si>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</si>
  <si>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</si>
  <si>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</si>
  <si>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</si>
  <si>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</si>
  <si>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</si>
  <si>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</si>
  <si>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 xml:space="preserve">Presidente: 
Alex Saul Moenen-Locoz Medina, 
Directora Ejecutiva: 
Ingrid Eliana Prambs Klocker,
</t>
  </si>
  <si>
    <t xml:space="preserve"> Villarrica</t>
  </si>
  <si>
    <t>I. Municipalidad de Calle Larga</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</si>
  <si>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</si>
  <si>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</si>
  <si>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</si>
  <si>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</si>
  <si>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</si>
  <si>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</si>
  <si>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</si>
  <si>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</si>
  <si>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</si>
  <si>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</si>
  <si>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</si>
  <si>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</si>
  <si>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</si>
  <si>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</si>
  <si>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</si>
  <si>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</si>
  <si>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</si>
  <si>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</si>
  <si>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</si>
  <si>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</si>
  <si>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 xml:space="preserve">Regida por Ley Nº 20.500, e inscrita Registro Nacional de Personas Jurídicas sin fines de lucro, a cargo del Servicio del Registro Civil e Identificación. </t>
  </si>
  <si>
    <t xml:space="preserve">Barnechea N º 320, Comuna de Independencia. </t>
  </si>
  <si>
    <t xml:space="preserve">José Joaquín Pérez Nº 385-B, comuna de Quirihue
</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</si>
  <si>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</si>
  <si>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</si>
  <si>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</si>
  <si>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</si>
  <si>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</si>
  <si>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</si>
  <si>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</si>
  <si>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</si>
  <si>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</si>
  <si>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</si>
  <si>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</si>
  <si>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</si>
  <si>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</si>
  <si>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</si>
  <si>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</si>
  <si>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</si>
  <si>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</si>
  <si>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</si>
  <si>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</si>
  <si>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</si>
  <si>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</si>
  <si>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</si>
  <si>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Domicilio Legal : Bilbao N° 324, comuna de San Carlos
</t>
  </si>
  <si>
    <t xml:space="preserve">Avenida Ecuador Nº 368, Comuna de Chillan
</t>
  </si>
  <si>
    <t>Independencia Nº615, comuna de Quirihue</t>
  </si>
  <si>
    <t xml:space="preserve">Institución de Estudios Superiores de Derecho Público. Corporación de Derecho Público.
</t>
  </si>
  <si>
    <t xml:space="preserve">Otorgado por Ley Nº 15561, del Ministerio de Hacienda. </t>
  </si>
  <si>
    <t>indefinida</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</si>
  <si>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</si>
  <si>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XII</t>
  </si>
  <si>
    <t xml:space="preserve">Independencia Nº300, Cobquecura
</t>
  </si>
  <si>
    <t xml:space="preserve">Calle Baquedano N° 385, comuna de El Carmen
</t>
  </si>
  <si>
    <t>Futrono</t>
  </si>
  <si>
    <t>XIIII</t>
  </si>
  <si>
    <t xml:space="preserve">Ninhue </t>
  </si>
  <si>
    <t xml:space="preserve">Freire Nº 188, comuna de Ñiquén.
</t>
  </si>
  <si>
    <t xml:space="preserve">Los Carrera Nº 429, comuna y ciudad de Osorno,  
</t>
  </si>
  <si>
    <t xml:space="preserve"> La Serena</t>
  </si>
  <si>
    <t>San felipe</t>
  </si>
  <si>
    <t xml:space="preserve"> Indepedencia</t>
  </si>
  <si>
    <t>C.P. 7931090</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</si>
  <si>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</si>
  <si>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</si>
  <si>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</si>
  <si>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</si>
  <si>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</si>
  <si>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</si>
  <si>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</si>
  <si>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</si>
  <si>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</si>
  <si>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</si>
  <si>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</si>
  <si>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</si>
  <si>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</si>
  <si>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 xml:space="preserve">Peñañolén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</si>
  <si>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</si>
  <si>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</si>
  <si>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</si>
  <si>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</si>
  <si>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</si>
  <si>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</si>
  <si>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</si>
  <si>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</si>
  <si>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</si>
  <si>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</si>
  <si>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</si>
  <si>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</si>
  <si>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</si>
  <si>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</si>
  <si>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 xml:space="preserve">73-2212168 y (984722392).  </t>
  </si>
  <si>
    <t xml:space="preserve">alcaldia@rionegrochile.cl / amadorojeda@rionegrochile.cl </t>
  </si>
  <si>
    <t>64-2363200/64-2363229</t>
  </si>
  <si>
    <t>marteaga@sanjosedemaipo.cl</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</si>
  <si>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</si>
  <si>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</si>
  <si>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</si>
  <si>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Correo electrónico: contacto@proyectob.cl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</si>
  <si>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</si>
  <si>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</si>
  <si>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</si>
  <si>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</si>
  <si>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</si>
  <si>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</si>
  <si>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</si>
  <si>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</si>
  <si>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</si>
  <si>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</si>
  <si>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</si>
  <si>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</si>
  <si>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</si>
  <si>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</si>
  <si>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</si>
  <si>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</si>
  <si>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</si>
  <si>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</si>
  <si>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</si>
  <si>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</si>
  <si>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</si>
  <si>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alcaldesanhuezap@mtraiguen.cl
municipalidad@traiguen.cl 
</t>
  </si>
  <si>
    <t>Correos electrónicos fvdcasacentral@gmail.com, fvdsocial@gmail.com</t>
  </si>
  <si>
    <t>Fono: 42-2201502</t>
  </si>
  <si>
    <t>alcaldia@chillanviejo.cl</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</si>
  <si>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</si>
  <si>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</si>
  <si>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</si>
  <si>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</si>
  <si>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</si>
  <si>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</si>
  <si>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</si>
  <si>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</si>
  <si>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</si>
  <si>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</si>
  <si>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</si>
  <si>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</si>
  <si>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</si>
  <si>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</si>
  <si>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</si>
  <si>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</si>
  <si>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</si>
  <si>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</si>
  <si>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</si>
  <si>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</si>
  <si>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</si>
  <si>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</si>
  <si>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</si>
  <si>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</si>
  <si>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</si>
  <si>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</si>
  <si>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</si>
  <si>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</si>
  <si>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</si>
  <si>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</si>
  <si>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</si>
  <si>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</si>
  <si>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</si>
  <si>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t>Se acompaña Certificado de Antecedentes Financieros de la Institución, correspondientes  al años 2018, aprobados por el  Subdepartamento de Supervisión Financiera.</t>
  </si>
  <si>
    <t xml:space="preserve">Presidente: Rodrigo Riquelme Lepez
Directora Ejecutiva: Sandra Castro Salazar, </t>
  </si>
  <si>
    <t>(56) 41- 3111200/3111201</t>
  </si>
  <si>
    <t xml:space="preserve">mcataldo@ubiobio.cl </t>
  </si>
  <si>
    <t>mcorti@interior.gob.cl</t>
  </si>
  <si>
    <t xml:space="preserve">Juan Eduardo Vera Sanhueza.  </t>
  </si>
  <si>
    <t>652-538001</t>
  </si>
  <si>
    <t>arojas@castromunicipio.cl</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</si>
  <si>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</si>
  <si>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</si>
  <si>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</si>
  <si>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</si>
  <si>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</si>
  <si>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</si>
  <si>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</si>
  <si>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</si>
  <si>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</si>
  <si>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</si>
  <si>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</si>
  <si>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</si>
  <si>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</si>
  <si>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</si>
  <si>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</si>
  <si>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</si>
  <si>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</si>
  <si>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</si>
  <si>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</si>
  <si>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</si>
  <si>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</si>
  <si>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</si>
  <si>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</si>
  <si>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</si>
  <si>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San Pedro</t>
  </si>
  <si>
    <t xml:space="preserve">Fonos: 228405961 Anexo 16
</t>
  </si>
  <si>
    <t xml:space="preserve">
Fono: 72 2 38 7078 
</t>
  </si>
  <si>
    <t>Correo electrónico: contacto@comunamalloa.cl</t>
  </si>
  <si>
    <t xml:space="preserve">Teléfono: 722-443529/ 722-443533
</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</si>
  <si>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</si>
  <si>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</si>
  <si>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</si>
  <si>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</si>
  <si>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</si>
  <si>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</si>
  <si>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</si>
  <si>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</si>
  <si>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</si>
  <si>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 xml:space="preserve">Presidenta:   Bernarda Malgüe Pavez                               
Secretaria:    Rebeca Gómez García
Tesorero: Juan Agustín Valenzuela Sarmiento     
Cargos suplentes: 
1° Director:  Olga Cárcamo Solis de Ovando
2° Director: Raúl Romero Santis
</t>
  </si>
  <si>
    <t>2 AÑOS</t>
  </si>
  <si>
    <t>Casilla 699</t>
  </si>
  <si>
    <t xml:space="preserve">San Ignacio N° 979, comuna de Puerto Varas, Décima Región.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</si>
  <si>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</si>
  <si>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</si>
  <si>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</si>
  <si>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</si>
  <si>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</si>
  <si>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(64) 2264200/ (64) 2264201/ (64) 2264204
</t>
  </si>
  <si>
    <t>Correo electrónico: alcaldia@imo.cl
                             rocio.castro@imo.cl</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</si>
  <si>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</si>
  <si>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</si>
  <si>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</si>
  <si>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</si>
  <si>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</si>
  <si>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</si>
  <si>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</si>
  <si>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MAURICIO ALEJANDRO SILVA PÉREZ</t>
  </si>
  <si>
    <t>Pasaje La Recoleta N° 5586, comuna de Huechuraba</t>
  </si>
  <si>
    <t xml:space="preserve">Huechuraba </t>
  </si>
  <si>
    <t>fundacionhabitos@gmail.com</t>
  </si>
  <si>
    <t>21 de marzo de 2019 a 21 de marzo de 2022</t>
  </si>
  <si>
    <t>Fono 223393900- 223393901</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</si>
  <si>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</si>
  <si>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</si>
  <si>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</si>
  <si>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</si>
  <si>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</si>
  <si>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</si>
  <si>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</si>
  <si>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</si>
  <si>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</si>
  <si>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</si>
  <si>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Se acompañan antecedentes financieros correspondientes al año 2018, aprobados por el Subdepartamento de Supervisión Nacional.</t>
  </si>
  <si>
    <t xml:space="preserve">Eduardo Rodolfo Alfredo Hebel Weiss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</si>
  <si>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</si>
  <si>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</si>
  <si>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</si>
  <si>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</si>
  <si>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</si>
  <si>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</si>
  <si>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 xml:space="preserve">Calle Merced N° 741, sector centro, ciudad y comuna de Vallenar, Provincia  de Huasco, Región de Atacama.
</t>
  </si>
  <si>
    <t>Teléfono: 51 (2) 612617</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</si>
  <si>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</si>
  <si>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</si>
  <si>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</si>
  <si>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</si>
  <si>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</si>
  <si>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</si>
  <si>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</si>
  <si>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</si>
  <si>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</si>
  <si>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Correo: enlacechile@hijasdelacaridad.net</t>
  </si>
  <si>
    <t>Teléfonos: 2-27370395 – 27376415</t>
  </si>
  <si>
    <t>SANTIAGO</t>
  </si>
  <si>
    <t xml:space="preserve">Casilla 51.918 </t>
  </si>
  <si>
    <t>Certificado de Vigencia de Persona Jurídica Sin Fines de Lucro, Folio Nº 500230145458, de 30 de mayo de 2019, del Servicio de Registro Civil e Identificación.</t>
  </si>
  <si>
    <t>coartre@coartre.cl</t>
  </si>
  <si>
    <t>AL 04.09.2021</t>
  </si>
  <si>
    <t>Teléfono: 32-2110125- 32-2518572 / 73 / 74</t>
  </si>
  <si>
    <t xml:space="preserve">E-Mail: pilarmedina@fundacionsanjose.cl </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</si>
  <si>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</si>
  <si>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</si>
  <si>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</si>
  <si>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</si>
  <si>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</si>
  <si>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</si>
  <si>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</si>
  <si>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</si>
  <si>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</si>
  <si>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</si>
  <si>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</si>
  <si>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</si>
  <si>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Se acompaña Certificado de Antecedentes Financieros, correspondientes al año 2018, aprobados por el Subdepartamento de Supervisión Financiera Nacional</t>
  </si>
  <si>
    <t xml:space="preserve">
Fonos: 32-22250839/+56979508116 
</t>
  </si>
  <si>
    <t xml:space="preserve">Carlos Lyon Nº543, Cerro Cárcel, comuna de Valparaíso.comuna de Valparaíso.
</t>
  </si>
  <si>
    <t xml:space="preserve">Telefono: 55-2355065
</t>
  </si>
  <si>
    <t>Mail: forellana@ucn.cl</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</si>
  <si>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</si>
  <si>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</si>
  <si>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</si>
  <si>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</si>
  <si>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</si>
  <si>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</si>
  <si>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</si>
  <si>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</si>
  <si>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</si>
  <si>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</si>
  <si>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</si>
  <si>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</si>
  <si>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</si>
  <si>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</si>
  <si>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</si>
  <si>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</si>
  <si>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</si>
  <si>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</si>
  <si>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</si>
  <si>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</si>
  <si>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</si>
  <si>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</si>
  <si>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</si>
  <si>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</si>
  <si>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</si>
  <si>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</si>
  <si>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</si>
  <si>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</si>
  <si>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</si>
  <si>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</si>
  <si>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</si>
  <si>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</si>
  <si>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</si>
  <si>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</si>
  <si>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</si>
  <si>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</si>
  <si>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</si>
  <si>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</si>
  <si>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</si>
  <si>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</si>
  <si>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</si>
  <si>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</si>
  <si>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</si>
  <si>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</si>
  <si>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</si>
  <si>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</si>
  <si>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Teléfono: 34-223-6101</t>
  </si>
  <si>
    <t xml:space="preserve">Calle General Velásquez N°1430, villa Carmen y Dolores, comuna de San Felipe, región de Valparaíso.
</t>
  </si>
  <si>
    <t xml:space="preserve">Correo electrónico: ongcreapsi@gmail.com
</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</si>
  <si>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</si>
  <si>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</si>
  <si>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</si>
  <si>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</si>
  <si>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</si>
  <si>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</si>
  <si>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</si>
  <si>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</si>
  <si>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</si>
  <si>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inscripción Nº9366 de fecha 04-05-1990, extendido por el SRCEI con fecha 11 de julio de 2019.</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</si>
  <si>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</si>
  <si>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</si>
  <si>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</si>
  <si>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</si>
  <si>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</si>
  <si>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contacto@tdesperanza.cl</t>
  </si>
  <si>
    <t xml:space="preserve">Maruri Nº 272, comuna de Indepedencia, Región Metropolitana.
</t>
  </si>
  <si>
    <t xml:space="preserve">director.ssmm@redsalud.gov.cl  </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</si>
  <si>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</si>
  <si>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</si>
  <si>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</si>
  <si>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</si>
  <si>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</si>
  <si>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</si>
  <si>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</si>
  <si>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</si>
  <si>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</si>
  <si>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</si>
  <si>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Durarán 2 años en sus cargos, renovándose por mitades cada año.</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</si>
  <si>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</si>
  <si>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</si>
  <si>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</si>
  <si>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</si>
  <si>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</si>
  <si>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</si>
  <si>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Del 15 de marzo de 2019 al 15 de marzo de 2023. </t>
  </si>
  <si>
    <t xml:space="preserve">Presidenta: María Matilde Pozo Álvarez
</t>
  </si>
  <si>
    <t xml:space="preserve">centralhellenkeller@gmail.com </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</si>
  <si>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</si>
  <si>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</si>
  <si>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</si>
  <si>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</si>
  <si>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</si>
  <si>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Fono: (32) 2139603</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</si>
  <si>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</si>
  <si>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</si>
  <si>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</si>
  <si>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</si>
  <si>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</si>
  <si>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</si>
  <si>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</si>
  <si>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</si>
  <si>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</si>
  <si>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</si>
  <si>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</si>
  <si>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</si>
  <si>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</si>
  <si>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</si>
  <si>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</si>
  <si>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</si>
  <si>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</si>
  <si>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</si>
  <si>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</si>
  <si>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</si>
  <si>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</si>
  <si>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</si>
  <si>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</si>
  <si>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</si>
  <si>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</si>
  <si>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</si>
  <si>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 xml:space="preserve">Presidente: Rodrigo Riquelme Lepez
Secretaria: María Rodríguez Tastests 
Tesorera: Claudia Abusleme Ramos 
</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</si>
  <si>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</si>
  <si>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</si>
  <si>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</si>
  <si>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</si>
  <si>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</si>
  <si>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</si>
  <si>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</si>
  <si>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</si>
  <si>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</si>
  <si>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</si>
  <si>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</si>
  <si>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Presidenta: 
Jacqueline Roumeau Cresta, 
Vicepresidente: 
Roberto Carrizo Pozo,
Secretaria: 
Marianella  Roumeau Cresta, 
Tesorero: 
Jorge Iturrieta Quintanilla
</t>
  </si>
  <si>
    <t xml:space="preserve">18 de abril de 2018 </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</si>
  <si>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</si>
  <si>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</si>
  <si>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</si>
  <si>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</si>
  <si>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</si>
  <si>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</si>
  <si>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</si>
  <si>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</si>
  <si>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De 28 de Abril de 2010 hasta el 28 de Abril de 2012.
Última designación Gerente General: 28 de junio de 2018. 
</t>
  </si>
  <si>
    <t xml:space="preserve">Fono:652336252- 997293345
</t>
  </si>
  <si>
    <t>E mail: losmuermosresidenciarenacer@gmail.com- alcalde@muermos.cl</t>
  </si>
  <si>
    <t>Mail: directoralascreches@gmail.com</t>
  </si>
  <si>
    <t>Agosto de 2017. Nombramiento Director Suplente: 10 de junio de 2019 al 31 de diciembre de 2012.</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</si>
  <si>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</si>
  <si>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</si>
  <si>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</si>
  <si>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</si>
  <si>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</si>
  <si>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</si>
  <si>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</si>
  <si>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</si>
  <si>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</si>
  <si>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</si>
  <si>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</si>
  <si>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</si>
  <si>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</si>
  <si>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</si>
  <si>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</si>
  <si>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</si>
  <si>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</si>
  <si>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</si>
  <si>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</si>
  <si>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</si>
  <si>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</si>
  <si>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</si>
  <si>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</si>
  <si>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</si>
  <si>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</si>
  <si>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</si>
  <si>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</si>
  <si>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</si>
  <si>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</si>
  <si>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Se acompaña Certificado financiero correspondiente al año 2018, aprobado Sub Departamento de Supervisión Financiera Nacional</t>
  </si>
  <si>
    <t>I.Municipalidad de Olivar</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</si>
  <si>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</si>
  <si>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</si>
  <si>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</si>
  <si>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</si>
  <si>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</si>
  <si>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</si>
  <si>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</si>
  <si>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</si>
  <si>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</si>
  <si>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</si>
  <si>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</si>
  <si>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Se acompaña certificado de antecedentes financieros del año 2018. </t>
  </si>
  <si>
    <t xml:space="preserve">Certificado de Vigencia Nº 06/00238, de 30 de agosto de 2019, del subsecretario de Educación Superior del Ministerio de Educación.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</si>
  <si>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</si>
  <si>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</si>
  <si>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</si>
  <si>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</si>
  <si>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</si>
  <si>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t>
  </si>
  <si>
    <t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</si>
  <si>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Fundación Profesionales Asociados para el Desarrollo Regional o Fundación PRODERE</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</si>
  <si>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</si>
  <si>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fundacion.prodere@gmail.com</t>
  </si>
  <si>
    <t xml:space="preserve">Hernán Andres Ahumada Ahumada
</t>
  </si>
  <si>
    <t>Paihuano</t>
  </si>
  <si>
    <t xml:space="preserve">alcalde@munipaihuani.cl 
jefe.gabinete@munipaihuano.cl
</t>
  </si>
  <si>
    <t>Correo electrónico: vh.figueroa@penco.cl</t>
  </si>
  <si>
    <t>Teléfono: (41) 2261453</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</si>
  <si>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</si>
  <si>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</si>
  <si>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</si>
  <si>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</si>
  <si>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</si>
  <si>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</si>
  <si>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</si>
  <si>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Calle Santiago N° 710, oficina 200, Comuna de Villa Alemana. Región de Valparaíso</t>
  </si>
  <si>
    <t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t>
  </si>
  <si>
    <t xml:space="preserve">Alexandra Fabiola Monsalves Morgado
Mandataria: 
Gabriela Beatriz Morgado Ibaceta
</t>
  </si>
  <si>
    <t xml:space="preserve">ORGANIZACIÓN NO GUBERNAMENTAL PARA EL DESARROLLO DE LA EDUCACIÓN CRATEDUC – ONG CRATEDUC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</si>
  <si>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</si>
  <si>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1 Norte N°550, segundo piso, comuna de Talca, región del Maule.
</t>
  </si>
  <si>
    <t xml:space="preserve">Presidenta: María Margarita Guzmán Montes
Secretaria: Camila María Costagliola Zambrano
Tesorera: Francisca Cummins Haeussler
Directora: Pilar Goycoolea Ferrer
Directora: Claudia Alexandra Oddo Franulic
Directora: Catalina Jaramillo Montt
</t>
  </si>
  <si>
    <t>Calle Santiago Nº 851, Oficina 31, tercer piso, Comuna de Villa Alemana, Región de Valparaíso.</t>
  </si>
  <si>
    <t xml:space="preserve">Presidente: 
Francisco Javier Herrera Alcaino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</si>
  <si>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</si>
  <si>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</si>
  <si>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</si>
  <si>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</si>
  <si>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Organización No Gubernamental de Desarrollo Paihuén </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</si>
  <si>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</si>
  <si>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</si>
  <si>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</si>
  <si>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</si>
  <si>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</si>
  <si>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</si>
  <si>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</si>
  <si>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</si>
  <si>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</si>
  <si>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</si>
  <si>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</si>
  <si>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</si>
  <si>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</si>
  <si>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</si>
  <si>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</si>
  <si>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</si>
  <si>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</si>
  <si>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</si>
  <si>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</si>
  <si>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</si>
  <si>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</si>
  <si>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</si>
  <si>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</si>
  <si>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</si>
  <si>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</si>
  <si>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</si>
  <si>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</si>
  <si>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</si>
  <si>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</si>
  <si>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</si>
  <si>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</si>
  <si>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</si>
  <si>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 xml:space="preserve">Avenida Salvador Allende N° 92, Oficina 10, comuna de San Joaquín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</si>
  <si>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</si>
  <si>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</si>
  <si>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</si>
  <si>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</si>
  <si>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</si>
  <si>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</si>
  <si>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</si>
  <si>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</si>
  <si>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</si>
  <si>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</si>
  <si>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</si>
  <si>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</si>
  <si>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</si>
  <si>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</si>
  <si>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</si>
  <si>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</si>
  <si>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</si>
  <si>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</si>
  <si>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</si>
  <si>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</si>
  <si>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</si>
  <si>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</si>
  <si>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</si>
  <si>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</si>
  <si>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</si>
  <si>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10 de diciembre de 2018 al 10 de diciembre de 2020</t>
  </si>
  <si>
    <t>Graciela Haydee Suarez Pérez</t>
  </si>
  <si>
    <t>Camino Las Mariposas, km.7, ciudad de Chillán, Región del Ñuble,</t>
  </si>
  <si>
    <t xml:space="preserve">Moneda Nº 812, oficina 1014, Santiago, Región Metropolitana Situación CORONAVIRUS: Calle Santa Isabel, N° 41, departamento 607. Comuna de Santiago, Stgo
</t>
  </si>
  <si>
    <t xml:space="preserve">Hogar de Cristo N° 3812, comuna de Estación Central, Región Metropolitana
</t>
  </si>
  <si>
    <t xml:space="preserve">Camino del Pastor s/n, comuna de El Quisco
</t>
  </si>
  <si>
    <t>ALDEACARDENAL.DIRECCION@GMAIL.COM</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</si>
  <si>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</si>
  <si>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</si>
  <si>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</si>
  <si>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</si>
  <si>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</si>
  <si>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</si>
  <si>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</si>
  <si>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</si>
  <si>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</si>
  <si>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</si>
  <si>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</si>
  <si>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</si>
  <si>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</si>
  <si>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</si>
  <si>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</si>
  <si>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</si>
  <si>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</si>
  <si>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</si>
  <si>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</si>
  <si>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16 de octubre de 2019 al 16 de octubre de 2021.</t>
  </si>
  <si>
    <t xml:space="preserve">Avenida O´Higgins N° 1271, Chillan. 
</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</si>
  <si>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</si>
  <si>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</si>
  <si>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</si>
  <si>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</si>
  <si>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 xml:space="preserve">Rancagua </t>
  </si>
  <si>
    <t>Pilar.zamora@fundacionintegrando.cl</t>
  </si>
  <si>
    <t>Se acompaña Certificado financiero de la Institución, correspondiente al año 2019, aprobado por el  Subdepartamento de Supervisión Nacional.</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</si>
  <si>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</si>
  <si>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</si>
  <si>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</si>
  <si>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</si>
  <si>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Organización No Gubernamental de Desarrollo Familiar- CORDEFAM</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</si>
  <si>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</si>
  <si>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3 AÑOS (MÁXIMO 5 AÑOS)</t>
  </si>
  <si>
    <t>Pedro Aguirre Cerda N°1246, Población Maipú oriente</t>
  </si>
  <si>
    <t xml:space="preserve">Arica </t>
  </si>
  <si>
    <t>Cordefam.arica@gmail.com</t>
  </si>
  <si>
    <t xml:space="preserve">Yasna Cancino Rosson
</t>
  </si>
  <si>
    <t xml:space="preserve">cvf.renacer@gmail.com </t>
  </si>
  <si>
    <t xml:space="preserve">Calle Patricio Lynch N° 108, de la ciudad de Linares. </t>
  </si>
  <si>
    <t>Jenaro Segundo Bahamondes Urrutia      Poder especial: Claudio Bhamondes Sobarzo, RUT N 13.322.314-2 (Director Hogar El Alba)</t>
  </si>
  <si>
    <t>Independencia Nº 455, Valdivia, Décima Cuarta Región</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</si>
  <si>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</si>
  <si>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</si>
  <si>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</si>
  <si>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</si>
  <si>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</si>
  <si>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</si>
  <si>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</si>
  <si>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 xml:space="preserve">Freire N° 434, Linares
</t>
  </si>
  <si>
    <t>073-627226- 627227</t>
  </si>
  <si>
    <t xml:space="preserve">Correo electrónico : caritas@caritaslinares.cl
</t>
  </si>
  <si>
    <t xml:space="preserve">Ignacio Carrera Pinto N° 1050, Población Los Trigales, Temuco, Región de La Araucanía.
</t>
  </si>
  <si>
    <t xml:space="preserve">Fono (45) 2861400
Cel 99317337
</t>
  </si>
  <si>
    <t xml:space="preserve">rosarico56@hotmail.com      hogarwidmer@yahoo.es </t>
  </si>
  <si>
    <t>asanfelipe@iglesia.cl</t>
  </si>
  <si>
    <t xml:space="preserve">Rvdo. Prbo. Bismarck de Jesús Valle Palacios,  </t>
  </si>
  <si>
    <t xml:space="preserve">Agustinas Nº2874, Santiago.
</t>
  </si>
  <si>
    <t xml:space="preserve">Certificado de Antecedentes Financieros, correspondientes al año 2019, aprobados por el  Subdepartamento de Supervisión Financiera Nacional .  </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</si>
  <si>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</si>
  <si>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</si>
  <si>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</si>
  <si>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Teléfono: 75-23111132/ 0990174873
</t>
  </si>
  <si>
    <t xml:space="preserve">Correo electrónico: altatierraong@gmail.com </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</si>
  <si>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</si>
  <si>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</si>
  <si>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</si>
  <si>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</si>
  <si>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</si>
  <si>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 xml:space="preserve">Calle Condell N°1176, oficina 144 comuna de Valparaíso, región de Valparaíso.
</t>
  </si>
  <si>
    <t xml:space="preserve">Teléfono: 984304517
</t>
  </si>
  <si>
    <t xml:space="preserve">
Correo electrónico: codess.valparaiso@gmail</t>
  </si>
  <si>
    <t xml:space="preserve">Presidenta:  Magdalena Toro Montecino 
Representante de la Presidenta y el Directorio: María Alejandra Paulina Ríos Toro, (Coordinadora Institucional)
En la región de Los Lagos: Carlos Eduardo Vargas Rodríguez, 
</t>
  </si>
  <si>
    <t>De 23 de mayo de 2020 al 23 de mayo de 2022.</t>
  </si>
  <si>
    <t xml:space="preserve">Arteaga Alemparte S/N, comuna de Hualpen
</t>
  </si>
  <si>
    <t xml:space="preserve">Arturo Prat N° 9, comuna de San Bernardo, Región  Metropolitana
</t>
  </si>
  <si>
    <t>Se acompaña certificado de antecedentes financieros correspondiente al año 2019, aprobado por el Sub departamento de Supervisión Financeira Nacional</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</si>
  <si>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</si>
  <si>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</si>
  <si>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Certificado de Vigencia Folio Nº 500309559977, otorgado el 27 de marzo de 2020, del Servicio de Registro Civil e Identificación.</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</si>
  <si>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</si>
  <si>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</si>
  <si>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</si>
  <si>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</si>
  <si>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</si>
  <si>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</si>
  <si>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</si>
  <si>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</si>
  <si>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</si>
  <si>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Avenida Bulnes N°317 oficina 511, comuna de Santiago, región Metropolitana.
T</t>
  </si>
  <si>
    <t xml:space="preserve">teléfono: 224367000
</t>
  </si>
  <si>
    <t>Correo electrónico: ftrabajoconsentido@gmail.com</t>
  </si>
  <si>
    <t>Del 17.09.2019 al 17.09.2024</t>
  </si>
  <si>
    <t xml:space="preserve">Presidente: 
Guillermo Alfonso Montecinos Rojas    
Poder especial: 
Evelyn Paola Garrote Jirón
</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</si>
  <si>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</si>
  <si>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</si>
  <si>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</si>
  <si>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</si>
  <si>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</si>
  <si>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Presidente: Francisco León Henríquez Adaros
Vicepresidente: Marcelo Hidalgo Molina
Secretario: Carlos Manuel Calvo Muñoz
Tesorero : Jorge Brusher Mac- Farlane 
Directores:
María Lucrecia Rivera Muñoz
René Corbeaux Cruz</t>
  </si>
  <si>
    <t>De 20 de Mayo de 2020 al 20  de Mayo de 2023.</t>
  </si>
  <si>
    <t xml:space="preserve">cgmistral07@yahoo.es              ugesco@gmail.com
</t>
  </si>
  <si>
    <t xml:space="preserve">La Pampilla S/N, Casilla 98, Coquimbo.
</t>
  </si>
  <si>
    <t>Casilla 98</t>
  </si>
  <si>
    <t xml:space="preserve">Roberto Hernán Rivera Pino
</t>
  </si>
  <si>
    <t>O.N.G. DE DESARROLLO INFANTIL PADRE FRANCISCO BODE</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</si>
  <si>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</si>
  <si>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</si>
  <si>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</si>
  <si>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</si>
  <si>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</si>
  <si>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</si>
  <si>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</si>
  <si>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</si>
  <si>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</si>
  <si>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 xml:space="preserve">Marina de Gaete Nº 755, comuna de Santiago, Región Metropolitana.
</t>
  </si>
  <si>
    <t>222150200 
+56971407762</t>
  </si>
  <si>
    <t>Presidenta: 
Beatriz Contreras Varela,</t>
  </si>
  <si>
    <t xml:space="preserve">229552873-994346921 </t>
  </si>
  <si>
    <t xml:space="preserve"> administracion@hogarsanvicente.cl</t>
  </si>
  <si>
    <t xml:space="preserve">Presidenta: Claudia Christa Bartelsman Koke
en caso de ausencia o impedimento Vicepresidenta:Ana Inés Siegmund González
</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</si>
  <si>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</si>
  <si>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</si>
  <si>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</si>
  <si>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</si>
  <si>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</si>
  <si>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09 DE MARZO DE 2020 AL 09 DE MARZO DE 2025</t>
  </si>
  <si>
    <t xml:space="preserve">Gran Avenida N° 5018, oficina 407, San Miguel, Región Metropolitana.
</t>
  </si>
  <si>
    <t xml:space="preserve">Brunilda Clementina Gonzalez Anjel,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</si>
  <si>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</si>
  <si>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</si>
  <si>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</si>
  <si>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</si>
  <si>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</si>
  <si>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</si>
  <si>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</si>
  <si>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15-02-2019 a 15.02.22</t>
  </si>
  <si>
    <t>Fono 228120757 – 228115687</t>
  </si>
  <si>
    <t>aldeamisamigos@yahoo.es</t>
  </si>
  <si>
    <t>El 09 de marzo de 2019, según Certificado de Directorio de Persona Jurídica Sin Fines de Lucro, Folio N° 500340924676, emitido por el Servicio de Registro Civil de Identificación, de fecha 17 de agosto de 2020.</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</si>
  <si>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</si>
  <si>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</si>
  <si>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</si>
  <si>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</si>
  <si>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</si>
  <si>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</si>
  <si>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</si>
  <si>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</si>
  <si>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</si>
  <si>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30-3-2020 hasta el 30-3-2022</t>
  </si>
  <si>
    <t xml:space="preserve">Pbro. Juan Carlos Hernandez Mansilla,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</si>
  <si>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</si>
  <si>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</si>
  <si>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</si>
  <si>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</si>
  <si>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</si>
  <si>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</si>
  <si>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</si>
  <si>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</si>
  <si>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</si>
  <si>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</si>
  <si>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</si>
  <si>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</si>
  <si>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</si>
  <si>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</si>
  <si>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</si>
  <si>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</si>
  <si>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</si>
  <si>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</si>
  <si>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 xml:space="preserve">Certificado de Vigencia, folio Nº 500341562642, emitido por el SRCeI, con fecha 20 de agosto de 2020. </t>
  </si>
  <si>
    <t>Se acompañan antecedentes financieros correspondientes al año 2019, aprobados por el Subdepartamento de Supervisión Financiera Nacional.</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</si>
  <si>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</si>
  <si>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</si>
  <si>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</si>
  <si>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</si>
  <si>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</si>
  <si>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</si>
  <si>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</si>
  <si>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</si>
  <si>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 xml:space="preserve">Certificado de Vigencia de Persona Jurídica sin Fines de Lucro, del Servicio de Registro Civil e Identificación, Folio Nº 500161080316, otorgado el 11 de agosto de 2020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</si>
  <si>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</si>
  <si>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</si>
  <si>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</si>
  <si>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</si>
  <si>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</si>
  <si>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</si>
  <si>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admcongllayllay@yahoo.es</t>
  </si>
  <si>
    <t>Antecedentes financieros correspondientes al año 2019, aprobado por Supervisión Financiera Nacional.</t>
  </si>
  <si>
    <t>Certificado de Vigencia Folio 500341143575, otorgado el 18 de agosto del 2020, del Servicio de Registro Civil e Identificación.</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</si>
  <si>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</si>
  <si>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</si>
  <si>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</si>
  <si>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</si>
  <si>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Antecedentes financieros correspondientes al año 2019, aprobados  por el Sub Depto de Supervisión Financiera Nacional.</t>
  </si>
  <si>
    <t>illapel@episcopado.cl</t>
  </si>
  <si>
    <t>Certificado de Vigencia Nº 06/1656, de 26 de junio del 2020, de la Unidad de Registro Institucional de la Subsecretaria de Educación Superior.</t>
  </si>
  <si>
    <t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t>
  </si>
  <si>
    <t xml:space="preserve">Presidente: Miguel Luis Bahamondes Parrao,
Vicepresidente: Francisca Durán Mateluna,
Rector: Alvaro Jorge Ramis Olivos
Vicerrector académico (en ausencia de rector): Fabian Enrique González Calderón, </t>
  </si>
  <si>
    <t>21 de julio del 2020-21 de julio 2022</t>
  </si>
  <si>
    <t xml:space="preserve">Presidenta: 
Ximena Oyarzo Mancilla
Vicepresidente: 
Sergio Torres Pinto
Secretaria:
Paola Andrea González Castro 
Tesorera: 
Lucía Rosada Bergamo
Directora Ejecutiva: 
Claudia Briones Tribiño
Directores:
Francisco Javier Maturana Pérez 
Ruth  Angélica Lizana Ibaceta 
Francisco Javier Alfaro Ruiz
Hermogenes Erick Oñate Jorquera
</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</si>
  <si>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</si>
  <si>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</si>
  <si>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</si>
  <si>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</si>
  <si>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</si>
  <si>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</si>
  <si>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t>
  </si>
  <si>
    <t>Del 18 de julio de 2019 al 18 de julio de 2021</t>
  </si>
  <si>
    <t xml:space="preserve">cpaiva@interior.gob.cl
rsuazo@interior.gob.cl
Hojeda@interior.gob.cl
</t>
  </si>
  <si>
    <t xml:space="preserve">Fono      : 61-2410061
Fono Fax: 61-2414206
</t>
  </si>
  <si>
    <t>Se acompañan antecedentes financieros correspondientes al año 2019, aprobados por el Departamento de Administración y Finanzas del SENAME.</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</si>
  <si>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</si>
  <si>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(41) 3184949</t>
  </si>
  <si>
    <t>Se acompañan antecedentes financieros del 2019, aprobados por Supervisión Financiera.</t>
  </si>
  <si>
    <t>Fundación de Beneficencia de los Sagrados Corazones  SSCC</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</si>
  <si>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</si>
  <si>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</si>
  <si>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</si>
  <si>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</si>
  <si>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info@grada.cl  onggrada@gmail.com </t>
  </si>
  <si>
    <t xml:space="preserve">11 Norte 967, Viña del Mar. Quinta Región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</si>
  <si>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</si>
  <si>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</si>
  <si>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</si>
  <si>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</si>
  <si>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</si>
  <si>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</si>
  <si>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</si>
  <si>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</si>
  <si>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</si>
  <si>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</si>
  <si>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</si>
  <si>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 xml:space="preserve">Juan Cristóbal Lira Ibáñez
</t>
  </si>
  <si>
    <t>Se acompañan antecedentes financieros correspondientes al año 2019, aprobados por el Sub departamento de Supervisión Nacional.</t>
  </si>
  <si>
    <t>I. Municipalidad de San Pablo</t>
  </si>
  <si>
    <t xml:space="preserve">Omar Alvarado Agüero </t>
  </si>
  <si>
    <t xml:space="preserve">Calle Bolivia N° 498, comuna de San Pablo,  Décima Región.
</t>
  </si>
  <si>
    <t>San Pablo</t>
  </si>
  <si>
    <t>Fonos (64) 381425-381429</t>
  </si>
  <si>
    <t>3 años, hasta el 24 de septiembre de 2022.</t>
  </si>
  <si>
    <t xml:space="preserve">Avenida O`Higgins Nº 1541, Chillan, Región del Ñuble
</t>
  </si>
  <si>
    <t xml:space="preserve">042-2223675.
979928331.
985603549.
</t>
  </si>
  <si>
    <t xml:space="preserve">
Rodrigo Dominguez Wagner,   Poder: Soraya Marcela Hernández Lemus, RUT N° 12.882.805-7
</t>
  </si>
  <si>
    <t>Se acompaña Certificado Financiero del año 2019, aprobadon por el Subdepartamento de Supervisión financiera Nacional.</t>
  </si>
  <si>
    <t xml:space="preserve"> 41-2106-850
</t>
  </si>
  <si>
    <t>Se acompaña certificado de antecedentes financieros correspondiente al año 2019, aprobados por Sub Depto. Supervisión Financiera Nacional</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</si>
  <si>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</si>
  <si>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</si>
  <si>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</si>
  <si>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Inicia el 01-09-2020</t>
  </si>
  <si>
    <t xml:space="preserve">Avenida Andrés Bello N°2867, piso 20, Comuna de Las Condes, Región Metropolitana.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</si>
  <si>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</si>
  <si>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</si>
  <si>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Ortiz de Rosas N° 395, Oficina N° 23 A, comuna de Quirihue, Provincia de Ñuble, Décimo Sexta Región.</t>
  </si>
  <si>
    <t xml:space="preserve">corpelconquistador@gmail.com
corpelconquistador@yahoo.es </t>
  </si>
  <si>
    <t>96456966-7498981</t>
  </si>
  <si>
    <t>14 de marzo de 2020 al 14 de marzo de 2023.</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</si>
  <si>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</si>
  <si>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</si>
  <si>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</si>
  <si>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</si>
  <si>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</si>
  <si>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</si>
  <si>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</si>
  <si>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</si>
  <si>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</si>
  <si>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</si>
  <si>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</si>
  <si>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</si>
  <si>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</si>
  <si>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Antecedentes financieros correspondientes al año 2019, aprobados por el Sub Departamento de Suprevisión Financiera Nacional. (acompaña certificado firmado ante notario público)</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</si>
  <si>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</si>
  <si>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Del 10 de agosto de 2020 al 10 de agosto 2022.</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</si>
  <si>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</si>
  <si>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</si>
  <si>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</si>
  <si>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</si>
  <si>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</si>
  <si>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</si>
  <si>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FUNDACIÓN CREESER</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</si>
  <si>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</si>
  <si>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</si>
  <si>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</si>
  <si>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</si>
  <si>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</si>
  <si>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</si>
  <si>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</si>
  <si>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</si>
  <si>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Gonzalo Espina Peruyero 
Mandato Especial: Elena Velasco Estero, 
</t>
  </si>
  <si>
    <t>valdivia@episcopado.cl</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</si>
  <si>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</si>
  <si>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</si>
  <si>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</si>
  <si>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</si>
  <si>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</si>
  <si>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</si>
  <si>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4 años, según certificado de directorio de persona jurídica, folio N° 500342804846, de fecha 27 de agosto de 2020, emitido por el Servicio de Registro Civil e Identificación</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</si>
  <si>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</si>
  <si>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</si>
  <si>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</si>
  <si>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10 de julio de 2017, según Certificado de directorio de persona jurídica, folio Nº 500348005479, de fecha 29 de septiembre de 2020, emitido por el Servicio de Registro Civil e Identificación</t>
  </si>
  <si>
    <t>lisette@fundacionmariadelaluz.cl 
gerente@fmdl.cl</t>
  </si>
  <si>
    <t xml:space="preserve">Condell N° 1176, Piso 14, Departamento N° 144, Comuna de Valparaíso, Región de Valparaíso
</t>
  </si>
  <si>
    <t>32-2239757</t>
  </si>
  <si>
    <t>Se acompaña Certificado financiero firmado ante notario público, correspondiente al año 2019, aprobado por el  Subdepartamento de Supervisión Financiera Nacional.</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</si>
  <si>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</si>
  <si>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</si>
  <si>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</si>
  <si>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</si>
  <si>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</si>
  <si>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</si>
  <si>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</si>
  <si>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</si>
  <si>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FUNDACIÓN DOLMA POR LOS DERECHOS DE LA INFANCIA Y ANCIANIDAD</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</si>
  <si>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</si>
  <si>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Durarán cinco años en sus cargos.</t>
  </si>
  <si>
    <t>Fono 56-934436879</t>
  </si>
  <si>
    <t>20.05.20 al 20.05.25</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</si>
  <si>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</si>
  <si>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</si>
  <si>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Corporación Vivo Inclusión.</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</si>
  <si>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</si>
  <si>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</si>
  <si>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</si>
  <si>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</si>
  <si>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</si>
  <si>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</si>
  <si>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</si>
  <si>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</si>
  <si>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</si>
  <si>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</si>
  <si>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Ir en ayuda de todas las personas que han sufrido vulneraciones y problemas tales como, las drogas, alcohol, delincuencia, indemnidad sexual y/o violencia intrafamiliar.</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</si>
  <si>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</si>
  <si>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</si>
  <si>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</si>
  <si>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</si>
  <si>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</si>
  <si>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</si>
  <si>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</si>
  <si>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</si>
  <si>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</si>
  <si>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</si>
  <si>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</si>
  <si>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</si>
  <si>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</si>
  <si>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</si>
  <si>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Certificado Antecedentes financieros año 2019, aprobados por el Sub Departamento de Supervisión Financiera Nacional</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</si>
  <si>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</si>
  <si>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</si>
  <si>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 xml:space="preserve">Presidente: Manuel Alejandro Vega Alarcón, RUT: 15.671.215-9
</t>
  </si>
  <si>
    <t xml:space="preserve">2 años.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</si>
  <si>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</si>
  <si>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</si>
  <si>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</si>
  <si>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</si>
  <si>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Certificado de Vigencia, Folio Nº 500341764941, de 21 de agosto de 2020, emitido por el Servicio de Registro Civil e Identificación.
</t>
  </si>
  <si>
    <t xml:space="preserve">Luis Cruchaga N° 457, comuna de Curacaví, Región Metropolitana. 
</t>
  </si>
  <si>
    <t xml:space="preserve">228353425
</t>
  </si>
  <si>
    <t>ONG NOS BUSCAMOS</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</si>
  <si>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</si>
  <si>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</si>
  <si>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</si>
  <si>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</si>
  <si>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</si>
  <si>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</si>
  <si>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</si>
  <si>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</si>
  <si>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Certificado de Antecedentes Financieros año 2019, aprobados por el Subdepartamento de Supervisión Financiera Nacional.</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</si>
  <si>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</si>
  <si>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</si>
  <si>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</si>
  <si>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 xml:space="preserve"> Vice presidente:
Cristián Alejandro Burgos Contreras, 
</t>
  </si>
  <si>
    <t>dirección@onglacasona.cl</t>
  </si>
  <si>
    <t>Antecedentes financieros correspondientes al año 2019, aprobados por el Subdepartamento de Supervisión Financiera Nacional</t>
  </si>
  <si>
    <t>Acompañó Certificado financiero correspondiente al año 2019, aprobado por el Sub Departamento de Supervisión Financiera</t>
  </si>
  <si>
    <t>228140697-228143164</t>
  </si>
  <si>
    <t xml:space="preserve">hnkoinomadelfia@hotmail.com
monica@koinomadelfia.cl
</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</si>
  <si>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</si>
  <si>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</si>
  <si>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</si>
  <si>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</si>
  <si>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</si>
  <si>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</si>
  <si>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</si>
  <si>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</si>
  <si>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</si>
  <si>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</si>
  <si>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Se adjunta Certificado financiero del año 2019, autorizado por el Subdepartamento de Supervisión Financiera Nacional</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</si>
  <si>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</si>
  <si>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</si>
  <si>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</si>
  <si>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</si>
  <si>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15 de mayo de 2019 a 15 de mayo de 2020. Se acompaña 
Ley N° 21239, que prorroga mandato de directorios por tiempos de pandemia</t>
  </si>
  <si>
    <t>Certificado de Vigencia Folio Nº 500355630326, 11 de noviembre de 2020, del Servicio de Registro Civil e Identificación.</t>
  </si>
  <si>
    <t>directora@fundacionlauravicuna.cl</t>
  </si>
  <si>
    <t>07 de septiembre de 2020, duración indefinida.</t>
  </si>
  <si>
    <t>fono (45) 226031/ 215342/ 2215342.</t>
  </si>
  <si>
    <t>967036066, 982748395, 522-240385, 522231057</t>
  </si>
  <si>
    <t>corporacionrenasci@gmail.com
 supervisoratecnicarenasci@gmail.com</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</si>
  <si>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</si>
  <si>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</si>
  <si>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</si>
  <si>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</si>
  <si>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</si>
  <si>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Correo electrónico: piehusco@hotmail.com
                            comesperanza@gmail.com</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</si>
  <si>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</si>
  <si>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</si>
  <si>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 xml:space="preserve">De 06 de junio de 2019 a 06 de junio de 2022.
</t>
  </si>
  <si>
    <t xml:space="preserve">28 de marzo de 2018 al 28 de marzo del 2021
</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</si>
  <si>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</si>
  <si>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</si>
  <si>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Indefinida.Consta en el Certificado C/1324/2020, emitido por doña Marcela Arriaza Morales, Notaria del Arzobispado de Santiago, con fecha 13 de noviembre de 2020</t>
  </si>
  <si>
    <t xml:space="preserve">23 DE ABRIL DE 2019 A 23 DE ABRIL DE 2020   Se pidió la documentación donde conste nombramiento de Directorio vigente a la fecha.
</t>
  </si>
  <si>
    <t>Del 04.04.2019. Acompaña Ley N° 21.239, que prorroga mandatos a directores por COVI 19.</t>
  </si>
  <si>
    <t xml:space="preserve">Pbro. Ricardo Andrés Oliva Salazar, 
</t>
  </si>
  <si>
    <t>Presidente: 
Miguel Luis Huerta Ortiz
Secretario: 
Jeanette Mariela Muga Álvarez 
Tesorero: 
Araceli Carrasco Henríquez 
Suplentes: 
1er Director: 
Luz Marina Huerta Ortiz 1
2do Director: 
Teresa Del Carmen Gonzalez Caceres 
3er Director: 
Michelle Jeanette Huerta Muga</t>
  </si>
  <si>
    <t>02 de julio de 2020 al 17 de septiembre de 2022</t>
  </si>
  <si>
    <t>Directorio provisorio de fecha 25 de julio de 2020, durará hasta nueva Asamblea General de socios</t>
  </si>
  <si>
    <t xml:space="preserve">Presidente: Amanda Belén Aceituno Quezada, </t>
  </si>
  <si>
    <t xml:space="preserve">Tomás Moro N° 1431, comuna de Las Condes, Región Metropolitana.
</t>
  </si>
  <si>
    <t>934105466- 971635538</t>
  </si>
  <si>
    <t>info@juegatela.cl</t>
  </si>
  <si>
    <t>Indefinida. Certificado emitido por Pbro. Silvio Jara Ramírez, Vicario General del Obispado de San Ambrosio de Linares, de noviembre de 2020.</t>
  </si>
  <si>
    <t xml:space="preserve">                         Última Elección de Directorio: 31 de marzo de 2020.
Duración: agosto 2020 a agosto de 2022.
</t>
  </si>
  <si>
    <t>Se acompaña Certificado de Antecedentes Financieros del año 2019, aprobados por el Subdepartamento de Supervisión Nacional.</t>
  </si>
  <si>
    <t>director.mesp@gmail.com</t>
  </si>
  <si>
    <t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t>
  </si>
  <si>
    <t xml:space="preserve">De 17 de abril de 2020 a 17 de abril de 2023.
</t>
  </si>
  <si>
    <t xml:space="preserve"> 5 años
24 de octubre de 2019 al 24 de octubre del 2024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</si>
  <si>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</si>
  <si>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Apoderados Clase A:
-Rafael Rodríguez Walker, 
-Agustín Riesco Guzmán, 
- Nicolás Valdivieso Undurraga, 
- Josefa Giesen Espejo, 
Apoderados Clase B:
- Andrés Cabello Violic,
- María Soledad Burgos Errázuriz, 
- Omar Rivas Oróstica, 
- Trinidad del Pilar Luengo Montt, 
Esto, de conformidad al Acta Extraordinaria de Directorio, de fecha 09 de julio de 2019, reducida a escritura pública de fecha 31 de julio de 2019, ante la Notaría de doña María Soledad Lascar Merino, Notaria Pública de Santiago.</t>
  </si>
  <si>
    <t xml:space="preserve">Presidente y Representante Legal: 
Cristián Gonzalo Espinoza Camus
Directoras:
Marina Alejandra Araos Gallardo,
Francisca Rojas Berguño                                Pueden actuar en forma conjunta o separada para representar a la institución.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</si>
  <si>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</si>
  <si>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 xml:space="preserve">
corporacion.carloscasanueva@gmail.com acentral.ccc@gmail.com</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</si>
  <si>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</si>
  <si>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</si>
  <si>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</si>
  <si>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</si>
  <si>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</si>
  <si>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info@fundacionmicasa.cl</t>
  </si>
  <si>
    <t>Fonos: 71-2231052 71-2210857
71-2231065</t>
  </si>
  <si>
    <t xml:space="preserve">Presidente: 
Galo Fernández Villaseca
Vicepresidente: 
Mario Molina Guaita, 
Secretario: Luis René Alarcón Escárate
Tesorero: Jorge Ramón Cruz Weston
Consejeros:
Angelica Pilar Ramírez Rodríguez, 
María Alina Quinteros Letelier, 
Juan Fernando Reyes Bravo, 
José Belarmino González Aguilera, 
Raúl Andrés Silva Prado, 
Lorenzo Fermín Figueroa León, 
Víctor Héctor Vilos Núñez, </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</si>
  <si>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</si>
  <si>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</si>
  <si>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Juan Enrique Vargas Roa, 
Fernando Iván Alvarado Vega, 
</t>
  </si>
  <si>
    <t xml:space="preserve">17 de noviembre de 2016 al 17 de noviembre de 2021.
</t>
  </si>
  <si>
    <t xml:space="preserve">Presidente: Amelia Lina Barba Rouse, </t>
  </si>
  <si>
    <t xml:space="preserve">cruzroja@cruzroja.cl
www.cruzroja.cl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</si>
  <si>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</si>
  <si>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</si>
  <si>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</si>
  <si>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</si>
  <si>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06 de junio de 2019 al 06 de junio de 2024.</t>
  </si>
  <si>
    <t xml:space="preserve">Presidente:
Karen Edilia Briones Farias,
Director Ejecutivo. 
Ramiro Rodrigo González Figueroa, 
</t>
  </si>
  <si>
    <t>Celular: 941659628</t>
  </si>
  <si>
    <t>Certificado financiero correspondiente al año 2020, aprobado por el Sub Departamento de Supervisión Financiera.</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</si>
  <si>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</si>
  <si>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Calle Granada N° 1312, El Retiro, comuna de Quilpué, Región de Valparaíso
</t>
  </si>
  <si>
    <t>03 años (máximo 5 años)</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</si>
  <si>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</si>
  <si>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</si>
  <si>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65087837K</t>
  </si>
  <si>
    <t>65070018K</t>
  </si>
  <si>
    <t xml:space="preserve">Se acompaña Certificado de Antecedentes Financieros, correspondientes al año 20010,  autorizado por el Subdepartamento de Supervisión Financiera Nacional.
</t>
  </si>
  <si>
    <t>(Esta información está confeccionada de acuerdo al artículo 5 del Reglamento N° 375 de la Ley N° 19.862)</t>
  </si>
  <si>
    <t>MONTO ACUMULADO</t>
  </si>
  <si>
    <t xml:space="preserve">REGION Y COMUNA DONDE LA TRANSFERENCIA DE FONDOS PUBLICOS SE MATERIALIZARA </t>
  </si>
  <si>
    <t>LEY 20.032</t>
  </si>
  <si>
    <t>SUBVENCIÓN SENAME</t>
  </si>
  <si>
    <t>OSORNO</t>
  </si>
  <si>
    <t>ANTOFAGASTA</t>
  </si>
  <si>
    <t>CALAMA</t>
  </si>
  <si>
    <t>CALERA</t>
  </si>
  <si>
    <t>QUILLOTA</t>
  </si>
  <si>
    <t>QUILPUE</t>
  </si>
  <si>
    <t>SAN FELIPE</t>
  </si>
  <si>
    <t>VALPARAISO</t>
  </si>
  <si>
    <t>COQUIMBO</t>
  </si>
  <si>
    <t>LOS ANGELES</t>
  </si>
  <si>
    <t>RANCAGUA</t>
  </si>
  <si>
    <t>TALCA</t>
  </si>
  <si>
    <t>ARICA</t>
  </si>
  <si>
    <t>CASTRO</t>
  </si>
  <si>
    <t>CAUQUENES</t>
  </si>
  <si>
    <t>CHILLAN</t>
  </si>
  <si>
    <t>CORONEL</t>
  </si>
  <si>
    <t>CURICO</t>
  </si>
  <si>
    <t>LA SERENA</t>
  </si>
  <si>
    <t>MAIPU</t>
  </si>
  <si>
    <t>PUDAHUEL</t>
  </si>
  <si>
    <t>PUENTE ALTO</t>
  </si>
  <si>
    <t>PUERTO MONTT</t>
  </si>
  <si>
    <t>QUILICURA</t>
  </si>
  <si>
    <t>SAN ANTONIO</t>
  </si>
  <si>
    <t>SAN FERNANDO</t>
  </si>
  <si>
    <t>SAN PEDRO DE LA PAZ</t>
  </si>
  <si>
    <t>TALAGANTE</t>
  </si>
  <si>
    <t>VALDIVIA</t>
  </si>
  <si>
    <t>LA PINTANA</t>
  </si>
  <si>
    <t>LA CISTERNA</t>
  </si>
  <si>
    <t>SAN JOAQUIN</t>
  </si>
  <si>
    <t>COPIAPO</t>
  </si>
  <si>
    <t>OVALLE</t>
  </si>
  <si>
    <t>PUNTA ARENAS</t>
  </si>
  <si>
    <t>LA FLORIDA</t>
  </si>
  <si>
    <t>ESTACION CENTRAL</t>
  </si>
  <si>
    <t>RECOLETA</t>
  </si>
  <si>
    <t>SAN BERNARDO</t>
  </si>
  <si>
    <t>VILLARRICA</t>
  </si>
  <si>
    <t>LINARES</t>
  </si>
  <si>
    <t>TOCOPILLA</t>
  </si>
  <si>
    <t>CHOLCHOL</t>
  </si>
  <si>
    <t>Sandra Bertha Suárez Cordero</t>
  </si>
  <si>
    <t>226834204 
71 - 2215375</t>
  </si>
  <si>
    <t>ppfmicaeliano@gmail.com</t>
  </si>
  <si>
    <t xml:space="preserve">Certificado de Vigencia de Persona Jurídica Sin Fines Lucro Folio Nº 500361215957, de fecha 15 de diciembre de 2020, del Servicio de Registro Civil e Identificación.
</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</si>
  <si>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</si>
  <si>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</si>
  <si>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</si>
  <si>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Fono fax 02-9960691-9960692.
978569114 (Marcela Vidal - presidenta)
949266772 (Pamela Godoy - vicepresidenta)</t>
  </si>
  <si>
    <t>www.aspaut.cl - aspaut@aspaut.cl 
asociacionaspaut@gmail.com
marcela.vidals@gmail.com
pamelagodoy35@gmail.com</t>
  </si>
  <si>
    <t xml:space="preserve">Certificado de antecedentes financieros correspondiente al año 2019, aprobado por el  Subdepartamento de Supervisión Financiera Nacional. </t>
  </si>
  <si>
    <t>Corporación Ayuda y Protege al Niño, Niña y Adolescente</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</si>
  <si>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</si>
  <si>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</si>
  <si>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</si>
  <si>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</si>
  <si>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GIONANNI FRANCESCO PASTORINI RIQUELME                                                 </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</si>
  <si>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</si>
  <si>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</si>
  <si>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</si>
  <si>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</si>
  <si>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 xml:space="preserve">Presidenta: Eva Soledad Salvador Beltrán
Vicepresidenta: Verónica Alavia Ticona
Tesorera: Sara Carreño Campos, 
Secretaria: Jacqueline Araya Álvarez, 
</t>
  </si>
  <si>
    <t xml:space="preserve">22 de octubre de 2019 a 22 de octubre de 2021
</t>
  </si>
  <si>
    <t>Se acompaña certificado financiero correspondiente al año 2019 aprobados por el Subdepartamento de Supervisión Financiera Nacional .</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</si>
  <si>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</si>
  <si>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</si>
  <si>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Presidente: 
MARCELO EDGARDO GONZALO QUEZADA PULIDO 
Secretaria:
ROSITA HERMINIA TAPIA MOLINA 
Tesorera:
CLAUDIO ANDRES REHBEIN ASTE 
</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</si>
  <si>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</si>
  <si>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</si>
  <si>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</si>
  <si>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</si>
  <si>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</si>
  <si>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</si>
  <si>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 xml:space="preserve">652537501 - 652537502
Fax: 531101
 </t>
  </si>
  <si>
    <t xml:space="preserve">secretaria@corpocas.cl
Correo Marcelo Fuentes García (Secretario General) mfuentes@corpocas.cl 
</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</si>
  <si>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</si>
  <si>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</si>
  <si>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</si>
  <si>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</si>
  <si>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</si>
  <si>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</si>
  <si>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</si>
  <si>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</si>
  <si>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</si>
  <si>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Mandato General:
Presidenta: Victor Hugo Aranguiz Cabrera,
Secretaria Ejecutiva: Marianela Beatriz Apablaza Gómez, 
Para actuar sea en forma conjunta  o sea separada e indistintamente.</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</si>
  <si>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</si>
  <si>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</si>
  <si>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</si>
  <si>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</si>
  <si>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</si>
  <si>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</si>
  <si>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 xml:space="preserve">Peñalolen </t>
  </si>
  <si>
    <t>569 54935716</t>
  </si>
  <si>
    <t>casaenjambrefundacion@gmail.com</t>
  </si>
  <si>
    <t>Certificado de Vigencia de Persona Jurídica sin Fines de Lucro Folio N° 500361379973, de 16 de diciembre de 2020, emitido por el Servicio de Registro Civil e Identificación.</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</si>
  <si>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</si>
  <si>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</si>
  <si>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</si>
  <si>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</si>
  <si>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 xml:space="preserve">Antecedentes financieros correspondientes al año 2019, aprobados por USUFI. </t>
  </si>
  <si>
    <t>Certificado de Vigencia de Persona Jurídica sin Fines de Lucro, Folio Nº 500350982741, de fecha 17 de octubre de 2020, del Servicio de Registro Civil e Identificación.</t>
  </si>
  <si>
    <t>Desde el 27 de septiembre de 2018 al 27 de septiembre de 2023.
De acuerdo al Certificado de Directorio, Folio N° 500350982756, de fecha 17 de octubre de 2020, del Servicio de Registro Civil e Identificación.</t>
  </si>
  <si>
    <t xml:space="preserve">Se acompaña Certificado Financiero de la Institución, correspondientes al año 2019, los cuales fueron aprobados por  el Sub Departamento de Supervisión Financiera Nacional.
.
</t>
  </si>
  <si>
    <t xml:space="preserve">Gerente General: Delia María Del Gatto Reyes       
Presidente: Fernando Enrique Correa Ríos, 
Representante Legal:  Luis Mario Riquelme Navarro            
Mandataria: Paulina Andrea Herrera Godoy            
</t>
  </si>
  <si>
    <t xml:space="preserve">Presidente:
Agustín Riesco Guzmán
Vicepresidente:
Rafael Rodríguez Walker
Tesorero:
Trinidad Luengo Montt
Secretario:
Andrés Cabello Violic,
Directora Ejecutiva: 
Soledad Burgos Errázuriz
Directores:
Nicolás Valdivieso Undurraga
</t>
  </si>
  <si>
    <t xml:space="preserve">09 de julio de 2019 a 09 de julio de 2022.
De conformidad al Acta Extraordinaria de Directorio, de fecha 09 de julio de 2019, reducida a escritura pública de fecha 31 de julio de 2019, ante la Notaría de doña María Soledad Lascar Merino, Notaria Pública de Santiago.                                                      </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</si>
  <si>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</si>
  <si>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</si>
  <si>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</si>
  <si>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</si>
  <si>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</si>
  <si>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</si>
  <si>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</si>
  <si>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9-90811686</t>
  </si>
  <si>
    <t>martacoyopay@gmail.com</t>
  </si>
  <si>
    <t>Se acompaña certificado Financiero correspondiente al año 2019 aprobado por USUFI, con fecha de 22 de diciembre de 2020.</t>
  </si>
  <si>
    <t>652-686801</t>
  </si>
  <si>
    <t>info@muniquellon.cl</t>
  </si>
  <si>
    <t xml:space="preserve">Victor Manuel Isla Lutz
</t>
  </si>
  <si>
    <t xml:space="preserve">contacto@vallenar.cl
</t>
  </si>
  <si>
    <t xml:space="preserve">Certificado Nº 417 emitido por Renzo Riffo Lillo, Secretario Municipal de la I. Municipalidad de San Pedro de la Paz, de fecha 18 de noviembre de 2019.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</si>
  <si>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</si>
  <si>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</si>
  <si>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</si>
  <si>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Presidente: Guisella Camila Melillan Gonzalez
Secretaria: Guisella Camila Melillan Gonzalez, 
Tesorero: Jerónimo Alberto Melillan Pinto, </t>
  </si>
  <si>
    <t xml:space="preserve">Presidente: Guisella Camila Melillan González, </t>
  </si>
  <si>
    <t xml:space="preserve">
+56949710560
+56949431067
</t>
  </si>
  <si>
    <t xml:space="preserve">gisella.melillan@mgyda.cl
contacto@mgyda.cl
alberto.meillan@mgyda.cl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</si>
  <si>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</si>
  <si>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</si>
  <si>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Del 19 de julio de 2018 al 19 de julio de 2020, de manera que el Directorio se encuentra vencido.
Obs: Se solicitarán antecedentes mediante correo electrónico.</t>
  </si>
  <si>
    <t>Gonzalo Bravo Álvarez,</t>
  </si>
  <si>
    <t>Casilla 197</t>
  </si>
  <si>
    <t>ASOCIACION CRISTIANA DE JOVENES DE ANTOFAGASTA</t>
  </si>
  <si>
    <t>ASOCIACION CRISTIANA DE JOVENES DE VALPARAISO</t>
  </si>
  <si>
    <t>CONGREGACION RELIGIOSOS TERCIARIOS CAPUCHINOS</t>
  </si>
  <si>
    <t>CORPORACION GABRIELA MISTRAL</t>
  </si>
  <si>
    <t>CORP. DESARR.SOC.ASOC.CRIST.DE JOVENES</t>
  </si>
  <si>
    <t>PARROQUIA SAGRADO CORAZON DE JESUS DE CORONEL</t>
  </si>
  <si>
    <t>FUNDACION NACIONAL PARA LA DEFENSA ECOLOGICA DEL MENOR DE EDAD FUNDACION (DEM)</t>
  </si>
  <si>
    <t>CORPORACION DE OPORTUNIDAD Y ACCION SOLIDARIA OPCION</t>
  </si>
  <si>
    <t>CORPORACION DE FORMACION LABORAL AL ADOLESCENTE - CORFAL</t>
  </si>
  <si>
    <t>CORPORACION DE APOYO A LA NINEZ Y JUVENTUD EN RIESGO SOCIAL CORPORACION LLEQUEN</t>
  </si>
  <si>
    <t>MISION EVANGELICA SAN PABLO DE CHILE</t>
  </si>
  <si>
    <t>CORPORACION SERVICIO PAZ Y JUSTICIA - SERPAJ CHILE</t>
  </si>
  <si>
    <t>CORPORACION EDUCACIONAL ABATE MOLINA DE TALCA</t>
  </si>
  <si>
    <t>ORGANIZACION COMUNITARIA FUNCIONAL CENTRO CULTURAL Y EDUCACIONAL ARCADIA</t>
  </si>
  <si>
    <t>CENTRO DE INICIATIVA EMPRESARIAL - CIEM VILLARRICA</t>
  </si>
  <si>
    <t>FUNDACION TIERRA DE ESPERANZA</t>
  </si>
  <si>
    <t>ORGANIZACION NO GUBERNAMENTAL DE DESARROLLO HUMANO O O.N.G. PROYECTA</t>
  </si>
  <si>
    <t>CORPORACION ASOCIACION PRO DERECHOS DE LOS NINOS Y JOVENES - PRODENI</t>
  </si>
  <si>
    <t>FUNDACION SOCIAL NOVO MILLENNIO</t>
  </si>
  <si>
    <t>FUNDACION CRESERES</t>
  </si>
  <si>
    <t>FUNDACION PROYECTO B</t>
  </si>
  <si>
    <t>FUNDACION REINVENTARSE</t>
  </si>
  <si>
    <t>NOMBRE INSTITUCION</t>
  </si>
  <si>
    <t>RUT</t>
  </si>
  <si>
    <t>COYHAIQUE</t>
  </si>
  <si>
    <t>Total general</t>
  </si>
  <si>
    <t>MONTO</t>
  </si>
  <si>
    <t xml:space="preserve">REGIÓN Y COMUNA DONDE LA TRASNFERENCIA DE FONODS PÚBLICOS SE MATERIALIZARÁ </t>
  </si>
  <si>
    <t>RESULTADO DE LOS CONTROLES EFECTIADOS POR LA CGR Y POR OTROS ORGANISMOS FISCALIZADORES</t>
  </si>
  <si>
    <t xml:space="preserve">Indefinida.Se adjunta Certificado de Vigencia de Persona Jurídica sin Fines de Lucro Folio N° 500381156418, 06 de abril de 2021, emitido por el Servicio de Registro Civil e Identificación. </t>
  </si>
  <si>
    <t>Certificado de Antecedentes Financieros correspondientes al año 2020, aprobados por el  Subdepartamento de Supervisión Financiera Nacional.</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</si>
  <si>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</si>
  <si>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</si>
  <si>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</si>
  <si>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</si>
  <si>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12-09-2018 hasta el 12-09-2023.</t>
  </si>
  <si>
    <t xml:space="preserve">Presidente: 
Andrea Gisela Aste Von Bennewitz
Directora Ejecutiva:
Patricia Rosa Larrea Bosshardt, </t>
  </si>
  <si>
    <t>Freire N°272, comuna de Concepción, Región del Biobío.</t>
  </si>
  <si>
    <t>569 68484738</t>
  </si>
  <si>
    <t>patricialarrea@achnu.cl</t>
  </si>
  <si>
    <t>Antecedentes financieros correspondientes al año 2020, aprobados por el Sub Departamento de Supervisión Financiera Nacional.</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</si>
  <si>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</si>
  <si>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</si>
  <si>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</si>
  <si>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</si>
  <si>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Silvia Andrea Quintanilla Vera
Juan Acuña Montero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</si>
  <si>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</si>
  <si>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Corporación de Derecho Privado. Otorgada por Decreto Supremo Nº 761, de fecha 09 de junio de 1992, del Ministerio de Justicia, publicado en el Diario Oficial el día 10 de julio de 1992.</t>
  </si>
  <si>
    <t xml:space="preserve">Certificado de Vigencia de Persona Jurídica sin Fines de Lucro Folio N° 500382827673, de 14 de abril de 2021, emitido por el Servicio de Registro Civil e Identificación. </t>
  </si>
  <si>
    <t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t>
  </si>
  <si>
    <t xml:space="preserve">desde el 07 de abril de 2021 al 07 de abril del 2023.  </t>
  </si>
  <si>
    <t xml:space="preserve"> 42-2426627 y 42-2426628-    Celular: 978072945</t>
  </si>
  <si>
    <t xml:space="preserve">Se acompañan antecedentes financieros correspondientes al año 2020,  aprobados por el Subdepartamento de Supervisión Financiera Nacional. </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</si>
  <si>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</si>
  <si>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</si>
  <si>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</si>
  <si>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Corporación de Derecho Privado. Reconocimiento como personalidad jurídica educacional, por medio de la Resolución Exenta N° 0083, de noviembre de 2017.</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</si>
  <si>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</si>
  <si>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</si>
  <si>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</si>
  <si>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</si>
  <si>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</si>
  <si>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</si>
  <si>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</si>
  <si>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</si>
  <si>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569 69484474</t>
  </si>
  <si>
    <t>mcastro@soldeatacamaong.cl</t>
  </si>
  <si>
    <t>Antecedentes financieros correspondientes al año 2020, aprobados por el Sub Departamento de Supervisión Financiera Nacional</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</si>
  <si>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</si>
  <si>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</si>
  <si>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Corporación de Derecho Privado.Decreto Supremo N° 10, de 5 de enero de 1982, del Ministerio de Justicia.</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</si>
  <si>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</si>
  <si>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</si>
  <si>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</si>
  <si>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32-2156239</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</si>
  <si>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</si>
  <si>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Certificado de Vigencia de persona jurídica sin fines de lucro folio N° 500377588219, de fecha 18 de marzo de 2021, emitid por el Servicio de Registro Civil e Identificación.</t>
  </si>
  <si>
    <t xml:space="preserve">Presidente: 
Adelaida del Carmen Escalona Pino, 
Secretario:
María Soledad Basualto González
Tesorera:
Ximena María Rivillo Oróstica
</t>
  </si>
  <si>
    <t>8 de marzo de 2021 al 8 de marzo de 2024</t>
  </si>
  <si>
    <t>Asociación de Derecho Privado. Inscripción N° 309089 con fecha 21 de febrero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</si>
  <si>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</si>
  <si>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</si>
  <si>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</si>
  <si>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Fundación de Derecho Privado. Otorgado por Decreto Supremo N° 1234, de 28 de marzo de 2008, del Ministerio de Justicia.</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</si>
  <si>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</si>
  <si>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Corporación de Derecho PrivadoInscripción N° 305986 con fecha 06 de enero de 2020</t>
  </si>
  <si>
    <t>Avenida Irarrázaval N° 2401, oficina 823, Ñuñoa Región Metropolitana.</t>
  </si>
  <si>
    <t>contacto@fundaciondolma.cl 
 rgrez@fundaciondolma.cl</t>
  </si>
  <si>
    <t>Asociación de Derecho privado. Inscripción N° 278933, de fecha 8 de agosto de 2018, del Registro de Personas Jurídicas, del Servicio de Registro Civil e Identificación.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</si>
  <si>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</si>
  <si>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</si>
  <si>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</si>
  <si>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 xml:space="preserve">Según los Estatutos, los miembros del Directorio deben durar dos años en sus cargos, sin perjuicio de la posibilidad de confirmación sucesiva por parte del Obispo.  </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</si>
  <si>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</si>
  <si>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 xml:space="preserve">De 13 de mayo de 2017 al 13 de mayo de 2021.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</si>
  <si>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</si>
  <si>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</si>
  <si>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</si>
  <si>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</si>
  <si>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</si>
  <si>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N° 902, de 2 de   octubre de 2020 (Folio 7715)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</si>
  <si>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</si>
  <si>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 xml:space="preserve">Presidente: 
Marina Inés Bustos Pino, 
Vicepresidente:
Evelyn Paola Garrote Jirón, 
Tesorero: 
Rodrigo Alberto Díaz Bustos,
Secretaria: 
Carlos Eduardo Valdivia Espergue, 
</t>
  </si>
  <si>
    <t>01-12-2020 hasta el 01-12-2023.</t>
  </si>
  <si>
    <t>Marina Inés Bustos Pino</t>
  </si>
  <si>
    <t xml:space="preserve">4 Oriente N° 143, Viña del Mar
</t>
  </si>
  <si>
    <t>v</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</si>
  <si>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</si>
  <si>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</si>
  <si>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</si>
  <si>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</si>
  <si>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</si>
  <si>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Certificado de antecedentes financieros correspondiente al año 2020, aprobados por el Subdepartamento de Supervisión Financiera.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</si>
  <si>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</si>
  <si>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</si>
  <si>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Carlos Heriberto Gomez Miranda    Subrogante desde el 16-04-21 al 16-05-2021: Iván Alexis Latorre Herrera </t>
  </si>
  <si>
    <t>Aldo Rodrigo Pinuer Solis      Alcaldesa(S): Loreto Cabezas Soto (desde 12-03-2021 al 12-04-2021)</t>
  </si>
  <si>
    <t xml:space="preserve">Pablo Andrés Flores Merino
</t>
  </si>
  <si>
    <t>I. Municipalidad de Lonquimay</t>
  </si>
  <si>
    <t xml:space="preserve">Nibaldo Alegría Alegría </t>
  </si>
  <si>
    <t>Ignacio Carrera Pinto 559, comuna de Lonquimay, Región de la Araucanía.</t>
  </si>
  <si>
    <t>Lonquimay</t>
  </si>
  <si>
    <t>452658736.</t>
  </si>
  <si>
    <t>sacuna@mlonquimay.cl</t>
  </si>
  <si>
    <t>Municipalidad. Constitución Política de la República, artículo 107.</t>
  </si>
  <si>
    <t xml:space="preserve">Carlos Armando Soto Ojeda
</t>
  </si>
  <si>
    <t>César Iván Crot Vargas</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</si>
  <si>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</si>
  <si>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 xml:space="preserve">
I. Municipalidad de Quintero.
</t>
  </si>
  <si>
    <t>Bernardo Candía Henríquez, Alcalde.
Luis Alberto Barría Obando, subrogará al Alcalde entre el 16 de abril y el 17 de mayo de 2021.</t>
  </si>
  <si>
    <t>Municipalidad. Constitución Política de la República, art. 107.</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</si>
  <si>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</si>
  <si>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</si>
  <si>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</si>
  <si>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</si>
  <si>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</si>
  <si>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</si>
  <si>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Directorio prorrogado por un año, a contar del 27 de febrero de 2021 al 27 de febrero de 2024.</t>
  </si>
  <si>
    <t>Julio Salazar Veloso, 
Luis Elías Jara Martínez, 
Marco Durán Roa, 
(Podrán actuar conjunta o indistintamente).</t>
  </si>
  <si>
    <t xml:space="preserve">Cousiño N°137, comuna de Coronel, Región del Biobío
</t>
  </si>
  <si>
    <t>Teléfonos:  41 2876235 – 41 2871238</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</si>
  <si>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</si>
  <si>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 xml:space="preserve">Calle Prat N° 146, comuna de Curicó, Región del Maule
</t>
  </si>
  <si>
    <t xml:space="preserve">Asociación de Derecho Privado. La personalidad jurídica de la Institución consta en certificado emitido por registro civil e identificacion de fecha 27 de agosto de 2020, folio 500342835354. </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</si>
  <si>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</si>
  <si>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</si>
  <si>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</si>
  <si>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</si>
  <si>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</si>
  <si>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</si>
  <si>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</si>
  <si>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</si>
  <si>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</si>
  <si>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</si>
  <si>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</si>
  <si>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</si>
  <si>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</si>
  <si>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</si>
  <si>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</si>
  <si>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</si>
  <si>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</si>
  <si>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</si>
  <si>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</si>
  <si>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0414, de 26 de febrero de 2021</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</si>
  <si>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</si>
  <si>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</si>
  <si>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</si>
  <si>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</si>
  <si>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</si>
  <si>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 xml:space="preserve">Juan de Pineda 7580, La Florida, Santiago
</t>
  </si>
  <si>
    <t xml:space="preserve">224000227.
</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</si>
  <si>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</si>
  <si>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</si>
  <si>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</si>
  <si>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</si>
  <si>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</si>
  <si>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</si>
  <si>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</si>
  <si>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</si>
  <si>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</si>
  <si>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</si>
  <si>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</si>
  <si>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</si>
  <si>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</si>
  <si>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Institución eclesiastica. Erigida conforme al derecho canónico Bula “Ad Similitudem Hominis”
</t>
  </si>
  <si>
    <t>Institución eclesiastica. Erigida de acuerdo al Derecho Canónico, por  S.S. Pío XI a través de la Constitución Apostólica “Notabiliter Aucto”, de fecha 18 de octubre  de 1925.</t>
  </si>
  <si>
    <t xml:space="preserve">Institución eclesiastica. Erigida conforme al derecho canónico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</si>
  <si>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</si>
  <si>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Institución eclesiastica. Erigido de acuerdo al Derecho Canónico, por Bula de la Santa Sede, de fecha 5 de enero del 2002.</t>
  </si>
  <si>
    <t xml:space="preserve">Institución eclesiastica. Erigida de acuerdo al Derecho Canónico, en la Arquidiócesis de Santiago.
</t>
  </si>
  <si>
    <t xml:space="preserve">. Servicio Público.Otorgado por Decreto Ley N° 2460, de 1979.
</t>
  </si>
  <si>
    <t>Institución eclesiastica.Otorgado por derecho canónico</t>
  </si>
  <si>
    <t>71.965.100-3</t>
  </si>
  <si>
    <t>70.996.300-7</t>
  </si>
  <si>
    <t>Se acompañan Antecedentes financieros del año 2020, aprobados por el Subdepartamento de Supervisión Financiera de la Dirección Nacional.</t>
  </si>
  <si>
    <t xml:space="preserve">Presidente:
Oukate Kpandja. 
Vicepresidente
Bernardo Serrano Spoerer
Secretario
Jaime Solar Beazer. 
Directores
Juan Pablo Rodríguez Court. 
Ernesto Correa Elizalde. 
Matías Mackenna García Huidobro. 
Enrique Aguilar Castro.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</si>
  <si>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</si>
  <si>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</si>
  <si>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Presidenta:
Carol Opazo Espinoza, 
Directora Ejecutiva:
Evelyne Ruth Zwir, </t>
  </si>
  <si>
    <t xml:space="preserve">
I. Municipalidad de María Pinto.
</t>
  </si>
  <si>
    <t>San Ignacio</t>
  </si>
  <si>
    <t>69.140.800-0</t>
  </si>
  <si>
    <t xml:space="preserve">Instituto para el Desarrollo Comunitario IDECO Miguel de Pujadas Vergara. 
</t>
  </si>
  <si>
    <t xml:space="preserve">ANTECEDENTES CORRESPONDIENTES AL AÑO 2020, aprobado por el SUB DEPARTAMENTO DE SUPERVISIÓN FINANCIERA </t>
  </si>
  <si>
    <t>Adolfo Andrés Farías Salgado,                            Nicolás Elías Marín Machuca</t>
  </si>
  <si>
    <t>Certificado Financiero 2020, aprobado por el Subdepartamento de Supervisión financiera Nacional.</t>
  </si>
  <si>
    <t>FUNDACION CIUDAD DEL NINO EX CONSEJO DE DEFENSA DEL NINO</t>
  </si>
  <si>
    <t>CORPORACION SOCIAL Y EDUCACIONAL RENASCI</t>
  </si>
  <si>
    <t>VINA DEL MAR</t>
  </si>
  <si>
    <t>ACUMULADO</t>
  </si>
  <si>
    <t>Asociación Comunitá Papa Giovanni XXIII</t>
  </si>
  <si>
    <t>Asociación Chilena de Naciones Unidas Región Del Biobío</t>
  </si>
  <si>
    <t>Asociación Indígena TRAYENCO</t>
  </si>
  <si>
    <t xml:space="preserve">Asociación Trascender </t>
  </si>
  <si>
    <t>Corporación Agencia Adventista de Desarrollo y Recursos Asistenciales (ADRA-CHILE)</t>
  </si>
  <si>
    <t xml:space="preserve">Certificado de Vigencia de Persona Jurídica sin Fines de Lucro, Folio N°500400878148, emitido con fecha 29 de julio de 2021, por el Servicio de Registro Civil e Identificación. </t>
  </si>
  <si>
    <t xml:space="preserve">Presidente: 
Aldo Arely Muñoz Perrin, 
Tesorero: 
Claudio Andrés Pardo López, 
Prosecretario: 
Carlos Mauricio Muñoz Torres, 
Vocales:
Rodrigo Cárcamo Morales,
Diego Trincado Araya, 
Italo Opazo Muñoz, 
Jaime Alberto Carrillo Fuentes, 
Juan Alberto Fernández Inzunza, 
Secretario General: 
Hernán Sanzana Arriagada, 
Directorio vigente según consta en Certificado de Directorio de Persona Jurídica sin fines de lucro Folio N°500400878103, emitido con fecha 29 de julio de 2021, por el Servicio de Registro Civil e Identificación.
</t>
  </si>
  <si>
    <t xml:space="preserve">Presidente: 
Aldo Arely Muñoz Perrin, 
Mandato General de Administración y Facultades:
Diego Trincado Araya, 
Aarón Baruc Castillo Rodríguez, </t>
  </si>
  <si>
    <t xml:space="preserve">2) 3244 5640 
Móvil: 569-500 67 212 (Secretaría ADRA) </t>
  </si>
  <si>
    <t>Antecedentes financieros correspondientes al año 2020, aprobados por el Subdepartamento de Supervisión Financiera.</t>
  </si>
  <si>
    <t>Correo: recepcion@aldeasinfantiles.cl Joel.valenzuela@aldeasinfantiles.cl                    Carlos.aracena@aldeasinfantiles.cl Director Nacional de Aldeas Infantiles
Diego.romero@aldeasinfantiles.cl  Jefe de finanzas</t>
  </si>
  <si>
    <t>Certificado de antecedentes financieros correspondientes al año 2020, aprobados por el Subdepartamento de Supervisión Financiera Nacional. (ante notario público)</t>
  </si>
  <si>
    <t>Aldeas Infantiles S.O.S.  -Concepción</t>
  </si>
  <si>
    <t>Aldea de Niños S.O.S. Puerto Varas</t>
  </si>
  <si>
    <t>Aldeas Infantiles S.O.S. Valparaíso</t>
  </si>
  <si>
    <t>Aldeas de Niños S.O.S. de Antofagasta</t>
  </si>
  <si>
    <t xml:space="preserve">Aldeas de Niños S.O.S. </t>
  </si>
  <si>
    <t>Arzobispado de Concepción</t>
  </si>
  <si>
    <t>Asociación Hogar de Niños Arturo Prat</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</si>
  <si>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</si>
  <si>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Certificado de Antecedentes Financieros correspondiente al año 2020, aprobados por el Subdepartamento de Supervisión Financiera Nacional.</t>
  </si>
  <si>
    <t>Asociación Cristiana de Jóvenes de Antofagasta (ACJ Antofagasta)</t>
  </si>
  <si>
    <t xml:space="preserve">Certificado de Vigencia de Persona Jurídica Sin Fines de Lucro Folio N° 500396386348, emitido con fecha 01 de julio de 2021, por el Servicio de Registro Civil e Identificación.
</t>
  </si>
  <si>
    <t xml:space="preserve">Presidente: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t>
  </si>
  <si>
    <t>Asociación Cristiana de Jóvenes ACJ de Iquique</t>
  </si>
  <si>
    <t>Asociación Cristiana de Jóvenes de Temuco o YMCA Temuco</t>
  </si>
  <si>
    <t>Asociación Cristiana de Jóvenes de Valparaíso</t>
  </si>
  <si>
    <t>Certificado de vigencia de persona jurídica sin fines de lucro, folio N° 500400647593, emitido por el Servicio de Registro Civil e Identificación, con fecha 28 de julio de 2021.</t>
  </si>
  <si>
    <t xml:space="preserve">Ultimo Directorio que consta escritura pública: Del período 2019-2020. Vigencia Mandato General de Administración y Facultades otorgado a don Rodrigo Cárcamo Morales y don Diego Trincado Araya: 30 de julio de 2021.
</t>
  </si>
  <si>
    <t xml:space="preserve">Certificado de Antecedentes Financieros, correspondientes al año 2020, aprobados por el Subdepartamento de Supervisión Financiera Nacional.                                                                                                                                                                                                                                                                                                                                                                                                                                                                                                                                                                                                                                                                                                                                                                                                                                                                                                                                                                                                                                                                                      
</t>
  </si>
  <si>
    <t>Asociación Protectora de Menores de Arica</t>
  </si>
  <si>
    <t xml:space="preserve">Club de Leones Concepción-Hualpén </t>
  </si>
  <si>
    <t>Compañía de las Hijas de la Caridad de San Vicente de Paul</t>
  </si>
  <si>
    <t xml:space="preserve">Certificado de antecedentes financieros correspondientes al año 2020 aprobados por el Subdepartamento de Supervisión Financiera Nacional </t>
  </si>
  <si>
    <t>Comunidad de Renovación Cristiana de Laja</t>
  </si>
  <si>
    <t>Certificado de Vigencia de persona jurídica sin fines de lucro, Folio N° 500394403291, emitido con fecha 18 de junio de 2021, por el Servicio de Registro Civil e Identificación</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</si>
  <si>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</si>
  <si>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Antecedentes financieros correspondientes al año 2020, aprobados por el Subdepartamento de Supervisión Financiera</t>
  </si>
  <si>
    <t xml:space="preserve">Congregación  del Amor Misericordioso   </t>
  </si>
  <si>
    <t xml:space="preserve">Congregación  Religiosa de La Sagrada Familia de Urgel </t>
  </si>
  <si>
    <t xml:space="preserve">Congregación del Buen Pastor </t>
  </si>
  <si>
    <t>Indefinida.Certificado C/967/2021, de 07 de julio de 2021, emitido por doña Constanza Reyes Mauret, Vicecanciller del Arzobispado de Santiago.</t>
  </si>
  <si>
    <t>Se remite Certificado de Antecedentes Financieros correspondientes al año 2020, aprobados por el al Subdepartamento de Supervisión Financiera Nacional</t>
  </si>
  <si>
    <t xml:space="preserve">Congregación  Hermanas Carmelitas Teresas de San José </t>
  </si>
  <si>
    <t>Congregación Hermanas de la Providencia</t>
  </si>
  <si>
    <t>Congregación Purísimo Corazón de María</t>
  </si>
  <si>
    <t xml:space="preserve">
Congregación Hermanas Franciscanas Misioneras de Jesús
</t>
  </si>
  <si>
    <t xml:space="preserve">Calle Padre Hurtado Nº 911, Parte Alta, Comuna de Coquimbo, Cuarta Región.
</t>
  </si>
  <si>
    <t>51 - 2 315199
+56 940326716</t>
  </si>
  <si>
    <t>hnaveronicafranciscana@gmail.com
hogar.redes.direccion@gmail.com</t>
  </si>
  <si>
    <t>Se acompaña Certificado de Antecedentes Financieros correspondiente al año 2020, aprobados por el  Subdepartamento de Supervisión Financiera Nacional.</t>
  </si>
  <si>
    <t xml:space="preserve">Congregación Hermanas Hospitalarias del Sacratísimo Corazón de Jesús   </t>
  </si>
  <si>
    <t>Congregación Hermanas Maestras de la  Santa Cruz</t>
  </si>
  <si>
    <t>Congregación Hermanas Terciarias Capuchinas de la Sagrada Familia</t>
  </si>
  <si>
    <t xml:space="preserve">Congregación  Instituto Hijas de María Auxiliadora    </t>
  </si>
  <si>
    <t>Congregación Hijas de San José Protectoras de la Infancia</t>
  </si>
  <si>
    <t>Antecedentes Financiero correspondientes al año 2020, aprobados por el Subdepartamento de Supervisión Financiera Nacional.</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</si>
  <si>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</si>
  <si>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</si>
  <si>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</si>
  <si>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</si>
  <si>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XIII (sede central)</t>
  </si>
  <si>
    <t>cerrillos (sede central)</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</si>
  <si>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</si>
  <si>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</si>
  <si>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</si>
  <si>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</si>
  <si>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 xml:space="preserve">Congregación Pequeñas Hermanas Misioneras de la Caridad-Don Orione </t>
  </si>
  <si>
    <t>Hna. María Eugenia Linco Linco,
Superiora Provincial: Mónica Aurora Izquierdo Yáñez</t>
  </si>
  <si>
    <t>Se acompaña Certificado de Antecedentes Financieros correspondiente al año 2020, aprobados por el Subdepartamento de Supervisión Financiera Nacional.</t>
  </si>
  <si>
    <t xml:space="preserve">Congregación de Religiosas Adoratrices Esclavas del Santísimo Sacramento y de la Caridad. </t>
  </si>
  <si>
    <t>Indefinida.Certificado C/987/2021, de 12 de julio de 2021, autorizado por doña Constanza Reyes Mauret, Vicecanciller del Arzobispado de Santiago.</t>
  </si>
  <si>
    <t>Certificado de Antecedentes Financieros correspondientes al año 2020, aprobados por el Subdepartamento de Supervisión Financiera Nacional.</t>
  </si>
  <si>
    <t xml:space="preserve">Congregación de las Religiosas Franciscanas Misioneras del Sagrado Corazón  </t>
  </si>
  <si>
    <t>Congregación Religiosas Mercedarias Francesas</t>
  </si>
  <si>
    <t xml:space="preserve">Congregación Religiosas Siervas de María Dolorosa </t>
  </si>
  <si>
    <t>Congregación Religiosos Terciarios Capuchinos de Nuestra Señora de los Dolores</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</si>
  <si>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</si>
  <si>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</si>
  <si>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</si>
  <si>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</si>
  <si>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Congregación  Salesiana de Chile</t>
  </si>
  <si>
    <t xml:space="preserve">Congregación Siervas de San José </t>
  </si>
  <si>
    <t>Corporación Acogida</t>
  </si>
  <si>
    <t xml:space="preserve">Presidenta: 
Johanna Valeria Valladares González, 
Secretario: 
Álvaro Manterola Lazcano,          
Tesorero:
Rudiger de Jesús Guzmán Lugo,
Directora:
Olga del Carmen Serey Vidal, </t>
  </si>
  <si>
    <t xml:space="preserve">22 de enero de 2021 al 22 de enero del 2024
</t>
  </si>
  <si>
    <t xml:space="preserve">Presidenta: 
Johanna Valeria Valladares González,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</si>
  <si>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</si>
  <si>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</si>
  <si>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Corporación Amulen Profesionales</t>
  </si>
  <si>
    <t xml:space="preserve">Certificado de Vigencia de Persona Jurídica sin Fines de Lucro, Folio Nº 500395583010, de 25 de junio de 2021, del Servicio del Registro Civil e Identificación.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</si>
  <si>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</si>
  <si>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</si>
  <si>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</si>
  <si>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</si>
  <si>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</si>
  <si>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Se acompaña certificado financiero, correspondiente al año 2020, aprobados por el Sub Departamento de Supervisión Financiera Nacional.</t>
  </si>
  <si>
    <t>Corporación Asociación Damas Salesianas</t>
  </si>
  <si>
    <t xml:space="preserve">
Corporación Asamblea de Dios Autónoma de Lautaro
</t>
  </si>
  <si>
    <t>Corporación Asociación Chilena de Padres y Amigos de los Autistas Santiago, que también podrá usar la sigla ASPAUT.</t>
  </si>
  <si>
    <t>Certificado de vigencia Folio N° 500396161581, emitido con fecha 30 de junio de 2021, por el Servicio de Registro Civil e Identificación.</t>
  </si>
  <si>
    <t>17 de marzo de 2021 al 17 de marzo de 2023</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</si>
  <si>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</si>
  <si>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</si>
  <si>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</si>
  <si>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</si>
  <si>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 xml:space="preserve">Certificado de vigencia de Persona Jurídica sin fines de lucro, Folio N° 500406447929, de 31 de agosto de 2021, del Servicio de Registro Civil e Identificación.  
</t>
  </si>
  <si>
    <t xml:space="preserve">Presidente: Guido Romo Costamaillere, 
Vicepresidenta: Rocío Alorda Zelada, 
Secretaria: María Cecilia Jaramillo Becker, 
Tesorera: María Gracia Casanova Jaramillo, 
Directores: 
Pablo Andrés Cajales Loaiza, 
Patricio Vejar Mercado,                                            Alejandro Varas Barboza, </t>
  </si>
  <si>
    <t>29 de diciembre de 2020 al 29 de diciembre de 2022</t>
  </si>
  <si>
    <t xml:space="preserve">Poderes para que actúen conjunta, separada e indistintamente a nombre de a institución: 
Presidente: Guido Romo Costamaillere,  y,
Directora Ejecutiva: Francis Valverde Mosquera, 
Delegación de Poderes:
Patricia Rosa Larrea Bosshardt,  </t>
  </si>
  <si>
    <t xml:space="preserve">Se acompaña certificado financiero, correspondiente al año 2020, aprobado por el Subdepartamento de Supervisión Financiera Nacional. </t>
  </si>
  <si>
    <t>Corporación Centro Colaborativo para la Salud, Educación Pública y Derechos Sociales.</t>
  </si>
  <si>
    <t>Corporación Centro de Apoyo y Formación Integral Tarapacá CEAFIT.</t>
  </si>
  <si>
    <t>Corporación Centro de Estudios y Atención del Niño y la Mujer-CEANIM</t>
  </si>
  <si>
    <t>Corporación Centro de Iniciativa Empresarial- CIEM Villarrica.</t>
  </si>
  <si>
    <t xml:space="preserve">Certificado de Vigencia de Persona Jurídica Sin Fines de Lucro, Folio N° 500403451439, de 13 de agosto de 2021, del Servicio de Registro Civil e Identificación. </t>
  </si>
  <si>
    <t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t>
  </si>
  <si>
    <t xml:space="preserve">Avenida Pedro de Valdivia Nº 0335, comuna de Villarrica, Novena Región.
</t>
  </si>
  <si>
    <t>452598188
Celular:
Ingrid Prambs: 994302213
Alex Moenen-Locoz: 996438541
Mauricio Gaete: 98570334
Carlos Romero: 985315447
Rodrigo Sandoval:989213536
Marixa Ortega:962270453
David Bascur:96653805
Heraldo Mora: 968236913</t>
  </si>
  <si>
    <t>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</si>
  <si>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Certificado de antecedentes financieros del año 2020, aprobados por el Subdepartamento de Supervisión Financiera Nacional.</t>
  </si>
  <si>
    <t>Corporación Centro para el Desarrollo de la Araucanía -Trafkin</t>
  </si>
  <si>
    <t>Corporación “Chile Derechos Centro de Estudios y Desarrollo Social”, CHILE DERECHOS o CHIDERE.</t>
  </si>
  <si>
    <t>Certificado de Vigencia de Persona Jurídica Sin Fines de Lucro Folio Nº 500398149755, de fecha 12 de julio de 2021, emitido por el Servicio de Registro Civil e Identificación.</t>
  </si>
  <si>
    <t xml:space="preserve">chilederecho@gmail.com
direccion@chilederechos.cl .     
mepderecho@gmail.com
</t>
  </si>
  <si>
    <t>Se acompaña certificado financiero correspondiente al año 202o, aprobado por el Sub Departamento de Supervisión Financiera Nacional.</t>
  </si>
  <si>
    <t xml:space="preserve">Corporación Chilena de Niños y Adultos Extraviados  ¡Ayúdame! </t>
  </si>
  <si>
    <t>Corporación Comunidad Jesús Niño</t>
  </si>
  <si>
    <t>Certificado de vigencia de Personas Jurídicas sin fines de lucro Folio Nº50039706673, de 06 de julio de 2021, del Servicio de Registro Civil e Identificación.</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</si>
  <si>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</si>
  <si>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Certificado financiero correspondiente al año 2020, aprobados por el Subdepartamento de Supervisión Financiera Nacional.</t>
  </si>
  <si>
    <t>Corporación Comunidad Terapéutica Esperanza</t>
  </si>
  <si>
    <t xml:space="preserve">Certificado de vigencia de persona jurídica sin fines de lucro, folio N° 85423095, emitido por el SRCeI con fecha 08 de julio de 2021.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</si>
  <si>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</si>
  <si>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Del 15 de junio de 2021 al 15 de junio de 2023</t>
  </si>
  <si>
    <t>Certificado Financiero, correspondiente al año 2020, aprobados por el Sub Departamento de Supervisión Fiannciera Nacional.</t>
  </si>
  <si>
    <t>Centro de Rehabilitación y Educación Especial de Arica “CREE”</t>
  </si>
  <si>
    <t>“Corporación de Apoyo Integral para el Adulto Mayor” y/o “Corporación Laureles”.</t>
  </si>
  <si>
    <t>Corporación de Apoyo a la Niñez y Juventud en Riesgo Social “Corporación Llequén”.</t>
  </si>
  <si>
    <t>Corporación de Artistas para la Rehabilitación y Reinserción Social a Través del Arte – CoArtRe.</t>
  </si>
  <si>
    <t>Corporación de Asistencia Judicial de la Región del Biobío.</t>
  </si>
  <si>
    <t>Corporación de Asistencia Judicial de las regiones de Arica y Parinacota, Tarapacá y Antofagasta.</t>
  </si>
  <si>
    <t>Corporación de Asistencia Judicial de la Región de Valparaíso.</t>
  </si>
  <si>
    <t>Corporación de Asistencia Judicial de la Región Metropolitana</t>
  </si>
  <si>
    <t>Corporación  de Ayuda a la Familia</t>
  </si>
  <si>
    <t>Certificado de Vigencia de persona jurídica sin fines de lucro, folio N° 500395541683, de 25 de junio de 2021, emitido por el Servicio de Registro Civil e Identificación</t>
  </si>
  <si>
    <t xml:space="preserve">Presidente:
Gastón Francisco José Pinochet Donoso, 
Vice Presidenta:
Carmen Luz Vidal Molina,
Secretario:
Patricio Alexis Villarreal Guajardo, 
Tesorero: 
Ricardo Rivano Vera, 
Director:
Fidel Antonio Aravena Zamudio, </t>
  </si>
  <si>
    <t>De 04 de marzo de 2021 a 04 de marzo de 2023.</t>
  </si>
  <si>
    <t>71 2 235092</t>
  </si>
  <si>
    <t>569 50000481</t>
  </si>
  <si>
    <t xml:space="preserve">Certificado de antecedentes financieros, correspondientes al año 2020, APROBADOS POR El Subdepartamento de Supervisión Financiera Nacional. </t>
  </si>
  <si>
    <t xml:space="preserve">Corporación de Ayuda a la Infancia Casa Montaña </t>
  </si>
  <si>
    <t xml:space="preserve">Antecedentes financieros correspondientes al año 2020, aprobados por el Subdepartamento de Supervisión Financiera Nacional. </t>
  </si>
  <si>
    <t xml:space="preserve">
 Corporación Centro de Estudios para la Educación, El Riesgo Social y el Derecho
</t>
  </si>
  <si>
    <t xml:space="preserve">Corporación de Beneficencia Andalién </t>
  </si>
  <si>
    <t>Corporación de Beneficencia María Ayuda</t>
  </si>
  <si>
    <t>Certificado de vigencia, folio Nº500394910197, de 22 de junio de 2021, del Servicio de Registro Civil e Identificación</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</si>
  <si>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</si>
  <si>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 xml:space="preserve">Certificado financiero correspondiente al año 2020, aprobado por el Subdepartamento de Supervisión Financiera Nacional 
</t>
  </si>
  <si>
    <t>Corporación de Damas Once de Marzo CORDAMAR.</t>
  </si>
  <si>
    <t>Corporación Cultural Social y de Desarrollo SHALOM</t>
  </si>
  <si>
    <t xml:space="preserve">Certificado de vigencia, folio Nº500397509619, de 08 de julio de 2021, del Servicio de Registro Civil e Identificación.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</si>
  <si>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</si>
  <si>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</si>
  <si>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</si>
  <si>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</si>
  <si>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</si>
  <si>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</si>
  <si>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</si>
  <si>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CORPORACIÓN DE DESARROLLO Y EXTENSIÓN SOCIAL CODESS</t>
  </si>
  <si>
    <t>Certificado de vigencia Folio N° 500396832540, de 05 de julio de 2021, emitido por el Servicio de Registro Civil e Identificación</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</si>
  <si>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</si>
  <si>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</si>
  <si>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</si>
  <si>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</si>
  <si>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</si>
  <si>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</si>
  <si>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 xml:space="preserve">Certificado de vigencia Folio N° 500394969520, de 322 de junio de 2021, emitido por el Servicio de Registro Civil e Identificación.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</si>
  <si>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</si>
  <si>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04 de febrero de 2020 al 04 de febrero de 2022</t>
  </si>
  <si>
    <t xml:space="preserve">Se acompaña certificado financiero año 2020, aprobado por el Sub Departamento de Supervisión Financiera Nacional.
</t>
  </si>
  <si>
    <t>Corporación de Desarrollo de San Pedro.</t>
  </si>
  <si>
    <t>Corporación de Desarrollo Social de la Asociación Cristiana de Jóvenes de Santiago. (ACJ de Santiago)</t>
  </si>
  <si>
    <t>Certificado de vigencia Folio Nº 500401142878, de fecha 30 de julio de 2021, emitido por el Servicio de Registro Civil e Identificación.</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</si>
  <si>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t>
  </si>
  <si>
    <t xml:space="preserve">De 13 de junio de 2019 al 13 de junio de 2022.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</si>
  <si>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</si>
  <si>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 xml:space="preserve">Se acompaña certificado de antecedentes financieros, correspondiente al año 2020 aprobados por el Sub Departamento de Supervisión Financiera Nacional. </t>
  </si>
  <si>
    <t xml:space="preserve">Corporación de Desarrollo Social y Económico Indígena CODESI </t>
  </si>
  <si>
    <t>Corporación de Desarrollo Social y Educacional Leonardo Da Vinci o CORDES Da Vinci.</t>
  </si>
  <si>
    <t>Corporación de Desarrollo y Acción Social Cristiana Alborada Chile - Corporación Alborada Chile</t>
  </si>
  <si>
    <t xml:space="preserve">
“Corporación de Desarrollo y Acción Social, Cultural y Educacional Arrebol-Chile” o “Corporación Arrebol-Chile” 
</t>
  </si>
  <si>
    <t>Corporación de Desarrollo y Promoción de Niños, Jóvenes y Familias SOFINI.</t>
  </si>
  <si>
    <t xml:space="preserve">Corporación Derechos Iguales </t>
  </si>
  <si>
    <t>Corporación de Desarrollo Social Piwkeyen</t>
  </si>
  <si>
    <t>Corporación de Educación, Rehabilitación, Capacitación, Atención de Menores y Perfeccionamiento ( C.E.R.C.A.P.)</t>
  </si>
  <si>
    <t>Certificado de vigencia de persona jurídica sin fines de lucro, folio Nº 500401095562, de fecha 30 de julio de 2021, del Servicio de Registro Civil e Identificación.</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</si>
  <si>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</si>
  <si>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</si>
  <si>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</si>
  <si>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Certificado de directorio de persona jurídica sin fines de lucro, donde consta su vigencia, folio Nº 500393971944, de fecha 16 de junio de 2021, del Servicio de Registro Civil e Identificación.</t>
  </si>
  <si>
    <t>14 de abril de 2021 al 14 de abril de 2022</t>
  </si>
  <si>
    <t xml:space="preserve">La Candelaria Nº 1998,Villa San Luis IV,  comuna de Maipú, Región Metropolitana,  </t>
  </si>
  <si>
    <t>trampolinad1@gmail.com</t>
  </si>
  <si>
    <t xml:space="preserve">Se acompaña certificado financiero, correspondiente al año 2020 y balance general año 2020, aprobado por el Sub Departamento de Supervisión Financiera Nacional. </t>
  </si>
  <si>
    <t xml:space="preserve">Corporación de Emprendimiento Social, Corporación CES.
</t>
  </si>
  <si>
    <t>Corporación de Estudio, Desarrollo y Capacitación  A Todo Sur.</t>
  </si>
  <si>
    <t>Corporación de Formación Laboral al Adolescente- CORFAL.</t>
  </si>
  <si>
    <t xml:space="preserve">Certificado de vigencia, folio Nº500396922889, de 05 de julio de 2021, del Servicio de Registro Civil e Identificación. 
</t>
  </si>
  <si>
    <t>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t>
  </si>
  <si>
    <t>24 de noviembre de 2020 al mes de noviembre del año 2021 (se prórroga directorio vigente hasta la celebración de la próxima Asamblea General Ordinaria de Socios, fijada para el mes de noviembre de 2021 (artículo vigésimo tercero de los Estatutos).</t>
  </si>
  <si>
    <t>Certificado financiero firmado ante notario público correspondiente al año 2020 y balance general consolidado al 31 de diciembre de 2020 aprobados por el Subdepartamento de Supervisión Financiera Nacional.</t>
  </si>
  <si>
    <t>Corporación de Oportunidad y Acción Solidaria OPCIÓN</t>
  </si>
  <si>
    <t xml:space="preserve">Certificado de vigencia, folio Nº 50038906023, de fecha 17 de mayo de 2021, del Servicio de Registro Civil e Identificación.
</t>
  </si>
  <si>
    <t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t>
  </si>
  <si>
    <t xml:space="preserve">Directora Ejecutiva: María Consuelo Contreras Largo
Sub Directora Ejecutiva: Milagros Isabel Neghme Cristi,                                 Podrán actuar conjunta o separadamente.
Presidente: Exequiel González Balbontín, 
Poderes especiales: 
Alejandro Andrés Astorga Arancibia, 
</t>
  </si>
  <si>
    <t>Certificado Financiero, correspondiente al año 2020, arpobado por el Sub Departamento de Supervisión Financiera Nacional.</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</si>
  <si>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</si>
  <si>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</si>
  <si>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</si>
  <si>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</si>
  <si>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04 de diciembre de 2020 al 04 de diciembre de 2023.</t>
  </si>
  <si>
    <t>CORPORACIÓN DE PROFESIONALES PARA EL DESARROLLO REGIONAL IQUIQUE</t>
  </si>
  <si>
    <t>Corporación de Profesionales para la Acción y Promoción Social - CEPAS</t>
  </si>
  <si>
    <t>Corporación de Rehabilitación Club de Leones Cruz del Sur.</t>
  </si>
  <si>
    <t xml:space="preserve">Corporación de Rehabilitación Club de Leones de Coyhaique
</t>
  </si>
  <si>
    <t>Corporación de Rehabilitación de Menores Adictos Amanecer de Calama.</t>
  </si>
  <si>
    <t>Corporación Crecer Mejor (ex Corporación Demos una Oportunidad al Menor- Crédito al Menor)</t>
  </si>
  <si>
    <t>Certificado de vigencia de persona jurídica sin fines de lucro, folio Nº 500401467711, de fecha 02 de agosto de 2021, emitido por el Servicio de Registro Civil e Identificación.</t>
  </si>
  <si>
    <t xml:space="preserve">Presidente: Álvaro Pezoa Bissieres, 
Secretaria: Vivian Nazal Zedan, 
Tesorera: Mº Inés Nilo Guerrero, 
Directores: 
Luis Orellana Covarrubias, 
Jorge Javier Obregón Kuhn, 
Paola Silvana Alvano Contador, 
Sergio Andrés Bianchi Echeñique, </t>
  </si>
  <si>
    <t>28 de abril de 2021 al 28 de abril de 2024.</t>
  </si>
  <si>
    <t>Se acompañan antecedentes financieros, correspondientes al año 2020, aprobados por el  Sub Departamento de Supervisión Financiera Nacional.</t>
  </si>
  <si>
    <t>Corporación Educacional Abate Molina de Talca.</t>
  </si>
  <si>
    <t>Certificado de vigencia, folio N° 500402248383, de 06 de agosto de 2021, emitido por el Servicio de Registro Civil e Identificación.</t>
  </si>
  <si>
    <t>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t>
  </si>
  <si>
    <t xml:space="preserve">De 31 de julio de 2020 al 31 de julio de 2022. </t>
  </si>
  <si>
    <t>Se acompaña certificado financiero correspondiente al año 2020, aprobados por el Sub Departamento de Supervisión Financiera Nacional</t>
  </si>
  <si>
    <t>Corporación Educacional Centro de Educación Inclusiva de Adultos Gladys Lazo.</t>
  </si>
  <si>
    <t>Corporación Educacional El Despertar</t>
  </si>
  <si>
    <t>Corporación Educacional Sagrada Familia.</t>
  </si>
  <si>
    <t xml:space="preserve">
Corporación Educacional y Asistencial Hellen Keller
</t>
  </si>
  <si>
    <t>Certificado de vigencia de persona jurídica sin fines de lucro, folio Nº 500395373600, de fecha 24 DE JUNIO DE 2021, del Servicio de Registro Civil e Identificación.</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</si>
  <si>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</si>
  <si>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Se acompaña balance general del año 2020, aprobados por el Sub Departamento de Supervisión Financiera Nacional</t>
  </si>
  <si>
    <t>Corporación Educacional y de Beneficencia Cristo Joven</t>
  </si>
  <si>
    <t xml:space="preserve">Certificado de vigencia, folio Nº 500400217696, de fecha 26 de julio de 2021, del Servicio de Registro Civil e Identificación.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</si>
  <si>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</si>
  <si>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</si>
  <si>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Se acompaña certificado financiero correspondiente al año 2020 aprobado por el  Sub Departamento de Supervisión Financiera Nacional.</t>
  </si>
  <si>
    <t>Ejército de Salvación.</t>
  </si>
  <si>
    <t>Corporación en Busca de un Cambio</t>
  </si>
  <si>
    <t>Certificado de Vigencia, Folio Nº 500403017845, emitido con fecha 11 de agosto de 2021, por el Servicio de Registro Civil e Identificación.</t>
  </si>
  <si>
    <t>Presidente: Amanda Belén Aceituno Quezada,
Tesorera: Tatiana del pilar Quezada Torres                                          Secretaria: María Constanza Sepúlveda Yáñez</t>
  </si>
  <si>
    <t xml:space="preserve">Se acompaña Certificado Financiero año 2020, aprobados por el Subdepartamento de Supervisión Financiera Nacional.
</t>
  </si>
  <si>
    <t xml:space="preserve">
Corporación Familia de Linares 
</t>
  </si>
  <si>
    <t>Corporación Integral Educativa y Social para el Desarrollo de la Comunidad- (JUEGATELA)</t>
  </si>
  <si>
    <t xml:space="preserve">Certificado de Vigencia, folio Nº 500393598636, de fecha 14 de junio de 2021, del Servicio del Registro Civil e Identificación.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</si>
  <si>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</si>
  <si>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</si>
  <si>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Antecedentes financieros correspondientes al año 2020,aprobados por el Subdepartamento de Supervisión Financiera
</t>
  </si>
  <si>
    <t xml:space="preserve">Corporación de Investigación y Desarrollo de la Sociedad y las Migraciones Colectivo Sin Fronteras </t>
  </si>
  <si>
    <t>Corporación Futuro Humano</t>
  </si>
  <si>
    <t>Corporación Gabriela Mistral.</t>
  </si>
  <si>
    <t xml:space="preserve">Certificado de Vigencia Folio Nº 500396162528, de fecha 30 de junio de 2021, otorgado por el Servicio de Registro Civil e Identificación.
</t>
  </si>
  <si>
    <t xml:space="preserve">Se acompaña certificado financiero correspondiente al año 2020 aprobada por el  Sub Departamento de Supervisión Financiera Nacional. </t>
  </si>
  <si>
    <t xml:space="preserve">Corporación Hope For Children </t>
  </si>
  <si>
    <t>Corporación Hogar Belén.</t>
  </si>
  <si>
    <t xml:space="preserve">Certificado de vigencia, folio Nº 500394842500, de fecha 22 de junio de 2021, del Servicio de Registro Civil e Identificación.
</t>
  </si>
  <si>
    <t>Presidenta: María Matilde Pozo Álvarez
Vicepresidenta:María Gislaine Etcheverry Correa,
Tesorera: Mónica Zúñiga Chimenti,
Secretaria: Bárbara Carolina Aránguiz Orrego
Certificado de directorio, folio Nº 500394842477, de fecha 22 de junio de 2021, del Servicio de Registro Civil e Identificación.</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</si>
  <si>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</si>
  <si>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Se acompaña certificado financiero, correspondiente al año 2020 aprobado por el Sub Departamento de Supervisión Financiera Nacional.</t>
  </si>
  <si>
    <t>Corporación Hogar de Menores Cardenal José María Caro</t>
  </si>
  <si>
    <t>Certificado de Vigencia folio Nº 500399136862, emitido por el SRCeI, con fecha 19 de julio de 2021.</t>
  </si>
  <si>
    <t>Presidente: Pilar Larraín Undurraga, 
Secretario: Ignacio Correa Munita, 
Tesorero: René Saavedra Contreras, 
Director: Rodrigo Eduardo Medina Gómez 
Director: Luisa Angélica Yevilaf Chancaqueo,</t>
  </si>
  <si>
    <t xml:space="preserve">Se acompaña certificado financiero correspondiente al año 2020, aprobado por el Sub Departamento de Supervisión Financiera Nacional. </t>
  </si>
  <si>
    <t>Corporación u ONG HUGA</t>
  </si>
  <si>
    <t>Corporación CICART</t>
  </si>
  <si>
    <t xml:space="preserve">Corporación de Defensoría Nacional de Derechos Humanos de los Niños, Niñas y Adolescentes con base en género y familia, o Defensoría de los DD.HH. de los Niños. </t>
  </si>
  <si>
    <t>Corporación Juvenil de Atención Infanto-Juvenil La Tribu</t>
  </si>
  <si>
    <t xml:space="preserve">
CORPORACIÓN KUYEN MAPU
</t>
  </si>
  <si>
    <t>Corporación  La Casa del Padre Demetrio</t>
  </si>
  <si>
    <t>Corporación Las Asambleas de Dios de Chile</t>
  </si>
  <si>
    <t>Corporación Luz de Cristo</t>
  </si>
  <si>
    <t xml:space="preserve"> Certificado de vigencia Folio N° 500396809347, de 05 de julio de 2021, emitido por el Servicio de Registro Civil e Identificación. </t>
  </si>
  <si>
    <t xml:space="preserve">Presidente: Enrique Villegas Meza  
Vicepresidente: Javier  Silva González 
Secretario:  Eduardo Rodríguez Molina 
Tesorera: Ximena Cayupil Maliqueo                   Director: Samuel Ladino Alzamora, 
Directora: Victoria Villegas Hernández, 
</t>
  </si>
  <si>
    <t>12 de febrero de 2021 al 12 de febrero de 2024.</t>
  </si>
  <si>
    <t>943455549/989748572/973944043</t>
  </si>
  <si>
    <t>corpluzdecristo@gmail.com</t>
  </si>
  <si>
    <t>Se acompaña Certificado de antecedentes financieros año 2020,APROBADOS POR Sub Departamento de Supervisión Financiera Nacional.</t>
  </si>
  <si>
    <t>Corporación Luz del Mundo.</t>
  </si>
  <si>
    <t>Corporación Ahora (ex Corporación Menores de la Calle Ahora)</t>
  </si>
  <si>
    <t xml:space="preserve">Certificado de vigencia Folio N° 500396514078, de 02 de julio de 2021,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</si>
  <si>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</si>
  <si>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Sector Nilhue s/n, Comuna de Máfil, Región de Los Ríos</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</si>
  <si>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</si>
  <si>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</si>
  <si>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</si>
  <si>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</si>
  <si>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Certificado de Vigencia Folio N° 500404152599, de 17 de agosto de 2021,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</si>
  <si>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</si>
  <si>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 xml:space="preserve">Se acompaña certificado financiero de la Institución, correspondiente a antecedentes del año 2020, aprobado por el Sub Depto Supervisión Financiera. </t>
  </si>
  <si>
    <t>Corporación Misión de María</t>
  </si>
  <si>
    <t>Certificado de Vigencia Folio N° 500395551308, de 25 de junio de 2021, del Servicio de Registro Civil e Identificación.</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</si>
  <si>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</si>
  <si>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</si>
  <si>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t>222276725 – 964839708</t>
  </si>
  <si>
    <t xml:space="preserve">direccion@hogarmisiondemaria.cl
                aporte@hogarmisiondemaria.cl
</t>
  </si>
  <si>
    <t>Corporación Movimiento Anónimo por la Vida “MAV”</t>
  </si>
  <si>
    <t>Corporación Municipal de Castro para la Educación, Salud y Atención al Menor</t>
  </si>
  <si>
    <t>Corporación Municipal de Desarrollo Social de Colina</t>
  </si>
  <si>
    <t xml:space="preserve">Corporación Municipal de Conchalí  de Educación, Salud y Atención de Menores, CORESAM </t>
  </si>
  <si>
    <t>Corporación Municipal de Desarrollo Social de Lampa</t>
  </si>
  <si>
    <t>Corporación Municipal de Desarrollo Social de Cerro Navia</t>
  </si>
  <si>
    <t>Certificado de Vigencia, Folio Nº 500397453004, emitido con fecha 08 de julio de 2021, por el Servicio de Registro Civil e Identificación.</t>
  </si>
  <si>
    <t xml:space="preserve">Presidente: Mauro Elías Tamayo Rozas, 
Secretaria General Subrogante: Inrid Vanesa Soto Morales, 
</t>
  </si>
  <si>
    <t>inrid.soto@cmcerronavia.cl</t>
  </si>
  <si>
    <t>Se acompaña Certificado financiero de la Institución año 2020, aprobado por el Sub Departamento de Supervisión Financiera Nacional.</t>
  </si>
  <si>
    <t xml:space="preserve">Corporación Municipal de Educación, Salud y Atención de Menores de Puente Alto </t>
  </si>
  <si>
    <t>Corporación Municipal de Desarrollo Social de Los Muermos</t>
  </si>
  <si>
    <t>Corporación Municipal de Desarrollo Social de Pudahuel</t>
  </si>
  <si>
    <t xml:space="preserve">Corporación Municipal de Desarrollo Social de San Joaquín
</t>
  </si>
  <si>
    <t xml:space="preserve">
Corporación Municipal de Desarrollo de la comuna de San Vicente de Tagua Tagua.
</t>
  </si>
  <si>
    <t>Corporación Municipal para el Desarrollo Social de Villa Alemana</t>
  </si>
  <si>
    <t>Certificado de Vigencia Folio Nº 500402117827, de 05 de agosto de 2021, del Servicio de Registro Civil e Identificación.</t>
  </si>
  <si>
    <t xml:space="preserve">DIRECTORIO:
Presidente: José Sabat Marcos,  
Secretario: Simón Saavedra Céspedes, 
Tesorero: Rodrigo Oliver Varas, 
Directores:
Rodrigo Torres  Almonacid, 
Rudolf Fernando Kamke Tobar 
De acuerdo a Certificado de directorio Folio Nº 500402117805, de fecha 05 de agosto de 2021, del Servicio de Registro Civil e Identificación
</t>
  </si>
  <si>
    <t>Última renovación de Directorio: 28.11.2011.
Elección Alcalde: 29 de junio de 2021 a 06 de diciembre de 2024.</t>
  </si>
  <si>
    <t xml:space="preserve">Por estatuto, el Presidente es Alcalde: 
Javiera Toledo Muñoz,  
Secretaria General: 
Lilia Ayala Rojas, 
</t>
  </si>
  <si>
    <t>Se acompaña Certificado Financiero del año 2020, aprobados por el Subdepartamento de Supervisión Financiera Nacional.</t>
  </si>
  <si>
    <t xml:space="preserve">Corporación Municipal de Quellón para la Educación, Salud y Atención del Menor </t>
  </si>
  <si>
    <t>Certificado de Vigencia Folio Nº 500395515709, de 25 de junio de 2021, del Servicio de Registro Civil e Identificación.</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</si>
  <si>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</si>
  <si>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 xml:space="preserve">Presidente: Mario Rodolfo Gebauer Bringas, 
Gerente General: César José Araos Aguirre,
</t>
  </si>
  <si>
    <t>Se acompaña Certificado de la Institución, correspondiente a antecedentes financieros del año 2020, aprobado por el Sub Departamento de Supervisión Financiera Nacional.</t>
  </si>
  <si>
    <t>Corporación Municipal de Peñalolén Para el Desarrollo Social  CORMUP</t>
  </si>
  <si>
    <t xml:space="preserve">29397000 - 222928745
</t>
  </si>
  <si>
    <t>equipopdcpenalolen@gmail.com</t>
  </si>
  <si>
    <t xml:space="preserve">Corporación Municipal de Punta Arenas para la Educación, Salud y Atención al Menor </t>
  </si>
  <si>
    <t xml:space="preserve">
Corporación Municipal de San Fernando para la Atención de Menores y las Áreas de Educación y Salud.
</t>
  </si>
  <si>
    <t>Corporación Municipal de Educación, Salud, Cultura y Recreación de La Florida-COMUDEF</t>
  </si>
  <si>
    <t>Corporación Municipal de Educación, Cultura y Atención al Menor de Quilpué</t>
  </si>
  <si>
    <t>Corporación Municipal para el Desarrollo Comunal Sol de Atacama</t>
  </si>
  <si>
    <t>Corporación de Trabajo Niño Levántate</t>
  </si>
  <si>
    <t>Corporación Nuestra Ayuda Inspirada en María, también denominada Corporación Naim.</t>
  </si>
  <si>
    <t>Corporación Nuestra Ayuda Inspirada en María-Curicó, también denominada Corporación Naim Curicó.</t>
  </si>
  <si>
    <t xml:space="preserve">Certificado de Vigencia Folio N° 500398514539, de fecha 14 de julio de 2021, del Servicio de Registro Civil e Identificación.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</si>
  <si>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</si>
  <si>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xml:space="preserve">naimcurico@gmail.com
clopez@cabud.cl
</t>
  </si>
  <si>
    <t>Se acompaña Certificado Financiero de la Institución, correspondiente al año 2020, aprobados por el Subdepartamento de Supervisión Financiera Nacional.</t>
  </si>
  <si>
    <t>Corporación Obra Don Guanella</t>
  </si>
  <si>
    <t>Corporación Obra de María-Madre de la Misericordia</t>
  </si>
  <si>
    <t>Corporación para el Desarrollo de la Cultura y la Educación Personalizada Abierta y Comunitaria “CEPAC”</t>
  </si>
  <si>
    <t xml:space="preserve">Corporación para el Desarrollo Económico y Social </t>
  </si>
  <si>
    <t>Corporación para el Desarrollo Integral de la Provincia de Choapa “Luis Gálvez Olivares” de Illapel - CORPROCH</t>
  </si>
  <si>
    <t>Certificado de Vigencia Folio Nº 500398504671, del Servicio de Registro Civil e Identificación, de fecha 14 de julio de 2021.</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</si>
  <si>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</si>
  <si>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</si>
  <si>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</si>
  <si>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Certificado de Vigencia Folio 500396152244, de fecha 30 de junio de 2021, emitido por el Servicio de Registro Civil e Identificación.</t>
  </si>
  <si>
    <t xml:space="preserve">jflores@catim.cl - ralburquenque@catim.cl          corporacion@catim.cl
</t>
  </si>
  <si>
    <t xml:space="preserve">Se acompañan antecedentes financieros correspondientes al año 2020, aprobados por el Sub Departamento de Supervisión Financiera Nacional. </t>
  </si>
  <si>
    <t>Corporación para la Equidad, el Derecho y la Justicia Social- CEDEJUS</t>
  </si>
  <si>
    <t>Certificado de Vigencia Folio Nº 500397151361, emitido el 06 de julio de 2021, del Servicio de Registro Civil e Identificación.</t>
  </si>
  <si>
    <t>Antecedentes financieros correspondientes al año 2020, aprobados por el Sub Depto. de Supervisión Financiera Nacional.</t>
  </si>
  <si>
    <t>Corporación para la Nutrición Infantil, CONIN</t>
  </si>
  <si>
    <t xml:space="preserve">Corporación para el Desarrollo de la Salud Mental Familiar - CODESAM </t>
  </si>
  <si>
    <t>Corporación para el Fomento del Desarrollo Comunitario, Educativo, Social y Cultural COFEDUC</t>
  </si>
  <si>
    <t>Corporación para la Orientación, Protección y Rehabilitación del Menor PROMESI</t>
  </si>
  <si>
    <t>Certificado de Vigencia de Persona Jurídica sin Fines de Lucro, folio N° 500397281206, de fecha 07 de julio de 2021, emitido por el Servicio de Registro Civil e Identificación.</t>
  </si>
  <si>
    <t>Directorio elegido con fecha 12 de julio de 2021.</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</si>
  <si>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</si>
  <si>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</si>
  <si>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Corporación Patagonia Renace.</t>
  </si>
  <si>
    <t>Corporación Privada de Desarrollo Social Epifanía</t>
  </si>
  <si>
    <t>Corporación Privada de Desarrollo Social IX Región, CORPRIX</t>
  </si>
  <si>
    <t>Certificado de Vigencia de persona jurídica sin fines de lucro folio N° 500396972685, de fecha 05 de julio de 2021, emitido por el Servicio de Registro Civil e Identificación.</t>
  </si>
  <si>
    <t>Presidente: 
Ermes Andrade Barría, 
Vice Presidenta: 
María Victoria Gyllen López
Tesorero: 
Iris Chávez Chaparro
-Renuncia de doña Mariana González Cabezas, con fecha 26 de octubre de 2020.</t>
  </si>
  <si>
    <t xml:space="preserve">Arturo Prat N° 350, oficina 404, Ciudad de Temuco
</t>
  </si>
  <si>
    <t>942645681 – 986042080</t>
  </si>
  <si>
    <t>Se acompaña certificado financiero correspondiente al año 2020, aprobado por el Subdepartamento de Supervisión Financiera Nacional.</t>
  </si>
  <si>
    <t>Corporación de Desarrollo Social Juventudes para el Desarrollo y la Producción, JUNDEP</t>
  </si>
  <si>
    <t>Corporación PRODEL</t>
  </si>
  <si>
    <t xml:space="preserve">Certificado de Vigencia folio Nº 500395076352, emitido el 23 de junio de 2021, por el Servicio de Registro Civil e Identificación.
</t>
  </si>
  <si>
    <t>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t>
  </si>
  <si>
    <t>19 de marzo de 2021 al 19 de marzo 2023.</t>
  </si>
  <si>
    <t>Se acompaña certificado financiero de la Institución correspondientes al año 2020, aprobado por el Sub Departamento de Supervisión Financiera Nacional .</t>
  </si>
  <si>
    <t>Corporación Programa de Atención a Niños y Jóvenes Chasqui</t>
  </si>
  <si>
    <t>Corporación Programa Interdisciplinario de Investigaciones en Educación-PIIE</t>
  </si>
  <si>
    <t>Corporación Programa Poblacional de Servicios La Caleta</t>
  </si>
  <si>
    <t>Corporación Lafken Profesionales</t>
  </si>
  <si>
    <t xml:space="preserve">Certificado de Vigencia Folio Nº 500402075879, de fecha 05 de agosto de 2021, del Servicio de Registro Civil e Identificación
</t>
  </si>
  <si>
    <t>Presidenta: 
Andrea Higuera López
Secretario: 
César Olavarría Hueitao
Tesorero:
Jessica Fariña Gallardo. 
Se acompaña Certificado de Directorio Folio Nº500402075875, de fecha 05 de agosto de 2021, del Servicio de Registro Civil e Identificación</t>
  </si>
  <si>
    <t>De 14-04-2021 al 14-04-2023.
Según Asamblea Ordinaria N° 27, de fecha 14 de abril de 2021, reducida a escritura pública ante Notario Público Titular de Puerto Montt, don Víctor Quiñones Sobarzo, con fecha 23 de abril de 2021.</t>
  </si>
  <si>
    <t>Antecedentes Financieros del año 2020, aprobados por Supervisión Financiera.</t>
  </si>
  <si>
    <t xml:space="preserve">Corporación Kaleidos para la Promoción, Defensa y Restitución de los Derechos de la Infancia y Adolescencia </t>
  </si>
  <si>
    <t>27.06.2019</t>
  </si>
  <si>
    <t xml:space="preserve">Corporación “RENACE”.
</t>
  </si>
  <si>
    <t>Corporación Social y Educacional Renasci</t>
  </si>
  <si>
    <t>Certificado Folio Nº 500402578038, emitido por SRCeI con fecha 09 de agosto de 2021.</t>
  </si>
  <si>
    <t>Presidente: 
Carlos Mauricio Gacitúa Godoy, 
Vicepresidente: 
Sofia Macarena Baez Herrera, 
Secretario:
Rodolfo Osses Baez, 
Tesorero:
Paola Agley Pérez Zamora, 
Certificado de Directorio de fecha 24 de julio de 2021, Folio N° 500400061563, del SRCI.</t>
  </si>
  <si>
    <t>04-03-2021 al 04-03-2024.</t>
  </si>
  <si>
    <t>Corporación Servicios para el Desarrollo de los Jóvenes SEDEJ</t>
  </si>
  <si>
    <t>Corporación Servicio Paz y Justicia, SERPAJ-CHILE</t>
  </si>
  <si>
    <t>Certificado de Vigencia Folio Nº 500396542869, de fecha 02 de julio de 2021, del Servicio de Registro Civil e Identificación.</t>
  </si>
  <si>
    <t>Se acompaña certificado de antecedentes financieros, correspondiente al  año 2020 aprobados por USUFI</t>
  </si>
  <si>
    <t>Corporación Siempreviva, por los Derechos y la Diversidad</t>
  </si>
  <si>
    <t>Corporación Tour Marginal</t>
  </si>
  <si>
    <t>Corporación Asociación de Asistencia y Desarrollo de Personas Vulnerables  - UNE</t>
  </si>
  <si>
    <t>Fundación Abogados de los Niños</t>
  </si>
  <si>
    <t xml:space="preserve">
Fundación Aconcagua Mujer
</t>
  </si>
  <si>
    <t>Fundación Anar, Ayuda a Niños y Adolescentes en Riesgo</t>
  </si>
  <si>
    <t>Fundación Asilo de la Infancia de San Ramón Nonato</t>
  </si>
  <si>
    <t xml:space="preserve">
Presidenta: Alejandra Armijo Melis,
Vice-Presidenta: Estela De Lourdes Barraza Castro,
Secretaria: Minimol Chakkalackal Joseph, 
Tesorera: Roxana Gaete Martínez, 
Tesorera: Sor Nilda de Jesus Campos Leiva 
</t>
  </si>
  <si>
    <t xml:space="preserve">Alejandra Armijo Melis, 
Estela De Lourdes Barraza Castro,
</t>
  </si>
  <si>
    <t>Fundación Bautista para Amar</t>
  </si>
  <si>
    <t xml:space="preserve">
Fundación Beata Laura Vicuña. 
</t>
  </si>
  <si>
    <t>Certificado de Vigencia folio N° 500402796278, emitido el 10 de agosto de 2021, por el Servicio de Registro Civil e Identificación.</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</si>
  <si>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</si>
  <si>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</si>
  <si>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</si>
  <si>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</si>
  <si>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Se acompaña Certificado Financiero correspondiente al  año 2020, aprobados por el SubDepartamento de Supervisión Financiera Nacional.</t>
  </si>
  <si>
    <t>Fundación Bernarda Morín</t>
  </si>
  <si>
    <t>Fundación Betzaida</t>
  </si>
  <si>
    <t xml:space="preserve">
Fundación Camina Conmigo
</t>
  </si>
  <si>
    <t>Fundación CAPTIVA</t>
  </si>
  <si>
    <t xml:space="preserve"> Certificado de Vigencia Folio 500400630559, de 28 de julio de 2021, del SRCEI.</t>
  </si>
  <si>
    <t>Presidente: Rodrigo Armando Fernández Briones
Secretario: María Jesus Muñoz Araya
Tesorero: Claudia Vaitiare Castillo Varas
Certificado de Directorio de fecha 28 de julio de 2021, emitido por el SRCI, folio N° 500400630482.</t>
  </si>
  <si>
    <t xml:space="preserve">Se acompaña Certificado Financiero al año 2020, APROBADOS POR USUFI </t>
  </si>
  <si>
    <t>Fundación Cáritas Araucanía</t>
  </si>
  <si>
    <t>Fundación Cáritas Diocesana de Linares</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</si>
  <si>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</si>
  <si>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Último Consejo Directivo: 16 de junio de 2021</t>
  </si>
  <si>
    <t xml:space="preserve">Mandato General: Director Ejecutivo: Judith Ivonne Villagrán Molina, y Humberto Barrera Ruz.
</t>
  </si>
  <si>
    <t>Se acompaña certificado financiero correspondiente al año 2020, aprobados por el Sub Departamento de Supervisión Financiera Nacional.</t>
  </si>
  <si>
    <t>Fundación Cáritas-Temuco</t>
  </si>
  <si>
    <t>Fundación Casa de Caridad Don Orione</t>
  </si>
  <si>
    <t>Fundación Casa Enjambre</t>
  </si>
  <si>
    <t>Fundación Casa Esperanza E.V.</t>
  </si>
  <si>
    <t>Certificado de Vigencia Folio Nº 500396270877, de fecha 01 de julio de 2021, emitido por el Servicio de Registro Civil e Identificación.</t>
  </si>
  <si>
    <t xml:space="preserve">Antecedentes Financieros correspondientes al año 2020, aprobados por el Subdepartamento de Supervisión Financiera de la Dirección Nacional.
</t>
  </si>
  <si>
    <t>Fundación Centro Comunitario Laura Vicuña-CENLAVI</t>
  </si>
  <si>
    <t>Fundación Centro de Educación y Promoción de Acción Solidaria CEPAS</t>
  </si>
  <si>
    <t>Fundación Centro de Promoción y Prevención Bonifacia Rodríguez.</t>
  </si>
  <si>
    <t xml:space="preserve">
Fundación Centro Nacional de la Familia - CENFA
</t>
  </si>
  <si>
    <t>Certificado de Vigencia de persona jurídica sin fines de lucro folio N° 500404643890, de fecha 20 de agosto de 2021,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</si>
  <si>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</si>
  <si>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Antecedentes Financieros correspondientes al año 2020, aprobados por el Sub Departamento Supervisión Financiera Nacional.</t>
  </si>
  <si>
    <t>Fundación Centro Regional de Asistencia Técnica y Empresarial o Fundación CRATE</t>
  </si>
  <si>
    <t>Certificado de Vigencia Folio Nº 500402665102, de 09-08-2021, otorgado por el Servicio de Registro Civil e Identificación.</t>
  </si>
  <si>
    <t>Se acompaña Certificado de la Institución, correspondiente a antecedentes financieros del año 2020, aprobados por USUFI</t>
  </si>
  <si>
    <t>Fundación Cerro Navia Joven</t>
  </si>
  <si>
    <t xml:space="preserve">
Fundación Chilena de la Adopción
</t>
  </si>
  <si>
    <t>Certificado de vigencia de persona jurídica sin fines de lucro folio 500404226671, emitido por el Servicio de Registro Civil e Identificación, con fecha 18-08-2021.</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</si>
  <si>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</si>
  <si>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</si>
  <si>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tel 26652139 26652150
Cel 8.5022337 </t>
  </si>
  <si>
    <t xml:space="preserve">Certificado de antecedentes financieros correspondientes al año 2020, aprobados por el Sub Departamento de Supervisión Financiera .
</t>
  </si>
  <si>
    <t>Fundación Ciudad del Niño Ricardo Espinosa</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</si>
  <si>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</si>
  <si>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2020, aprobados por el  Subdepartamento de Supervisión  Financiera Nacional.</t>
  </si>
  <si>
    <t>Fundación Ciudad del Niño</t>
  </si>
  <si>
    <t xml:space="preserve">Certificado de Vigencia de persona jurídica sin fines de lucro Folio N° 500395371500, emitido con fecha 24 de junio de 2021, del Servicio de Registro Civil e Identificación. </t>
  </si>
  <si>
    <t>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t>
  </si>
  <si>
    <t xml:space="preserve">16-12-2020 hasta el 16-12-2023.
</t>
  </si>
  <si>
    <t>Presidente: José Pedro Silva Prado
Director Ejecutivo: Edmundo Crespo Pisano
Gerente/Director Administración y Finanzas: Julio Gutiérrez Campos,</t>
  </si>
  <si>
    <t xml:space="preserve">Se acompaña certificado de antecedentes financieros, correspondientes al año 2020 aprobador por el Subdepartamento de Supervisión Financiera Nacional.  </t>
  </si>
  <si>
    <t>Fundación CREA EQUIDAD</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</si>
  <si>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</si>
  <si>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Fundación Creando Futuro</t>
  </si>
  <si>
    <t>Certificado de Vigencia de persona jurídica sin fin de lucro folio Nº 500396313644, de fecha 01 de julio de 2021, emitido por el Servicio de Registro Civil e Identificación.</t>
  </si>
  <si>
    <t xml:space="preserve">Antecedentes Financieros correspondientes al año 2021, pendientes de aprobación por Supervisión Financiera. </t>
  </si>
  <si>
    <t>Fundación Creseres</t>
  </si>
  <si>
    <t>Certificado de Vigencia Folio Nº 500402711821, de fecha 09 de agosto de 2020, del Servicio de Registro Civil e Identificación.</t>
  </si>
  <si>
    <t>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</si>
  <si>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O'higgins 416A comuna de Temuco, región de La Araucanía.</t>
  </si>
  <si>
    <t>Se acompaña certificado de antecedentes financiares año 2020  aprobado por el Departamento de Supervisión financiera</t>
  </si>
  <si>
    <t>Fundación Crispi Lago</t>
  </si>
  <si>
    <t>Fundación Cristiana de Acción Social y Educacional Funcase</t>
  </si>
  <si>
    <t>FUNDACIÓN CRISTOX</t>
  </si>
  <si>
    <t>Fundación Cruzada por Los Niños</t>
  </si>
  <si>
    <t>Fundación COANIL</t>
  </si>
  <si>
    <t>Certificado de Vigencia de persona jurídica sin fines de lucro Folio Nº 500395386540, de 24 de junio de 2021, emitido por el Servicio de Registro Civil e Identificación.</t>
  </si>
  <si>
    <t>Presidente: 
Presidente: 
Felipe Arteaga Manieu, 
Vicepresidente: 
Edgar Witt Gebert
Secretario: 
Luis Lizama Portal
Tesorero: 
Rodrigo Pablo Roa
Directores:
Álvaro Agustín Morales Adaro
Carolina Beatriz Muñoz Guzmán
Sergio Espejo Yaksic</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</si>
  <si>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</si>
  <si>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Se acompaña Certificado de Antecedentes Financieros de la Institución correspondiente al año 2020, aprobados USUFI</t>
  </si>
  <si>
    <t>Fundación Cuidarte Chile</t>
  </si>
  <si>
    <t xml:space="preserve">
Fundación Cultural Para La Reinserción Social ÍTACA
</t>
  </si>
  <si>
    <t>Fundación de Beneficencia Aldea de Niños Cardenal Raúl Silva Henríquez</t>
  </si>
  <si>
    <t>Certificado del Arzobispado de Santiago C/1090/2021, de fecha 10 de agosto de 2021, emitido por el Arzobispado de Santiago.</t>
  </si>
  <si>
    <t>Antecedentes Financieros correspondientes al año 2020, aprobados por el  Sub Departamento de Supervisión Financiera Nacional</t>
  </si>
  <si>
    <t>Fundación de Beneficencia Cristo Vive</t>
  </si>
  <si>
    <t xml:space="preserve">Certificado de Vigencia Folio Nº 500406636126, emitido por el Servicio de Registro Civil e Identificación, con fecha 01 de septiembre de 2021.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</si>
  <si>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</si>
  <si>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 xml:space="preserve">Presidenta: Irene del Carmen Arias Vielma, 
</t>
  </si>
  <si>
    <t>Se acompaña certificado de antecedentes financieros correspondientes al año 2020, remitido a USUFI.</t>
  </si>
  <si>
    <t>Fundación de Beneficencia El Peregrino</t>
  </si>
  <si>
    <t>Fundación de Beneficencia Hogar de Cristo</t>
  </si>
  <si>
    <t>Certificado de Vigencia Folio Nº 500399136909, emitido por el Servicio de Registro Civil e Identificación con fecha 19 de julio de 2021.</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</si>
  <si>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</si>
  <si>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</si>
  <si>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</si>
  <si>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Certificado de Antecedentes financieros, correspondientes al año 2020, aprobados por  USUFI </t>
  </si>
  <si>
    <t>Fundación de Beneficencia Hogar de Niños San José</t>
  </si>
  <si>
    <t>Certificado de Vigencia Folio Nº 500396356941, de fecha 01 de julio de 2021, del Servicio de Registro Civil e Identificación.</t>
  </si>
  <si>
    <t xml:space="preserve">Presidente: José Esteban Raúl Ahumada Figueroa, 
Secretario: Martín Santa María Oyanadel, 
Tesorero: Ricardo Majluf Sapag, 
Consejeros:
Pablo Vicente Gonzalez Figari 
Daniel Panchot Schaefer 
Ximena Osorio Urzúa 
Paulina Soto Calisto 
</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</si>
  <si>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</si>
  <si>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</si>
  <si>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222273131 – 222273036</t>
  </si>
  <si>
    <t>fundamor@fundamor.cl
e-mdoloresama@hotmail.com
mdolores@fundamor.cl
proyectos@fundamor.cl</t>
  </si>
  <si>
    <t>Antecedentes Financieros correspondientes al año 2020 aprobados por el Subdepartamento de Supervisión Financiera Nacional.</t>
  </si>
  <si>
    <t>Fundación de Beneficencia Nuestra Señora de Guadalupe</t>
  </si>
  <si>
    <t>Fundación de Beneficencia Saint Germain</t>
  </si>
  <si>
    <t xml:space="preserve">
Fundación de Beneficencia Sentidos
</t>
  </si>
  <si>
    <t>Certificado de Vigencia folio Nº 500398003125, de fecha 11 de julio de 2021, del Servicio de Registro Civil e Identificación.</t>
  </si>
  <si>
    <t xml:space="preserve">Presidente: 
Marcela Araya Martínez                      
-Vicepresidente 
Mariann Alejandra Davila Coggiola
-Secretario:
Richard Jesús Ron Farías
-Tesorero:
Amaru Andrés Ugaz Ayala
Certificado de Directorio del SRCI, de fecha 11-07-2021, Folio N° 500398003118.F242
</t>
  </si>
  <si>
    <t>Acompaña Certificado Financiero del año 2020,  aprobados por el Subdepartamento de Supervisión Financiera.</t>
  </si>
  <si>
    <t>Fundación Desarrollo Social y Productivo Amautas</t>
  </si>
  <si>
    <t>Fundación de la Esperanza Joven</t>
  </si>
  <si>
    <t xml:space="preserve">
Fundación del Instituto de Capacitación y Especialización Padre Hurtado o Fundación ICEPH
</t>
  </si>
  <si>
    <t xml:space="preserve">Fundación de Prevención de Violencia Infantil PREVIF 
(antes denominada Fundación de Prevención de Violencia Intrafamiliar)
</t>
  </si>
  <si>
    <t>Se acompaña Certificado de Vigencia Folio 500396941815, de fecha 05 de julio de 2021.</t>
  </si>
  <si>
    <t>Presidenta:
Lorena Grez Mauna, 
Secretaria:
Nadezna Lagos Ortiz, 
Tesorero:
Andrés Grez Mauna,
Se acompaña Certificado de Directorio, Folio 500396941804, de fecha 05 de julio de 2021, emitido por el Servicio de Registro Civil e Identificación.</t>
  </si>
  <si>
    <t>De 30 de noviembre de 2020 al 30 de noviembre de 2025</t>
  </si>
  <si>
    <t xml:space="preserve">Presidenta: Lorena Grez Mauna,
Directora Ejecutiva: Rossana Janet Grez Mauna 
</t>
  </si>
  <si>
    <t>Fundación Educacional Buenaventura.</t>
  </si>
  <si>
    <t>Fundación Educacional de Promoción de Viviendas y de Beneficencia Rodelillo-Fundación Rodelillo</t>
  </si>
  <si>
    <t xml:space="preserve">
Fundación Educacional Paihuén.
</t>
  </si>
  <si>
    <t>Fundación Elige</t>
  </si>
  <si>
    <t>Fundación Emerson Moreira</t>
  </si>
  <si>
    <t>Fundación Esperanza</t>
  </si>
  <si>
    <t>Certificado Nº 01/2021, de fecha 03 de febrero de 2021, del Obispado de Punta Arenas.</t>
  </si>
  <si>
    <t xml:space="preserve"> Última elección (ratificación) es de fecha 17 de marzo de 2021.</t>
  </si>
  <si>
    <t xml:space="preserve">Certificado de antecedentes financieros del año 2020, aprobados por el Subdepartamento de Supervisión Financiera.
</t>
  </si>
  <si>
    <t>Fundación Estudio para un Hermano EDUCERE</t>
  </si>
  <si>
    <t>Fundación Familia Nazareth</t>
  </si>
  <si>
    <t xml:space="preserve">Fundación Gabriel &amp; Mary Mustakis </t>
  </si>
  <si>
    <t>FUNDACIÓN GENERACIÓN FORTALEZA</t>
  </si>
  <si>
    <t xml:space="preserve">Fundación Marista por la Solidaridad Gesta </t>
  </si>
  <si>
    <t>Fundación Granja Educativa Terapéutica Caracol</t>
  </si>
  <si>
    <t>Fundación Grupo Norte Chile</t>
  </si>
  <si>
    <t>Fundación Guadalupe Acoge</t>
  </si>
  <si>
    <t>Certificado de Vigencia de Persona Jurídica sin Fines de Lucro, Folio N° 500401777792, emitido por el Servicio de Registro Civil e Identificación, con fecha 04 de agosto de 2021.</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</si>
  <si>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</si>
  <si>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Antecedentes financieros correspondientes al año 2020 aprobados por el Sub Departamento de Supervisión Financiera Nacional.</t>
  </si>
  <si>
    <t>Fundación Hábitos</t>
  </si>
  <si>
    <t>Fundación Hogares de Menores La Promesa</t>
  </si>
  <si>
    <t>Fundación Hogar Esperanza</t>
  </si>
  <si>
    <t>Fundacion hogar de menores de belén</t>
  </si>
  <si>
    <t xml:space="preserve">Fundación Hogar de Niñas Las Creches. </t>
  </si>
  <si>
    <t>Fundación Hogar de Niñitas María Goretti</t>
  </si>
  <si>
    <t>Fundación Hogar Infantil Club de Leones de Talca</t>
  </si>
  <si>
    <t>Fundación Hogar Luterano de Valdivia</t>
  </si>
  <si>
    <t>Fundación Hogares de Menores Verbo Divino</t>
  </si>
  <si>
    <t>Certificado de Vigencia folio Nº 500396882015, de fecha 05 de julio de 2021, del Servicio de Registro Civil e Identificación.</t>
  </si>
  <si>
    <t>Certificado financiero correspondiente al año 2020, aprobados por por el Subdepartamento de Supervisión Financiera Nacional.</t>
  </si>
  <si>
    <t>Fundación Huerquehue</t>
  </si>
  <si>
    <t>Fundación IMSA Creando Lazos</t>
  </si>
  <si>
    <t>Fundación Integral de la Familia -  FIDEF</t>
  </si>
  <si>
    <t>Fundación Integrando Niños con un Toque de Luz</t>
  </si>
  <si>
    <t xml:space="preserve">Fundación Padre Alceste Piergiovanni o Fundación Instituto Chileno de Colonias, Campamentos y Hogares de Menores*.
</t>
  </si>
  <si>
    <t>Fundación Instituto de Educación Popular IEP</t>
  </si>
  <si>
    <t xml:space="preserve">Certificado de Vigencia SOC/163/2021, de fecha 13 de julio de 2021, del Obispado de Copiapó.
</t>
  </si>
  <si>
    <t xml:space="preserve">Calle O’Higgins Nº 555, depto. 1 y 2, comuna de Copiapó, Región de Atacama.
</t>
  </si>
  <si>
    <t>Se acompaña certificado financiero correspondiente al 2020 aprobados por el Subdepartamento de Supervisión Financiera</t>
  </si>
  <si>
    <t>Fundación Jardín Centro Infantil Nuestra Señora de La Victoria</t>
  </si>
  <si>
    <t xml:space="preserve">
Fundación Juan Enrique Pestalozzi. 
</t>
  </si>
  <si>
    <t xml:space="preserve">Fundación Juan XXIII
</t>
  </si>
  <si>
    <t>Fundación Koinomadelfia</t>
  </si>
  <si>
    <t xml:space="preserve">Antecedentes financieros correspondientes al año 2020, aprobados por el Subdepartamento de Supervisión Financiera  </t>
  </si>
  <si>
    <t xml:space="preserve">Fundación La Familia de María </t>
  </si>
  <si>
    <t xml:space="preserve">
Fundación La Frontera
</t>
  </si>
  <si>
    <t xml:space="preserve">Certificado de Vigencia, folio Nº 500396835453, de fecha 05 de julio de 2021, emitido por el Servicio de Registro Civil e Identificación.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</si>
  <si>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</si>
  <si>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El Bosque N° 620, ciudad de Temuco, Región de la Araucanía.
</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</si>
  <si>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</si>
  <si>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</si>
  <si>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</si>
  <si>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Fundación León Bloy para la Promoción Integral de la Familia</t>
  </si>
  <si>
    <t xml:space="preserve">Certificado de Vigencia, folio Nº 500395976348, de 29 de junio de 2021, emitido por el Servicio de Registro Civil e Identificación.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</si>
  <si>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</si>
  <si>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(02) 6385219</t>
  </si>
  <si>
    <t xml:space="preserve">Certificado Financiero correspondiente al año 2020, aprobados por el Subdepartamento de Supervisión Financiera. </t>
  </si>
  <si>
    <t>Fundación Logrando la Felicidad para Rapa Nui</t>
  </si>
  <si>
    <t xml:space="preserve">
Fundación Madre Josefa Fernández Concha- Una Madre para Chile. 
</t>
  </si>
  <si>
    <t>Fundación MADRE VICTORIA</t>
  </si>
  <si>
    <t xml:space="preserve">
Fundación  María de la Luz Zañartu
</t>
  </si>
  <si>
    <t xml:space="preserve">Certificado de Vigencia folio Nº 500401914204, de fecha 04-08-2021, emitido por el Servicio de Registro Civil e Identificación. </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</si>
  <si>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</si>
  <si>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984991231 y red fija 224731095</t>
  </si>
  <si>
    <t xml:space="preserve">
Fundación Maria Dignifica
</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</si>
  <si>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</si>
  <si>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</si>
  <si>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</si>
  <si>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</si>
  <si>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</si>
  <si>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</si>
  <si>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</si>
  <si>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</si>
  <si>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masfamiliasfundacion@gmail.com</t>
  </si>
  <si>
    <t xml:space="preserve">Fundación Mi Casa </t>
  </si>
  <si>
    <t xml:space="preserve">Certificado de Vigencia extendido por el SRCeI, folio Nº 
500395957973, de fecha 29 de junio de 2021.
</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</si>
  <si>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</si>
  <si>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Se acompaña certificado financiero correspondiente al año 2020, aprobados por el Subdepartamento de Supervisión Financiera Nacional.</t>
  </si>
  <si>
    <t xml:space="preserve">Fundación Mi Hogar de Cauquenes
</t>
  </si>
  <si>
    <t>Fundación Mi Hogar- Mi Familia</t>
  </si>
  <si>
    <t>Certificado de Vigencia Folio Nº 500396512468, de fecha 02 de julio de 2021, del Servicio de Registro Civil e Identificación.</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</si>
  <si>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</si>
  <si>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 xml:space="preserve">Fundación Miguel Kast Rist </t>
  </si>
  <si>
    <t xml:space="preserve">
Fundación Mis Amigos
</t>
  </si>
  <si>
    <t>Presidente: Clemente Muñiz Trigo   
Vicepdte: María Teresa Herrera Azocar
Tesorero: Félix Vergara Ruiz         
Secretaria: María Luisa Leuthner Wanner
Director: Gaspar Handgraaf Schaaper  Certificado de Directorio de fecha 24 de julio de 2021, emitido por el SRCI, Folio N° 500400028937.</t>
  </si>
  <si>
    <t>Se acompaña certificado financiero correspondiente al año 2020, aprobados por parte del Subdepartamento de Supervisión Financiera Nacional</t>
  </si>
  <si>
    <t>Fundación MOREAU o FUNDAMOR</t>
  </si>
  <si>
    <t>Fundación Nacional para la Defensa Ecológica del Menor de Edad-Fundación DEM</t>
  </si>
  <si>
    <t xml:space="preserve">Certificado de Vigencia, folio Nº 500397042278, emitido con fecha 06 de julio de 2021, por el Servicio de Registro Civil e Identificación.
</t>
  </si>
  <si>
    <t>Presidente:   
Daniela Yáñez Meneses, 
Vicepresidente:
Mirta Daniela Montti Ulloa, 
Tesorero:
Rodrigo Sepúlveda Prado
Secretaria:
Alicia Ibarra Medina,
Directoras/es:
Carlos Cifuentes Fernández
María Cristina Concha Wagenknecht
María Eliana Sandoval Díaz</t>
  </si>
  <si>
    <t>01 año. Último Directorio data de fecha 01 de julio de 2021.</t>
  </si>
  <si>
    <t xml:space="preserve">Daniela Yáñez Meneses, 
Juan Eduardo Parry Morabec, (Desde el día 02 agosto de 2021)
Carla Polanco Mercado, 
</t>
  </si>
  <si>
    <t>directorio@fundaciondem.cl
juan.parry@fundaciondem.cl
coordinacionejecutiva@fundaciondem.cl
administracioncentral@fundaciondem.cl</t>
  </si>
  <si>
    <t>Se acompaña certificado financiero correspondiente al año 2020, aprobados por el Subdepartamento de Supervisión Financiera.</t>
  </si>
  <si>
    <t>Fundación Nacional para la Superación de la Pobreza</t>
  </si>
  <si>
    <t>Fundación Niño Dios de Malloco</t>
  </si>
  <si>
    <t>Fundación Niño y Patria</t>
  </si>
  <si>
    <t xml:space="preserve">Certificado de directorio de persona jurídica, folio N° 500397327428, de fecha 7 de julio de 2021, emitido por el Servicio de Registro Civil e Identificación. </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</si>
  <si>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</si>
  <si>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10 de marzo de 2021 al 10 de marzo de 2025</t>
  </si>
  <si>
    <t xml:space="preserve">Erica Marianela Ponce Figueroa, </t>
  </si>
  <si>
    <t>Se  acompaña certificado de antecedentes financieros correspondiente al año 2020, aprobados por el  Subdepartamento de Supervisión Financiera Nacional.</t>
  </si>
  <si>
    <t>Fundación Niño Patrimonio</t>
  </si>
  <si>
    <t>Fundación Niños en la Huella</t>
  </si>
  <si>
    <t>Fundación Nuestra Señora de la Esperanza</t>
  </si>
  <si>
    <t xml:space="preserve">Certificado de Vigencia de Directorio, Folio Nº85710000, emitido con fecha 23 de julio de 2021,por el Servicio de Registro Civil e Identificación.
</t>
  </si>
  <si>
    <t>Presidente
Juan Luis Del Pino Riesco, 
Secretario
Loreto Elisa Olate Gallardo, 
Tesorero
Ramona Edecia Vilches Lagos,</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</si>
  <si>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</si>
  <si>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</si>
  <si>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</si>
  <si>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</si>
  <si>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</si>
  <si>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 xml:space="preserve">Presidente:
Mario Santiago Manríquez Santa Cruz, 
Director Ejecutivo:
Benjamín Rodríguez Larraín, 
Secretario: 
Eduardo Sergio Silva Donoso, 
Javiera Errázuriz Dell´Oro
</t>
  </si>
  <si>
    <t xml:space="preserve">Certificado de Antecedentes Financieros del año 2020 aprobados por el Sub Departamento Supervisión Financiera
</t>
  </si>
  <si>
    <t xml:space="preserve">Fundación Paicaví </t>
  </si>
  <si>
    <t xml:space="preserve">Certificado de Antecedentes Financieros del año 2020, aprobados por el Subdepartamento de Supervisión Nacional. </t>
  </si>
  <si>
    <t xml:space="preserve">Fundación para la Acción Social </t>
  </si>
  <si>
    <t>Fundación para la Infancia de Coquimbo</t>
  </si>
  <si>
    <t>Certificado de Vigencia Folio Nº 500395322859, emitido con fecha 24 de junio de 2021, por parte del  Servicio de Registro Civil e Identificación.</t>
  </si>
  <si>
    <t>Antecedentes financieros correspondientes al año 2020, remitidos al Sub Depto. de Supervisión Financiera Nacional para su aprobación, a través de correo electrónico de 06 de julio de 2021</t>
  </si>
  <si>
    <t>Fundación para la Infancia inclusivamente</t>
  </si>
  <si>
    <t>Fundación para la Promoción y el Cuidado de la Salud Mental, la Calidad de Vida y la Felicidad, pudiendo usar indistintamente el nombre de Fundación Vínculos.</t>
  </si>
  <si>
    <t>Fundación para el Crecimiento Humano FUCREHU.</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</si>
  <si>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</si>
  <si>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</si>
  <si>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</si>
  <si>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</si>
  <si>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</si>
  <si>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</si>
  <si>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</si>
  <si>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</si>
  <si>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</si>
  <si>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</si>
  <si>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</si>
  <si>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</si>
  <si>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Fundación Pares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</si>
  <si>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</si>
  <si>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</si>
  <si>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</si>
  <si>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</si>
  <si>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Certificado Financiero 2020, aprobados por el Subdepartamento de Supervisión financiera.</t>
  </si>
  <si>
    <t>Fundación Paternitas</t>
  </si>
  <si>
    <t>Indefinida. Con fecha 23 de junio de 2021, se extiende un certificado  C/923/2021 emanado del Arzobispado de Santiago que describe la conformación del actual Directorio.</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</si>
  <si>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</si>
  <si>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Certificado Financiero correspondiente al año 2020, remitido al Subdepartamento de Supervisión Financiera.</t>
  </si>
  <si>
    <t>Fundación Patronato de los Sagrados Corazones de Valparaíso</t>
  </si>
  <si>
    <t xml:space="preserve">Certificado de vigencia de persona jurídica sin fines de lucro, folio 500396675594, de fecha 08 de julio de 2021, emitido por el Servicio de de Registro Civil e Identificación.
</t>
  </si>
  <si>
    <t xml:space="preserve">Presidente: 
Carlos Ernesto Celedón Riquelme
Vicepresidente: 
Sergio Manuel Reyes Cajas
Secretario:
Mónica Isabel Cortez Muñoz
Directores:
Mónica Isabel Cortez Muñoz
Sergio Manuel Reyes Cajas
Mario Soto Medel, 
Claudio Ansaldo Moggia,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</si>
  <si>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</si>
  <si>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</si>
  <si>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laviles@patronatosscc.cl
Emoyano@patronatosscc.cl
secretaria@patronatosscc.cl</t>
  </si>
  <si>
    <t xml:space="preserve">Se acompaña Certificado Financiero correspondiente al año 2020 aprobado por el Sub Departamento de Supervisión Financiera Nacional.
</t>
  </si>
  <si>
    <t>Fundación Paula Jaraquemada Alquízar</t>
  </si>
  <si>
    <t>Certificado de Vigencia, folio Nº 500395081620, emitido por el SRCeI con fecha 23 de junio de 2021.</t>
  </si>
  <si>
    <t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t>
  </si>
  <si>
    <t>Se acompaña certificado financiero correspondiente al año 2020 aprobados por USUFI</t>
  </si>
  <si>
    <t>Fundación Pedro Aguirre Cerda</t>
  </si>
  <si>
    <t>Fundación por un Mundo Mejor</t>
  </si>
  <si>
    <t xml:space="preserve">Certificado de Vigencia inscripción Nº193193 de fecha 26 de febrero de 2015. Folio N° 500394911938 emitido por el Servicio de Registro Civil e Identificación, de fecha 22 de junio de 2021.
</t>
  </si>
  <si>
    <t>Nombramiento 03 de agosto de 2020 y cesación 03 de agosto de 2025.</t>
  </si>
  <si>
    <t xml:space="preserve">Antecedentes financieros correspondientes al año 2020, remitido para aprobación del Sub Depto. de Supervisión Financiera Nacional. </t>
  </si>
  <si>
    <t>FUNDACIÓN PROACOGIDA</t>
  </si>
  <si>
    <t>Certificado de Vigencia de Persona Jurídica sin Fines de Lucro, Folio Nº 500395474238, de fecha 25 de junio de 2021, del Servicio de Registro Civil e Identificación.</t>
  </si>
  <si>
    <t xml:space="preserve">Antecedentes financieros correspondientes al año 2020, remitidos para aprobación del Sub Departamento de Supervisión Financiera Nacional. </t>
  </si>
  <si>
    <t xml:space="preserve">
FUNDACIÓN PROYECTO B. 
</t>
  </si>
  <si>
    <t>Certificado de Vigencia folio N° 500404385794, de fecha 19-08-2021, del Servicio de Registro Civil e Identificación.</t>
  </si>
  <si>
    <t xml:space="preserve">Calle Andres de Fuenzalida N° 22, 
comuna de Providencia, Región Metropolitana..
</t>
  </si>
  <si>
    <t>562 228647320</t>
  </si>
  <si>
    <t xml:space="preserve">
Se acompaña certificado financiero correspondiente al 2020, aprobado por el Subdepartamento de Supervisión Financiera.</t>
  </si>
  <si>
    <t>Fundación Pura Vida</t>
  </si>
  <si>
    <t xml:space="preserve">Painequilla N° 5057, Valle Volcane, Puerto Montt.
</t>
  </si>
  <si>
    <t>Fundación Refugio de Cristo</t>
  </si>
  <si>
    <t>Certificado de Vigencia de Persona Jurídica sin fines de lucro folio 500394944764, de fecha 22-06-2021, emitido por el Servicio de Registro Civil e Identificación</t>
  </si>
  <si>
    <t xml:space="preserve">Certificado financiero correspondiente al año 2020 APROBADOS POR EL  Subdepartamento de Supervisión Financiero. </t>
  </si>
  <si>
    <t>Fundación Reencuadre</t>
  </si>
  <si>
    <t xml:space="preserve">Fundación Reencuentro </t>
  </si>
  <si>
    <t xml:space="preserve">
Fundación Regazo
</t>
  </si>
  <si>
    <t xml:space="preserve">Fundación Reinventarse </t>
  </si>
  <si>
    <t>Fundación Repuyen</t>
  </si>
  <si>
    <t>Fundación Ruperto Lecaros Izquierdo</t>
  </si>
  <si>
    <t>Fundación Sagrada Familia</t>
  </si>
  <si>
    <t xml:space="preserve">Fundación San Pedro Armengol </t>
  </si>
  <si>
    <t xml:space="preserve">Fundación San José para la Adopción Familiar Cristiana </t>
  </si>
  <si>
    <t>Certificado de vigencia de personalidad jurídica canónica N° C/966/2021, de 06 de julio de 2021 del Arzobispado de Santiago.</t>
  </si>
  <si>
    <t>Fundación Sentido</t>
  </si>
  <si>
    <t xml:space="preserve">
FUNDACIÓN SINERGIA SOCIAL 
</t>
  </si>
  <si>
    <t xml:space="preserve">
Fundación Sociedad San Vicente de Paul
</t>
  </si>
  <si>
    <t>Fundación Social, Educacional y Cultural CIFAN</t>
  </si>
  <si>
    <t>Fundación Social Novo Millennio</t>
  </si>
  <si>
    <t xml:space="preserve">Se acompaña Certificado Financiero, correspondiente al año 2020, remitidos para aprobación del Sub Depto. de Supervisión Financiera Nacional.
</t>
  </si>
  <si>
    <t>Fundación Sotto Il Monte</t>
  </si>
  <si>
    <t xml:space="preserve">
Fundación Tabor.
</t>
  </si>
  <si>
    <t>Certificado de Vigencia, folio Nº 500370879168, emitido por el SRCeI con fecha 12 de febrero de 2021.</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</si>
  <si>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</si>
  <si>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15 de marzo de 2021 al 15 de marzo del año 2023</t>
  </si>
  <si>
    <t>Antecedentes Financieros correspondientes al año 2020, aprobados por el Subdepartamento de Supervisión Financiera de la Dirección Nacional.</t>
  </si>
  <si>
    <t>Certificado de Vigencia, folio 500395836985, de fecha 29 de junio de 2021, emitido por el Servicio de Registro Civil e Identificación.</t>
  </si>
  <si>
    <t xml:space="preserve">Presidente: 
Guillermo Alfonso Montecinos Rojas
Vicepresidente:
Hernán Luis Quezada Olivares
Tesorera:
Pollete Franchesca Garrote Jirón
Secretario:
Absalón Pedro Opazo Lazcano
Consta en certificado de directorio de persona jurídica, folio 500395836827, de fecha 29 de junio de 2021, emitido por el Servicio de Registro Civil e Identificación.
</t>
  </si>
  <si>
    <t>20 de enero de 2021 hasta el 20 de enero de 2024.</t>
  </si>
  <si>
    <t xml:space="preserve">Certificado de antecedentes financieros correspondientes al año 2020, remitidos para aprobación del Subdepartamento de Supervisión Financiera Nacional.
</t>
  </si>
  <si>
    <t>Fundación Tierra de Esperanza</t>
  </si>
  <si>
    <t>Certificado de Vigencia inscripción Nº7421 de fecha 02 de abril de 1997. Folio N° 500394531618 emitido por el Servicio de Registro Civil e Identificación, de fecha 18 de junio de 2021.</t>
  </si>
  <si>
    <t xml:space="preserve">Presidente: 
Simona de la Barra Cruzat, 
Secretario:
Leoncio Toro Araya., 
Tesorero: 
Carlos Javier Contzen Fuentes, 
Director: 
Felipe Andrés Venegas Pozo, 
Director:
Gonzalo Sandoval Zambrano, 
</t>
  </si>
  <si>
    <t>Nombramiento 12 de diciembre de 2019 y cesación 12 de diciembre de 2022.</t>
  </si>
  <si>
    <t>Certificado de Vigencia folio Nº 500403752958, de fecha 16 de agosto de 2021, del Servicio de Registro Civil e Identificación.</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</si>
  <si>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</si>
  <si>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</si>
  <si>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Antecedentes financieros correspondientes al año 2020, aprobados por el sub Depto de Supervisión Financiera Nacional. </t>
  </si>
  <si>
    <t xml:space="preserve">Certificado de Vigencia folio N°500396536755, de 2 de julio de 2021, emitido por el Servicio de Registro Civil e Identificación. 
</t>
  </si>
  <si>
    <t xml:space="preserve">PRESIDENTA: CECILIA MOREL MONTES 
CONSEJERO: PAMELA FRANCISCA RODRIGUEZ ACEITUNO,
CONSEJERO: JESUS HONORATO ERRAZURIZ, R
CONSEJERO: DANTE MIGUEL CASTILLO GUAJARDO, 
CONSEJERO: MARCELA ANDREA CORNEJO CANCINO, 
CONSEJERO: CAROLINA VIVIAN AROCA TOLOZA, </t>
  </si>
  <si>
    <t>14 de marzo de 2018 duración indefinida.</t>
  </si>
  <si>
    <t xml:space="preserve">DIRECTOR EJECUTIVO: JOSE MANUEL READY SALAME, </t>
  </si>
  <si>
    <t>Antecedentes financieros año 2020, remitidos a supervisión financiera para su aprobación, pero no fueron aprobados por tener balance negativo, por correo de 31 de julio de 2021 se solicita rectificación del documento.</t>
  </si>
  <si>
    <t>Fundación Vida Compartida.</t>
  </si>
  <si>
    <t>Certificado de Vigencia Folio Nº 500405884659, de fecha 27 de agosto de 2021, del Servicio de Registro Civil e Identificación.</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</si>
  <si>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</si>
  <si>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</si>
  <si>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</si>
  <si>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Certificado financiero año 2020, aprobados por el Sub Departamento de Supervisión Financiera Nacional .</t>
  </si>
  <si>
    <t>Gendarmería de Chile</t>
  </si>
  <si>
    <t xml:space="preserve">Delegación Presidencial Provincial de Antártica Chilena (Ex Gobernación Provincial Antártica Chilena)
</t>
  </si>
  <si>
    <t xml:space="preserve">Delegación Presidencial Provincial de Antofagasta (ex Gobernación Provincial de Antofagasta)
</t>
  </si>
  <si>
    <t xml:space="preserve">Delegación Presidencial Provincial de Arica (ex Gobernación Provincial Arica)
</t>
  </si>
  <si>
    <t xml:space="preserve">Delegación Presidencial Provincial de Aysén (ex Gobernación Provincial Aysén)
</t>
  </si>
  <si>
    <t xml:space="preserve">Delegación Presidencial Provincial de Cachapoal (ex Gobernación Provincial Cachapoal)
</t>
  </si>
  <si>
    <t xml:space="preserve">Delegación Presidencial Provincial de Capitán Prat (ex Gobernación Provincial Capitán Prat)
</t>
  </si>
  <si>
    <t xml:space="preserve">Delegación Presidencial Provincial de Choapa (ex Gobernación Provincial de Choapa)
</t>
  </si>
  <si>
    <t xml:space="preserve">Delegación Presidencial Provincial de Coyhaique (ex Gobernación Provincial de Coyhaique)
</t>
  </si>
  <si>
    <t xml:space="preserve">Delegación Presidencial Provincial de El Loa (ex Gobernación Provincial de El Loa)
</t>
  </si>
  <si>
    <t xml:space="preserve">Delegación Presidencial Provincial de Iquique (ex Gobernación Provincial Iquique)
</t>
  </si>
  <si>
    <t xml:space="preserve">Delegación Presidencial Provincial de isla de pascua (ex Gobernación Provincial de Isla de Pascua)
</t>
  </si>
  <si>
    <t>rdelapuente@interior.gob.cl
rgodoy@interior.gob.cl
trapu@interior.gob.cl</t>
  </si>
  <si>
    <t xml:space="preserve">Delegación Presidencial Provincial de Magallanes (ex Gobernación Provincial de Magallanes)
</t>
  </si>
  <si>
    <t xml:space="preserve">Delegación Presidencial Provincial de Parinacota (Ex Gobernación Provincial de Parinacota) 
</t>
  </si>
  <si>
    <t xml:space="preserve">Delegado Presidencial Provincial de Parinacota; Mario Andres Salgado Ibarra </t>
  </si>
  <si>
    <t xml:space="preserve">2 24877155 – 2 24877157
</t>
  </si>
  <si>
    <t xml:space="preserve"> partesdppparinacota@interior.gob.cl
msalgado@interior.gob.cl</t>
  </si>
  <si>
    <t xml:space="preserve">Delegación Presidencial Provincial de Marga Marga (ex Gobernación Provincial de Marga Marga)
</t>
  </si>
  <si>
    <t xml:space="preserve">Delegación Presidencial Provincial del Tamarugal (Ex Gobernación Provincial Del Tamarugal)
</t>
  </si>
  <si>
    <t xml:space="preserve">Delegación Presidencial Provincial de Tocopilla (ex Gobernación Provincial Tocopilla) 
</t>
  </si>
  <si>
    <t xml:space="preserve">Delegación Presidencial Provincial de última esperanza (ex Gobernación Provincial Última Esperanza)
</t>
  </si>
  <si>
    <t xml:space="preserve">Presidente: Odette Aguayo Cortés    </t>
  </si>
  <si>
    <t xml:space="preserve">
Hogar Indígena de Santa Bárbara
</t>
  </si>
  <si>
    <t>Hogares Evangélicos de Chile</t>
  </si>
  <si>
    <t xml:space="preserve">
I. Municipalidad de Alhué
</t>
  </si>
  <si>
    <t xml:space="preserve">Cristian Didy Olivares Iriarte, </t>
  </si>
  <si>
    <t>51 2 610328
51 2 610334
51 2 400 500</t>
  </si>
  <si>
    <t xml:space="preserve">alcaldia@munialtodelcarmen.cl 
alcalde.olivares@munialtodelcarmen.cl </t>
  </si>
  <si>
    <t>I.Municipalidad de Alto Biobío</t>
  </si>
  <si>
    <t xml:space="preserve">Jonathan Rodrigo Velasquez Ramirez </t>
  </si>
  <si>
    <t>552-887413/552-887408/ 552-887169</t>
  </si>
  <si>
    <t>Alcaldía.ima@imantof.cl
Jonathan.velasquezr@imantof.cl
Oficina.partes@imantof.cl</t>
  </si>
  <si>
    <t xml:space="preserve">Elizabeth Noemí Marican Rivas  </t>
  </si>
  <si>
    <t xml:space="preserve">
I. Municipalidad de Aysén
</t>
  </si>
  <si>
    <t xml:space="preserve">Julio Esteban Confucio Uribe Alvarado
</t>
  </si>
  <si>
    <t>67-2336500.-</t>
  </si>
  <si>
    <t>Correos electrónicos de la institución.  juribe@puertoaysen.cl (Sr Alcalde)   - mconuecar@puertoaysen.cl (Jefe gabinete)  lmera@puertoaysen.cl (Secretaria Alcaldía)</t>
  </si>
  <si>
    <t xml:space="preserve">Victor Donoso Oyanedel Huerta, </t>
  </si>
  <si>
    <t>33- 762100 anexos 204 o 202</t>
  </si>
  <si>
    <t xml:space="preserve">alcaldia@municipiocabildo.cl
oirs@municipiocabildo.cl </t>
  </si>
  <si>
    <t xml:space="preserve">Roberto Eliecer Daniel Chamorro Vargas
</t>
  </si>
  <si>
    <t xml:space="preserve">Juan Francisco Calbucoy Guerrero
</t>
  </si>
  <si>
    <t>532540088 / 532540006</t>
  </si>
  <si>
    <t>secretaria.canela@gmail.com
didecocanela@gmail.com
alcaldiacanela1@gmail.com</t>
  </si>
  <si>
    <t xml:space="preserve">
I. Municipalidad de Cañete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</si>
  <si>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</si>
  <si>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</si>
  <si>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Francisco Javier Riquelme López</t>
  </si>
  <si>
    <t xml:space="preserve">Rodrigo Eduardo Díaz Brito Rut: 12.599.701-5    </t>
  </si>
  <si>
    <t>342631316-342631363</t>
  </si>
  <si>
    <t>rdiazb@municatemu.cl</t>
  </si>
  <si>
    <t>Lorena Leonor Facuse Rojas</t>
  </si>
  <si>
    <t xml:space="preserve">Marcelo Osvaldo Waddington Guajardo, </t>
  </si>
  <si>
    <t xml:space="preserve">
I. Municipalidad de Chañaral
</t>
  </si>
  <si>
    <t xml:space="preserve">Margarita Alicia Flores Salazar </t>
  </si>
  <si>
    <t xml:space="preserve">Almirante Latorre N°700, comuna de Chañaral, Región de Atacama. 
</t>
  </si>
  <si>
    <t xml:space="preserve">
I. Municipalidad de Chépica
</t>
  </si>
  <si>
    <t xml:space="preserve">Patricio Eugenio Cepeda Santibáñez-
</t>
  </si>
  <si>
    <t>(72) 817269- 817299- 817213</t>
  </si>
  <si>
    <t>opdsembrandoderechos@gmail.com</t>
  </si>
  <si>
    <t xml:space="preserve">
I. Municipalidad de Chillán
</t>
  </si>
  <si>
    <t xml:space="preserve">Camilo Benavente Jimenez </t>
  </si>
  <si>
    <t xml:space="preserve">
I. Municipalidad de Chillán Viejo
</t>
  </si>
  <si>
    <t xml:space="preserve">Jorge Andres del Pozo Pastene, 
</t>
  </si>
  <si>
    <t>Jorge Calderón Núñez</t>
  </si>
  <si>
    <t>672522115- 672522180</t>
  </si>
  <si>
    <t xml:space="preserve">Alcalde: Jorge.calderon@municochrane.cl
Dideco: carolina.lazo@municochrane.cl
Administrador Municipalidad: omar.ruiz@municochrane.cl
</t>
  </si>
  <si>
    <t>José Alejandro Flores Osorio</t>
  </si>
  <si>
    <t xml:space="preserve">Isabel Margarita Valenzuela Ahumada 
</t>
  </si>
  <si>
    <t>alcaldia@colina.cl</t>
  </si>
  <si>
    <t xml:space="preserve">Pedro Miguel Angel Castillo </t>
  </si>
  <si>
    <t xml:space="preserve">
I. Municipalidad de Concepción
</t>
  </si>
  <si>
    <t xml:space="preserve">
I. Municipalidad de Concón
</t>
  </si>
  <si>
    <t>FREDDY ANTONIO RAMIREZ VILLALOBOS, RUT: 8.526.167-3</t>
  </si>
  <si>
    <t>oficinadepartes@concon.cl       alcaldia@concon.cl</t>
  </si>
  <si>
    <t xml:space="preserve">
I. Municipalidad de Constitución
</t>
  </si>
  <si>
    <t>Carlos Arturo Leal Neira,</t>
  </si>
  <si>
    <t xml:space="preserve">
I. Municipalidad de Copiapó
</t>
  </si>
  <si>
    <t xml:space="preserve">
I. Municipalidad de Conchalí
</t>
  </si>
  <si>
    <t>Ali Manuel Manouchehri Moghadam Kashan Lobos ,</t>
  </si>
  <si>
    <t>Carlos Patricio Gatica Villegas</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</si>
  <si>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</si>
  <si>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</si>
  <si>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Curacautín
</t>
  </si>
  <si>
    <t xml:space="preserve">Victor Manuel Barrera Barrera </t>
  </si>
  <si>
    <t xml:space="preserve">Alejandra Burgos Bizama
</t>
  </si>
  <si>
    <t xml:space="preserve">
I. Municipalidad de Curacaví
</t>
  </si>
  <si>
    <t xml:space="preserve">
I. Municipalidad de Curicó
</t>
  </si>
  <si>
    <t xml:space="preserve">
I. Municipalidad de Doñihue
</t>
  </si>
  <si>
    <t>16-09-20014</t>
  </si>
  <si>
    <t xml:space="preserve">Manuel Francisco Zúñiga Aguilar  </t>
  </si>
  <si>
    <t>22-4107888
22-5292131
977761841</t>
  </si>
  <si>
    <t>manuel.zuniga@municipalidadelbosque.cl
alejandra.roias@municípalidadelbosque.cl</t>
  </si>
  <si>
    <t>Secretaria: 225609702
Jefa Gabinete: 225609704</t>
  </si>
  <si>
    <t>Alcalde: Alcalde@munielmonte.cl
Partes: Partes@munielmonte.cl
Jefa Gabinete: vmerino@munielmonte.cl</t>
  </si>
  <si>
    <t xml:space="preserve">Alfonso Adrián Muñoz Aravena, </t>
  </si>
  <si>
    <t xml:space="preserve">
I. Municipalidad de Estación Central
</t>
  </si>
  <si>
    <t>Felipe Muñoz Vallejos</t>
  </si>
  <si>
    <t>felipemunoz@estacioncentral.cl</t>
  </si>
  <si>
    <t>569 74959304</t>
  </si>
  <si>
    <t xml:space="preserve"> alcalde@munifreirina.cl</t>
  </si>
  <si>
    <t xml:space="preserve">
I. Municipalidad de Fresia </t>
  </si>
  <si>
    <t xml:space="preserve">José Miguel Cárdenas Barría
</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</si>
  <si>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</si>
  <si>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</si>
  <si>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Claudio Rosamel Lavado Castro,                           
</t>
  </si>
  <si>
    <t>Fono Fax: (063) 2481213</t>
  </si>
  <si>
    <t xml:space="preserve">Jorge Andres Romero Martínez </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</si>
  <si>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</si>
  <si>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</si>
  <si>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</si>
  <si>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</si>
  <si>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</si>
  <si>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</si>
  <si>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</si>
  <si>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 xml:space="preserve">
I. Municipalidad de Hualpén
</t>
  </si>
  <si>
    <t>Miguel Rivera Morales</t>
  </si>
  <si>
    <t xml:space="preserve">Calle Patria Nueva #1035 sector Perla del Bio Bio, comuna de Hualpén, región del Biobío. 
</t>
  </si>
  <si>
    <t xml:space="preserve">Jorge Alejandro Contanzo Bravo     </t>
  </si>
  <si>
    <t>Fonos fax: 41-780213 – 41-780424 – 41-780454</t>
  </si>
  <si>
    <t xml:space="preserve"> alcaldia@hualqui.cl</t>
  </si>
  <si>
    <t xml:space="preserve">Rigoberto Genaro Briceño Tapia
</t>
  </si>
  <si>
    <t>Juan Pablo Olave Cámbara,</t>
  </si>
  <si>
    <t xml:space="preserve">Alcalde David López N°009, comuna de Isla de Maipo, región Metropolitana
</t>
  </si>
  <si>
    <t xml:space="preserve">56-2-8769100
</t>
  </si>
  <si>
    <t>contaco@islademaipo.cl
jolave@islademaipo.cl</t>
  </si>
  <si>
    <t xml:space="preserve">JONATHAN OPAZO CARRASCO </t>
  </si>
  <si>
    <t>Daniela Peñaloza Ramos</t>
  </si>
  <si>
    <t xml:space="preserve">Patricio Daniel Pallares Valenzuela, </t>
  </si>
  <si>
    <t xml:space="preserve">Fono: 51-2-206501 y Fono: 51-2-427859 </t>
  </si>
  <si>
    <t xml:space="preserve">roberto.iacob@laserena.cl
margarita.riveros@laserena.cl 
Jefa Depto. de la Familia
</t>
  </si>
  <si>
    <t xml:space="preserve">
I. Municipalidad de La Unión 
</t>
  </si>
  <si>
    <t xml:space="preserve">Lautaro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</si>
  <si>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</si>
  <si>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</si>
  <si>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Licantén
</t>
  </si>
  <si>
    <t xml:space="preserve">Mario Alejandro Meza Vásquez  </t>
  </si>
  <si>
    <t>victorangulo_concejal@hotmail.com/secretariaalcalde@llanquihue.cl</t>
  </si>
  <si>
    <t>Javiera Paz Reyes Jara,</t>
  </si>
  <si>
    <t>2248560 00 - Central telefónica.
22485 60 11 – Alcaldía
22485 6329 – Recepción OPD</t>
  </si>
  <si>
    <t xml:space="preserve">alcaldía@loespejo.cl      
municipalidad@loespejo.cl
</t>
  </si>
  <si>
    <t xml:space="preserve">
I. Municipalidad de  Longaví
</t>
  </si>
  <si>
    <t>223887679-223887678</t>
  </si>
  <si>
    <t>alcaldiaq@loprado.cl</t>
  </si>
  <si>
    <t xml:space="preserve">
I. Municipalidad de Los Álamos.
</t>
  </si>
  <si>
    <t xml:space="preserve">
I. Municipalidad de Los Ángeles
</t>
  </si>
  <si>
    <t>Estéban Krause Salazar</t>
  </si>
  <si>
    <t>Christián Frank Gross Hidalgo</t>
  </si>
  <si>
    <t xml:space="preserve">Victor Patricio Marchant Ulloa </t>
  </si>
  <si>
    <t xml:space="preserve">
I. Municipalidad de Machalí
</t>
  </si>
  <si>
    <t xml:space="preserve">Juan Carlos Abud Parra. </t>
  </si>
  <si>
    <t xml:space="preserve">
I. Municipalidad de Maipú
</t>
  </si>
  <si>
    <t>Tomás Vodanovic Escudero,</t>
  </si>
  <si>
    <t>oficinadepartes@maipu.cl</t>
  </si>
  <si>
    <t xml:space="preserve">Luis Manuel Barra Villanueva
RUN: 7.956.842-2  </t>
  </si>
  <si>
    <t xml:space="preserve">
I. Municipalidad de Maullín
</t>
  </si>
  <si>
    <t xml:space="preserve">Cristián Daniel Herrera Peña
</t>
  </si>
  <si>
    <t xml:space="preserve">(532) 354400 anexo 211-214 </t>
  </si>
  <si>
    <t xml:space="preserve">Correo electrónico de representante legal: 
cristianherrera@mpatria.cl 
Correo electrónico de proyecto: ppfmontepatria@gmail.com
</t>
  </si>
  <si>
    <t xml:space="preserve">
I. Municipalidad de Mulchén
</t>
  </si>
  <si>
    <t xml:space="preserve">Carlos Roberto Toloza Soto 
Alcalde
</t>
  </si>
  <si>
    <t>César Hipólito Sepúlveda Huerta,</t>
  </si>
  <si>
    <t xml:space="preserve">
I. Municipalidad de Ñuñoa
</t>
  </si>
  <si>
    <t xml:space="preserve">Cristina Emilia Rios Saavedra </t>
  </si>
  <si>
    <t xml:space="preserve">
I. Municipalidad de Ninhué
</t>
  </si>
  <si>
    <t xml:space="preserve">
I. Municipalidad de Ñiquén
</t>
  </si>
  <si>
    <t xml:space="preserve">
I. Municipalidad de Olmué
</t>
  </si>
  <si>
    <t>Jorge Jil Herrera</t>
  </si>
  <si>
    <t xml:space="preserve">Felipe Muñoz Heredia 
</t>
  </si>
  <si>
    <t xml:space="preserve">Mario Hernán González Rebolledo
</t>
  </si>
  <si>
    <t xml:space="preserve">Rodrigo Alexander Contreras Gutierrez 
</t>
  </si>
  <si>
    <t xml:space="preserve">Fono Alcaldia: 228218615
Fono DIDECO: 226940214- 226940220-229640203 
</t>
  </si>
  <si>
    <t>Correo electrónico alcaldía: alcaldia@paine.cl
Correo electrónico DIDECO:dideco@paine.cl</t>
  </si>
  <si>
    <t>442928010 / 442928011</t>
  </si>
  <si>
    <t>gloria.paredes@munipalmilla.cl
 paola.toro@munipalmilla.cl</t>
  </si>
  <si>
    <t xml:space="preserve">PEDRO JAVIER BURGOS VÁSQUEZ
</t>
  </si>
  <si>
    <t xml:space="preserve">Luis Astudillo Peiretti
</t>
  </si>
  <si>
    <t xml:space="preserve">Avenida Salvador Allende N° 2929, comuna de Pedro Aguirre Cerda. Región Metropolitana.
</t>
  </si>
  <si>
    <t xml:space="preserve">22396503 
22396504 </t>
  </si>
  <si>
    <t>lastudillo@pedroaguirrecerda.cl
jguzman@pedroaguirrecerda.cl</t>
  </si>
  <si>
    <t xml:space="preserve">
I. Municipalidad de Peñaflor
</t>
  </si>
  <si>
    <t>I. Municipalidad de Peñalolén</t>
  </si>
  <si>
    <t>22 486 8050 / +56 9 98888803</t>
  </si>
  <si>
    <t>alcaldesa@penalolen.cl
 nmaray@penalolen.cl
cleitao@penalolen.cl</t>
  </si>
  <si>
    <t xml:space="preserve">Luis Alejandro Sepulveda Tapia
</t>
  </si>
  <si>
    <t xml:space="preserve">Ignacio Gamalier Villalobos Henriquez
</t>
  </si>
  <si>
    <t>Calle Cuartel  Nº225, comuna de Petorca, V Región.</t>
  </si>
  <si>
    <t xml:space="preserve">CRISTIÁN POZO PARRAGUEZ
</t>
  </si>
  <si>
    <t>Ilustre Municipalidad de Pitrufquén</t>
  </si>
  <si>
    <t xml:space="preserve">Jaqueline Romero Inzunza
</t>
  </si>
  <si>
    <t>evelyn.matthei@providencia.cl
opd@providencia.cl</t>
  </si>
  <si>
    <t xml:space="preserve">
I. Municipalidad de Puchuncaví
</t>
  </si>
  <si>
    <t>Marcos Morales Ureta</t>
  </si>
  <si>
    <t xml:space="preserve">
I. Municipalidad de Pucón
</t>
  </si>
  <si>
    <t xml:space="preserve">Ítalo Andrés Bravo Lizana
</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</si>
  <si>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</si>
  <si>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</si>
  <si>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Carlos Antonio Araya Bugueño</t>
  </si>
  <si>
    <t>61-200327-200331-200325 - 2200346</t>
  </si>
  <si>
    <t>alcalde@e-puntaarenas.cl</t>
  </si>
  <si>
    <t xml:space="preserve">
I. Municipalidad de Purén
</t>
  </si>
  <si>
    <t>MAURICIO ANTONIO QUIROZ CHAMORRO</t>
  </si>
  <si>
    <t xml:space="preserve">
I. Municipalidad de Quellón  
</t>
  </si>
  <si>
    <t xml:space="preserve">Paulina Rebeca Bobadilla Navarrete
</t>
  </si>
  <si>
    <t xml:space="preserve">
I. Municipalidad de Quilpué.
</t>
  </si>
  <si>
    <t>Valeria Andrea Melipillan Figueroa</t>
  </si>
  <si>
    <t xml:space="preserve">
I. Municipalidad de Quillón 
</t>
  </si>
  <si>
    <t>Miguel Alfonso Peña Jara</t>
  </si>
  <si>
    <t xml:space="preserve">Oscar Rodolfo Calderón Sánchez
</t>
  </si>
  <si>
    <t>332291134
332291138</t>
  </si>
  <si>
    <t>Oscar.calderon@quillota.cl
Luz.sepulveda@quillota.cl</t>
  </si>
  <si>
    <t xml:space="preserve">Rene Alfonso Garcés Álvarez.
</t>
  </si>
  <si>
    <t>Alcaldia@municipalidadquinchao.cl
gabinete@municipalidadquinchao.cl</t>
  </si>
  <si>
    <t xml:space="preserve">Juan Ramón Godoy Muñoz
</t>
  </si>
  <si>
    <t>sec.alcalde@rancagua.cl
sec.juridica@rancagua.cl
rjara@rancagua.cl
juan.godoy@rancagua.cl</t>
  </si>
  <si>
    <t xml:space="preserve">
I. Municipalidad de Ránquil
</t>
  </si>
  <si>
    <t>Nicolás Alfonso Torres Ovalle
RUT: 16.446.232-3</t>
  </si>
  <si>
    <t xml:space="preserve">CLAUDIO NICOLAS CASTRO SALAS,   </t>
  </si>
  <si>
    <t>Andrés Maxim Roldan Grez</t>
  </si>
  <si>
    <t xml:space="preserve">Waldo Antonio Valdivia Montecinos
</t>
  </si>
  <si>
    <t xml:space="preserve">
I. Municipalidad de Rio Ibáñez
</t>
  </si>
  <si>
    <t>672-423369                        56979590865</t>
  </si>
  <si>
    <t>alcaldía@rioibanez.cl           marcelo.santana@rioibanez.cl</t>
  </si>
  <si>
    <t xml:space="preserve">
I. Municipalidad de Río Bueno
</t>
  </si>
  <si>
    <t xml:space="preserve">
I. Municipalidad de Río Negro
</t>
  </si>
  <si>
    <t>Juan Galdames Carmona
RUT 6.261.177-4</t>
  </si>
  <si>
    <t>(34) 2509500 / 993286006</t>
  </si>
  <si>
    <t>jgaldames@munirinconada.cl</t>
  </si>
  <si>
    <t>452655398-452655399
452655392</t>
  </si>
  <si>
    <t>alcalde@municipiodesaavedra.cl
oficinapartesaavedra@gmail.com</t>
  </si>
  <si>
    <t xml:space="preserve">CHRISTOPHER ANTNIO WITHE BAHAMONDES
</t>
  </si>
  <si>
    <t xml:space="preserve">Williams Gastón Suazo Soto
</t>
  </si>
  <si>
    <t>Ilustre Municipalidad de San Fabián</t>
  </si>
  <si>
    <t xml:space="preserve">Carmen Gisele Castillo Taucher
</t>
  </si>
  <si>
    <t xml:space="preserve">Salinas N° 1211, comuna y provincia de San Felipe, Quinta Región
</t>
  </si>
  <si>
    <t>rrhh@sanfe.cl, secretaria@sanfe.cl              ccastillo@munisanfelipe.cl</t>
  </si>
  <si>
    <t xml:space="preserve">Pablo Silva Pérez
</t>
  </si>
  <si>
    <t xml:space="preserve">César Alberto Figueroa Betancourt.
</t>
  </si>
  <si>
    <t xml:space="preserve">
I. Municipalidad de San Joaquín. 
</t>
  </si>
  <si>
    <t xml:space="preserve">
I. Municipalidad de San José de Maipo
</t>
  </si>
  <si>
    <t xml:space="preserve">
I. Municipalidad de San Nicolás
</t>
  </si>
  <si>
    <t>Víctor Hugo Rice Sánchez</t>
  </si>
  <si>
    <t xml:space="preserve">Fonos:42-2-561416 / 42-2561443 / Celular Alcalde 95728771
</t>
  </si>
  <si>
    <t xml:space="preserve"> Email: municipalidadsannicolas@hotmail.com
ALCALDERICESANNICOLAS@GMAIL.COM</t>
  </si>
  <si>
    <t xml:space="preserve">Emilio Cerda Sagurie
</t>
  </si>
  <si>
    <t>alcaldia@munisanpedro.cl 
oficinapartes@munisanpedro.cl</t>
  </si>
  <si>
    <t xml:space="preserve">Javier Enrique Guíñez Castro
</t>
  </si>
  <si>
    <t>Fono Municipalidad: 412505000
Fono OPD : 938860132</t>
  </si>
  <si>
    <t>e-mail  alcalde :  javier.guiñez@sanpedrodelapaz.cl
e-mail OPD:  opdsanpedrodelapaz@gmail.com</t>
  </si>
  <si>
    <t xml:space="preserve">
I. Municipalidad de Santa Bárbara
</t>
  </si>
  <si>
    <t xml:space="preserve">Ana Alejandra Albornoz Cuevas
</t>
  </si>
  <si>
    <t>Fono: (41) 2779242-(41) 2779152- (41)2779243- 41-2778113</t>
  </si>
  <si>
    <t>aalbornoz@santajuana.cl  santajuana@santajuana.cl</t>
  </si>
  <si>
    <t xml:space="preserve">
I. Municipalidad de Santa María
</t>
  </si>
  <si>
    <t xml:space="preserve">Manuel León Saa. 
</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</si>
  <si>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</si>
  <si>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</si>
  <si>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Iraci Luiza Hassler Jacob
</t>
  </si>
  <si>
    <t xml:space="preserve">Fono (02) 27136602-228271161
</t>
  </si>
  <si>
    <t>santiago@munstgo.cl, santiago@munistgo.cl</t>
  </si>
  <si>
    <t xml:space="preserve">
I. Municipalidad de San Ramón
</t>
  </si>
  <si>
    <t xml:space="preserve">Roberto Francisco Neira Aburto
</t>
  </si>
  <si>
    <t>Teléfono: 452973427- 453973437</t>
  </si>
  <si>
    <t>rneira@temuco.cl</t>
  </si>
  <si>
    <t xml:space="preserve">Baldomero Santos Vidal
 </t>
  </si>
  <si>
    <t>Teodoro Schmidt</t>
  </si>
  <si>
    <t>45-2-922714 - 45-2-922731   45-2-922713</t>
  </si>
  <si>
    <t>agendalacaldeteodoro@gmail.com
             adm.muniteodoro@gmail.com
             correspondencia.parte@gmail.com</t>
  </si>
  <si>
    <t xml:space="preserve">Luis Valenzuela Cruzat
</t>
  </si>
  <si>
    <t xml:space="preserve">Fono: 976960915- 977903144             Fono: 228105821
</t>
  </si>
  <si>
    <t>opdtiltil@gmail.com
alcaldevalenzuela@tiltil.cl</t>
  </si>
  <si>
    <t xml:space="preserve">
I. Municipalidad de Tirúa
</t>
  </si>
  <si>
    <t xml:space="preserve">José Rolando Linco Garrido
</t>
  </si>
  <si>
    <t xml:space="preserve">Ljubica Elena Kurtovic Cortés
</t>
  </si>
  <si>
    <t xml:space="preserve"> lkurtovic@imtocopilla.cl; 
jramos@imtocopilla.cl</t>
  </si>
  <si>
    <t xml:space="preserve">
I. Municipalidad de Toltén
</t>
  </si>
  <si>
    <t xml:space="preserve">Ivonne Rivas Ortíz.
</t>
  </si>
  <si>
    <t xml:space="preserve">
I. Municipalidad de Traiguén
</t>
  </si>
  <si>
    <t>4522886731
4522885517</t>
  </si>
  <si>
    <t>I. Municipalidad de Tucapel</t>
  </si>
  <si>
    <t xml:space="preserve">Jaime Sergio Veloso Jara; </t>
  </si>
  <si>
    <t>Diego Portales N°258, comuna de Tucapel, Región del Biobío.</t>
  </si>
  <si>
    <t>Tucapel</t>
  </si>
  <si>
    <t>oficinapartes@munitucapel.cl</t>
  </si>
  <si>
    <t xml:space="preserve">Carla Andrea Amtmann Fecci
</t>
  </si>
  <si>
    <t xml:space="preserve">
I. Municipalidad de Valparaíso
</t>
  </si>
  <si>
    <t xml:space="preserve">
Ilustre Municipalidad de Vichuquén
</t>
  </si>
  <si>
    <t xml:space="preserve">
I. Municipalidad de Vicuña
</t>
  </si>
  <si>
    <t>512-670316
+56982599003</t>
  </si>
  <si>
    <t xml:space="preserve">Pablo Fuentes Vallejos
</t>
  </si>
  <si>
    <t>alcaldia@villalegre.cl
nmora@villalegre.cl</t>
  </si>
  <si>
    <t xml:space="preserve">
I. Municipalidad de Vilcún
</t>
  </si>
  <si>
    <t xml:space="preserve">KATHERINNE MIGUELES MUÑOZ.
</t>
  </si>
  <si>
    <t xml:space="preserve">
I. Municipalidad de Viña del Mar
</t>
  </si>
  <si>
    <t>Intendencia II Región Antofagasta</t>
  </si>
  <si>
    <t>Corporación Iglesia Alianza Cristiana y Misionera</t>
  </si>
  <si>
    <t xml:space="preserve">Iglesia Evangélica Luterana de Valdivia. 
</t>
  </si>
  <si>
    <t xml:space="preserve">
Iglesia Movilización Cristiana para América Latina
</t>
  </si>
  <si>
    <t xml:space="preserve">
Instituto de Educación y Desarrollo Carlos Casanueva.
</t>
  </si>
  <si>
    <t xml:space="preserve">Certificado de Vigencia Folio Nº 500399826033, de 23 de julio de 2021, emitido por el Servicio de Registro Civil e Identificación..
</t>
  </si>
  <si>
    <t xml:space="preserve">Presidente: 
Carlos Espinoza Villanueva 
Vice Presidenta: 
Patricia Caselli de la Carrera. 
Secretario:
Francisco Gallegos Vivanco.
Tesorero:
Jaime Hueraleo Vega.
Director: 
Juan Carlos Figueroa Huenumilla. </t>
  </si>
  <si>
    <t>De 7 de junio de 2021 a 7 de junio de 2023.</t>
  </si>
  <si>
    <t xml:space="preserve">Presidente: Carlos Espinoza Villanueva 
</t>
  </si>
  <si>
    <t>Teléfonos: Patricia Caselli de la carrera: Representante legal –  973042713
Carlos Espinoza Villanueva: Vicepresidente
95776114
Oficina: 232541305 Central
PIE JOVEN EN RED MAIPU: 22 9208838
PIE ENACCION JOVEN QUILICURA: 22 8130821
TELÉFONO:  22 681 6762
ANEXO 605</t>
  </si>
  <si>
    <t>Certificado correspondiente al año 2020, aprobado por el Sub Departamento de Supervisión Financiera.</t>
  </si>
  <si>
    <t>Instituto de la Bienaventurada Virgen María</t>
  </si>
  <si>
    <t xml:space="preserve">Instituto de la Sordera de Valparaíso. 
</t>
  </si>
  <si>
    <t xml:space="preserve">Certificado de Vigencia, folio N°500399852901, de 23 de julio de 2021, del Servicio de Registro Civil e Identificación.
</t>
  </si>
  <si>
    <t>Se acompañan antecedentes Financieros correspondientes al año 2020, aprobados por el Subdepartamento de  Supervisión Financiera Nacional</t>
  </si>
  <si>
    <t>Instituto de Promoción Social</t>
  </si>
  <si>
    <t xml:space="preserve">Instituto Chileno de Estudios Humanísticos ICHE 
</t>
  </si>
  <si>
    <t>Ministerio de Educación</t>
  </si>
  <si>
    <t xml:space="preserve">Misión Evangélica San Pablo de Chile
</t>
  </si>
  <si>
    <t xml:space="preserve">
Organización Comunitaria Funcional “Agrupación de Ayuda Comunitaria Sur de Esperanza”
</t>
  </si>
  <si>
    <t>Organización Comunitaria Funcional Agrupación de Monitores de Prevención de Drogas y Alcohol. (AMPAD VALDIVIA)</t>
  </si>
  <si>
    <t>Organización Comunitaria Funcional “Agrupación Deportiva de Atletas Especiales ADAES CHILE”</t>
  </si>
  <si>
    <t xml:space="preserve">Organización Comunitaria Funcional “Agrupación Nehuenche”  </t>
  </si>
  <si>
    <t>Agrupación Religiosa Marie Poussepin</t>
  </si>
  <si>
    <t>Organización Comunitaria Funcional “Renacer Atacama”</t>
  </si>
  <si>
    <t>Organización Comunitaria Funcional de Ayuda y Protección a la Infancia de San Carlos.</t>
  </si>
  <si>
    <t>Organización Comunitaria Funcional Para El Desarrollo Social Aporta</t>
  </si>
  <si>
    <t>Organización Comunitaria Funcional “Asociación Chilena para la Defensa de la Familia”- ACHIDEF.</t>
  </si>
  <si>
    <t xml:space="preserve">Organización Comunitaria Funcional Carmen Droguett de Poblete. 
</t>
  </si>
  <si>
    <t xml:space="preserve">Organización Comunitaria Funcional Casa de la Juventud 
</t>
  </si>
  <si>
    <t xml:space="preserve">Organización Comunitaria Funcional Casa Taller La Covacha. 
</t>
  </si>
  <si>
    <t xml:space="preserve">Organización Comunitaria Funcional Centro Comunitario de Educación y Cultura TAF. 
</t>
  </si>
  <si>
    <t xml:space="preserve">Organización Comunitaria Funcional Centro Cultural y Educacional Arcadia. 
</t>
  </si>
  <si>
    <t>Certificado de prórroga de vigencia N° 3663-SSMM, de 14 de julio de 2021, de la Ilustre Municipalidad de San Antonio.</t>
  </si>
  <si>
    <t xml:space="preserve"> Certificado de Antecedentes Financieros del año 2020, aprobados por el Subdepartamento de Supervisión Financiera Nacional</t>
  </si>
  <si>
    <t xml:space="preserve">Organización Comunitaria Funcional “Centro Cultural y Social Centro de Apoyo al Niño y la Familia”  </t>
  </si>
  <si>
    <t>Certificado de Vigencia, folio Nº 500397630975, de 08 de julio de 2021, del Servicio de Registro Civil e Identificación.</t>
  </si>
  <si>
    <t xml:space="preserve"> Durarán tres años en sus cargos, pudiendo ser reelegidos las veces que la asamblea estime conveniente (artículo 27 del estatuto de la OCF)</t>
  </si>
  <si>
    <t>Antecedentes financieros correspondientes al año 2020 aprobados por el Sub Departamento de Supervisión Financiera</t>
  </si>
  <si>
    <t xml:space="preserve">Centro de Desarrollo Para La Acción Social CEDPAS </t>
  </si>
  <si>
    <t xml:space="preserve">Organización Comunitaria Funcional Centro de Ayuda al Niño Bernardita Serrano. 
</t>
  </si>
  <si>
    <t>Organización Comunitaria Funcional “Centro de Desarrollo Social y Cultural Chile Futuro”</t>
  </si>
  <si>
    <t xml:space="preserve">Organización Comunitaria Funcional “Centro de Diagnóstico, Investigación y Desarrollo Social Comunitario- CEDIS”  </t>
  </si>
  <si>
    <t xml:space="preserve">O.C.F. Centro de Participación Comunitaria para el Desarrollo Social y Cultural </t>
  </si>
  <si>
    <t>Organización Comunitaria Funcional “Centro de Profesionales para la Acción y Promoción Social CEPAS”</t>
  </si>
  <si>
    <t xml:space="preserve">Organización Comunitaria Funcional Centro de Promoción Comunitaria Galerna. </t>
  </si>
  <si>
    <t>Organización Comunitaria Funcional Centro de Promoción y Desarrollo Local de La Florida</t>
  </si>
  <si>
    <t xml:space="preserve">OCF Centro de Formación, Capacitación y Servicios Comunitarios Casa de la Mujer Pobladora de Huamachuco </t>
  </si>
  <si>
    <t>Organización Comunitaria Funcional Centro de Rehabilitación Esperanza Juvenil.</t>
  </si>
  <si>
    <t>Organización Comunitaria Funcional Centro Infanto Juvenil Padre Damián</t>
  </si>
  <si>
    <t xml:space="preserve">Organización Comunitaria Funcional Centro Integral de Apoyo Psicosocial. 
</t>
  </si>
  <si>
    <t xml:space="preserve">Organización Comunitaria Funcional Centro Integral Infancia y Familia. 
</t>
  </si>
  <si>
    <t>Organización Comunitaria Funcional Centro Juvenil, Cultural y Social La Casona de Los Jóvenes.</t>
  </si>
  <si>
    <t xml:space="preserve">
Organización Comunitaria Funcional Centro Juvenil El Puerto. 
</t>
  </si>
  <si>
    <t xml:space="preserve">Organización Comunitaria Funcional Colectivo La Isla.
</t>
  </si>
  <si>
    <t xml:space="preserve">Organización Comunitaria Funcional “Centro Preventivo de Diagnóstico y Tratamiento PRONINF”  </t>
  </si>
  <si>
    <t>Organización Comunitaria Funcional Colectivo Sin Fronteras.</t>
  </si>
  <si>
    <t xml:space="preserve">Organización Comunitaria Funcional Comunidad de Trabajo en Tecnologías Apropiadas  - COTRA.
</t>
  </si>
  <si>
    <t xml:space="preserve">Organización Comunitaria Funcional Comunidad Niños Entre Calles. 
</t>
  </si>
  <si>
    <t xml:space="preserve">
Organización Comunitaria Funcional “El Umbral, Centro de Apoyo Juvenil”
</t>
  </si>
  <si>
    <t>O. C. F.   Escuela Gimnasio De Aplicación Y Experimentación De Programas De Restauración Neurológica Artesanos De La Vida.</t>
  </si>
  <si>
    <t xml:space="preserve">
Organización Comunitaria Funcional Haka Pupa o Te Nga Poki
</t>
  </si>
  <si>
    <t xml:space="preserve">Certificado de vigencia de fecha 02 de julio de 2021, emitido por el Servicio de Registro Civil e Identificación, folio N° 85292393.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</si>
  <si>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</si>
  <si>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32) 2100563</t>
  </si>
  <si>
    <t xml:space="preserve">programappf.isladepascua@gmail.com
hakapupa2009@gmail.com </t>
  </si>
  <si>
    <t xml:space="preserve">
Organización Comunitaria Funcional Hogar de Lactantes Ignazio Sibillo
</t>
  </si>
  <si>
    <t xml:space="preserve">
Organización Comunitaria Funcional Hogar Mi Familia. 
</t>
  </si>
  <si>
    <t>Organización Comunitaria Horizonte.</t>
  </si>
  <si>
    <t>OCF Organización social, cultural y deportiva “Voy por ti”</t>
  </si>
  <si>
    <t xml:space="preserve">Organización Comunitaria Funcional PRODEL Profesionales Agrupados para el Desarrollo Local. 
</t>
  </si>
  <si>
    <t>Organización Comunitaria Funcional Red VIF de Chaitén.</t>
  </si>
  <si>
    <t xml:space="preserve">
“Organización No Gubernamental de Desarrollo Social y Productivo” o  O.N.G. AMAUTAS.
</t>
  </si>
  <si>
    <t>ORGANIZACIÓN NO GUBERNAMENTAL DE APOYO, PROTECCIÓN Y PROMOCIÓN DE LOS DERECHOS DE LOS NIÑOS, NIÑAS Y ADOLESCENTES VULNERADOS EN EL EJERCICIO DE LOS MISMOS Y FAMILIA,  O.N.G RE-CONSTRUIR</t>
  </si>
  <si>
    <t xml:space="preserve">Organización No Gubernamental de Desarrollo, Acción Cultural y Comunitaria de Reivindicación de Derechos – 
O.N.G. ACCORDES. 
</t>
  </si>
  <si>
    <t xml:space="preserve">Certificado de Vigencia Folio Nº 500395681214, de fecha 27 de junio de 2021, del Servicio de Registro Civil.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</si>
  <si>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</si>
  <si>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</si>
  <si>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Certificado de antecedente financiero año 2020, aprobado por el Sub Departamento de Supervisión Financiera Nacional.</t>
  </si>
  <si>
    <t xml:space="preserve">Organización No gubernamental  de Desarrollo Almendral, “Semilla de Desarrollo”
</t>
  </si>
  <si>
    <t xml:space="preserve">Organización No gubernamental  de Desarrollo Almendral, “Agrupación de Profesionales Para la Inclusión Social APIS”
</t>
  </si>
  <si>
    <t>Organización No Gubernamental de Desarrollo – ALTA TIERRA</t>
  </si>
  <si>
    <t>Certificado de Vigencia Folio Nº 500402836951, otorgado el 10 de agosto de 2021, del Servicio de Registro Civil e Identificación.</t>
  </si>
  <si>
    <t xml:space="preserve">Antecedentes financieros correspondientes al año 2020, aprobados por el Sub Depto de Supervisión Financiera Nacional. </t>
  </si>
  <si>
    <t>Organización No Gubernamental de Desarrollo Alter Vía – ONG Alter Vía.</t>
  </si>
  <si>
    <t xml:space="preserve">
Corporación de Desarrollo y Gestión Calafquén u ONG Calafquén.
</t>
  </si>
  <si>
    <t xml:space="preserve">
Organización No Gubernamental de Desarrollo Cardenal del Pueblo – ONG Cardenal del Pueblo.
</t>
  </si>
  <si>
    <t>Organización No gubernamental  de Desarrollo COINCIDE</t>
  </si>
  <si>
    <t>Certificado de Vigencia Folio Nº500397976182, de fecha 11 de julio de 2021, del Servicio de Registro Civil e Identificación.</t>
  </si>
  <si>
    <t>Calle Vial N° 839, Comuna de Puerto Montt, Región de los Lagos</t>
  </si>
  <si>
    <t>Yonatan.bustamante@ongcoincide.cl; contacto@ongcoincide.cl;
miguel.salazar@ongcoincide.cl</t>
  </si>
  <si>
    <t xml:space="preserve">Organización No gubernamental  de Desarrollo Corporación Andares Sur. 
</t>
  </si>
  <si>
    <t>ORGANIZACIÓN NO GUBERNAMENTAL DE DESARROLLO CORPORACIÓN PARA EL RECONOCIMIENTO, ESTUDIO Y APOYO DE LA PARTICIPACIÓN SOCIAL INCLUSIVA- ONG CREAPSI</t>
  </si>
  <si>
    <t>Certificado de Vigencia Folio Nº 500404676059, otorgado el 20 de agosto de 2021, del Servicio de Registro Civil e Identificación</t>
  </si>
  <si>
    <t>Presidente: 
Karen Edilia Briones Farias
Vicepresidente:
Verónica González Acevedo, 
Tesorero:
Denisse Vanessa Araya Gallardo, 
Consta en Certificado de persona jurídica si fines lucro Folio Nº 500404676030, otorgado el 20 de agosto de 2021, del Servicio de Registro Civil e Identificación</t>
  </si>
  <si>
    <t xml:space="preserve">
Organización No Gubernamental de Desarrollo Centro de Promoción de Derechos Ciudadanos de Valparaíso
</t>
  </si>
  <si>
    <t xml:space="preserve">
Organización No Gubernamental de Desarrollo Chileamérica u ONG Chileamérica.
</t>
  </si>
  <si>
    <t>Organización No Gubernamental de Desarrollo EL CANELO</t>
  </si>
  <si>
    <t>Organización No Gubernamental de Desarrollo El Circo del Mundo – Chile.</t>
  </si>
  <si>
    <t>Certificado de Vigencia Folio Nº 500405779658, de  fecha 27 de agosto de 2021, del Servicio de Registro Civil e Identificación.</t>
  </si>
  <si>
    <t>Presidenta: 
Priscilla Andrea Sabando Zamora, 
Secretaria: 
Diana Carolina Alcon Henríquez, 
Tesorero:
Edwin Antonio Vera Marin, 
Primer Director:
Cecilia Verónica Fuentes Icarte, quien renunció a su calidad de miembro del Directorio, de acuerdo a correo electrónico de fecha 31.08.21.
Segundo Director:
Elizabeth Eugenia Taylor Cofre, 
Certificado de directorio de persona jurídica Folio Nº 500405810861, de  fecha 27 de agosto de 2021, del Servicio de Registro Civil e Identificación</t>
  </si>
  <si>
    <t>Hasta el 29 de septiembre de 2023 o 2025</t>
  </si>
  <si>
    <t xml:space="preserve">1° representante legal:
Presidenta:
Priscilla Andrea Sabando Zamora, 
2° representante legal:
Tesorero:
Edwin Antonio Vera Marin, 
3° representante legal:
Secretaria: 
Diana Carolina Alcon Henríquez, </t>
  </si>
  <si>
    <t>32-3273967- 552955290-988397269.</t>
  </si>
  <si>
    <t>Organización No Gubernamental  de Desarrollo Grandes Pasos- ONG GRANDES PASOS</t>
  </si>
  <si>
    <t xml:space="preserve">Organización No Gubernamental de Desarrollo Social ICTHUS- ONG ICTHUS
</t>
  </si>
  <si>
    <t xml:space="preserve">
Organización No Gubernamental de Desarrollo -   Corporación de Desarrollo Integral de la Familia,       (O.N.G. CODEINFA)
</t>
  </si>
  <si>
    <t>O.N.G. de Desarrollo Integral de niños, niñas y adolescentes Aurora</t>
  </si>
  <si>
    <t>ORGANIZACIÓN NO GUBERNAMENTAL DE DESARROLLO INVOLÚCRATE U ONG INVOLÚCRATE CENTRO INTEGRAL</t>
  </si>
  <si>
    <t>Organización No Gubernamental de Desarrollo KALFUTRAY.</t>
  </si>
  <si>
    <t>Organización No Gubernamental de Desarrollo “Las Alamedas”</t>
  </si>
  <si>
    <t>Organización No Gubernamental  de Desarrollo ORIGEN- ONG CORPORACIÓN ORIGEN</t>
  </si>
  <si>
    <t xml:space="preserve">Organización No gubernamental  de Desarrollo Padre Luis Amigó.
</t>
  </si>
  <si>
    <t>Antecedentes financieros correspondientes al año 2020 aprobados por el Sub Departamento de Supervisión Financiera.</t>
  </si>
  <si>
    <t>Organización No Gubernamental de Desarrollo para la Prevención de la Delincuencia, Reinserción y Reparación Social,  O.N.G. Forja Mundos.</t>
  </si>
  <si>
    <t>Organización No Gubernamental de Desarrollo para las Buenas Prácticas y Desarrollo Comunitario u ONG CAELIS</t>
  </si>
  <si>
    <t xml:space="preserve">
Organización No Gubernamental de Desarrollo Social y Asistencia Jurídica “ONG Remolino”
</t>
  </si>
  <si>
    <t xml:space="preserve">Organización No gubernamental  de Desarrollo Social Económico y Cultural San Damián – O.N.G. San Damian. 
</t>
  </si>
  <si>
    <t>Organización No Gibernamental de Desarrollo Recordis</t>
  </si>
  <si>
    <t>Organización No Gubernamental de Desarrollo Red de Fomento y Desarrollo Humano y Acción Social- O.N.G. Red y Acción</t>
  </si>
  <si>
    <t>Organización No Gubernamental de Desarrollo Programa de Atención para Drogadictos “Caleta Sur” o ONG Programa Caleta Sur</t>
  </si>
  <si>
    <t>Organización No Gubernamental de Desarrollo Corporación de Beneficencia Padre Patricio Espinosa Sáez - O.N.G. Corporación  Padre Patricio Espinosa.</t>
  </si>
  <si>
    <t>Organización No Gubernamental de Desarrollo Centro de Desarrollo Humano Carel- O.N.G. Carel.</t>
  </si>
  <si>
    <t xml:space="preserve">Organización No Gubernamental de Desarrollo Corporación de Desarrollo Lonko Kilapang
</t>
  </si>
  <si>
    <t xml:space="preserve">
Organización No Gubernamental de Desarrollo Ciudadanía y Progreso
</t>
  </si>
  <si>
    <t>Organización No Gubernamental de Desarrollo - COVACHA</t>
  </si>
  <si>
    <t>Certificado de Vigencia Folio Nº 500404069377, de 17 de agosto de 2021, del Servicio de Registro Civil e Identificación.</t>
  </si>
  <si>
    <t>Ultimo Directorio: 04 de noviembre de 2015 al 04 de noviembre de 2020.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</si>
  <si>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Organización No Gubernamental de Desarrollo Social, Económico y Cultural CORDEBIO</t>
  </si>
  <si>
    <t>Organización no Gubernamental de Desarrollo Soñando Futuro u O.N.G. Soñando Futuro</t>
  </si>
  <si>
    <t>12-11-208</t>
  </si>
  <si>
    <t>Organización No Gubernamental de Desarrollo,  Educación, Investigación y Cultura EKOSOL</t>
  </si>
  <si>
    <t>Organización No Gubernamental de Desarrollo Gac Los Expresos.</t>
  </si>
  <si>
    <t>O. N. G. Corporación de Desarrollo Hualaihué</t>
  </si>
  <si>
    <t>Organización No Gubernamental de Desarrollo Integral Confía Chile</t>
  </si>
  <si>
    <t>Certificado de Vigencia Nº 500396400816, de 1 de julio de 2021, del SRCI.</t>
  </si>
  <si>
    <t xml:space="preserve">Presidente: Miguel Fonseca Carrillo 
Vicepdte.: Alfredo Jacob Feres Reyes 
Secretaria: Rosa Carrillo Salas 
Tesorero: Washington Lizama Ormazábal 
Director: Alejandro Ignacio Ortiz Quintana </t>
  </si>
  <si>
    <t xml:space="preserve">Presidente: Miguel Fonseca Carrillo 
</t>
  </si>
  <si>
    <t>Doctor Eduardo Cruz Coke N° 372, Santiago Región Metropolitana.</t>
  </si>
  <si>
    <t xml:space="preserve">Se acompañan Certificado de Antecedentes Financieros Institucionales del año 2020, aprobados por el Sub-Departamento de Supervisión Financiera Nacional, del SENAME.
</t>
  </si>
  <si>
    <t xml:space="preserve">“Organización No Gubernamental De Desarrollo, Nuevos Comienzos” </t>
  </si>
  <si>
    <t xml:space="preserve">
Organización no Gubernamental de Desarrollo Casa de Acogida La Esperanza
</t>
  </si>
  <si>
    <t xml:space="preserve">O. N. G. Casa de Acogida para Niños y Adolescentes Restauración. </t>
  </si>
  <si>
    <t xml:space="preserve">O. N. G. CIDETS Centro de Investigación y Desarrollo Tecnológico y Social. </t>
  </si>
  <si>
    <t xml:space="preserve">Organización No Gubernamental de Desarrollo Centro de promoción y desarrollo social de personas y comunidades O.N.G. CEMPRODE
</t>
  </si>
  <si>
    <t>Organización No Gubernamental de Desarrollo Centro de Iniciativa Empresarial Aconcagua-  O.N.G. CIEM ACONCAGUA</t>
  </si>
  <si>
    <t>Corporación Carpe Diem, O.N.G. Comunidad de Tratamiento Carpe Diem.</t>
  </si>
  <si>
    <t xml:space="preserve">Organización No Gubernamental de Desarrollo Corporación Educación El Quijote O.N.G. El Quijote
</t>
  </si>
  <si>
    <t>Organización No gubernamental  de Desarrollo Good Neighbors Chile</t>
  </si>
  <si>
    <t xml:space="preserve">Organización No Gubernamental de Desarrollo Corporación Centro Ecumenico CEMURI - O.N.G. CEMURI
</t>
  </si>
  <si>
    <t xml:space="preserve">Organización No Gubernamental de Desarrollo Corporación de Educación y Desarrollo Social CIDPA, que podrá usar también el nombre “ONG Corporación de Educación y Desarrollo Social CIDPA.” 
</t>
  </si>
  <si>
    <t xml:space="preserve">Organización No Gubernamental de Desarrollo Corporación de Educación y Salud para el Síndrome de Down o también O.N.G. Edudown </t>
  </si>
  <si>
    <t xml:space="preserve">
Organización No Gubernamental De Desarrollo Corporación Nacional del Teatro Musical Chileno, CONATEMUCH. 
</t>
  </si>
  <si>
    <t xml:space="preserve">
Organización No Gubernamental de Desarrollo Corporación de Orientación Apoyo e Intervención Familiar – ONG KUTRAL.
</t>
  </si>
  <si>
    <t xml:space="preserve">
Corporación para el Desarrollo, la Identidad y la Promoción Social de las Personas El Puerto u ONG El Puerto.
</t>
  </si>
  <si>
    <t>Organización No Gubernamental de Desarrollo a Tiempo- ONG A Tiempo.</t>
  </si>
  <si>
    <t>Organización No Gubernamental de Desarrollo, Centro de Capacitación C.E.C.</t>
  </si>
  <si>
    <t xml:space="preserve">Organización No Gubernamental de Desarrollo Colectivo para el Desarrollo Comunitario y la Acción Solidaria  – ONG Colectivo Tremún </t>
  </si>
  <si>
    <t xml:space="preserve">Organización No Gubernamental de Desarrollo Centro Comunitario de Atención al Joven ONG C.E.C.A.S.- (CECAS)
</t>
  </si>
  <si>
    <t xml:space="preserve">Certificado de Vigencia de Persona Jurídica sin Fines de Lucro, emitido por el SRCEI, de fecha 30 de junio de 2021. FOLIO : 500396174876
</t>
  </si>
  <si>
    <t>De fecha  22 de enero de 2016  al 22 de enero de 2021.De fecha  22 de enero de 2016  al 22 de enero de 2021.
(Directorio electo permanece en funciones por aplicación del artículo único de la Ley N° 21.239, en tanto dure el estado de catástrofe)</t>
  </si>
  <si>
    <t xml:space="preserve">Certificado Financiero al año 2020, aprobado del Subdepartamento de Supervisión Financiera de SENAME
</t>
  </si>
  <si>
    <t>“Organización No Gubernamental de Desarrollo Convergencia para el Desarrollo de las Personas en lo Urbano y Rural”, también denominada “O.N.G. Convergencia”</t>
  </si>
  <si>
    <t>Organización No Gubernamental de Desarrollo - Corporación de Apoyo y Promoción de la Equidad e Inclusión Social, (O.N.G. COORPORACIÓN CAPREIS)</t>
  </si>
  <si>
    <t xml:space="preserve">Organización No Gubernamental de Desarrollo Corporación Para el Desarrollo de las Comunidades y sus Territorios INCITA -  O.N.G. INCITA
</t>
  </si>
  <si>
    <t>Certificado de Vigencia Folio 500401601054, de fecha 3 de agosto de 2021, del Servicio de Registro Civil e Identificación.</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</si>
  <si>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</si>
  <si>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 xml:space="preserve">Organización No Gubernamental de Desarrollo socialcreativa -  O.N.G. SocialCreativa (ex ONG Cordillera).
</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</si>
  <si>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</si>
  <si>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</si>
  <si>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</si>
  <si>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Organización No Gubernamental de Desarrollo Corporación para el Desarrollo Humano - ONG Corpadeh</t>
  </si>
  <si>
    <t xml:space="preserve">
O.N.G. Corporación de Apoyo al Desarrollo Autogestionado Grada.
O.N.G. Grada.
</t>
  </si>
  <si>
    <t>Se acompaña Certificado de Vigencia Folio 500402099520, de fecha 5 de agosto de 2021, del SRCEI</t>
  </si>
  <si>
    <t xml:space="preserve">Se acompaña Certificado Financiero al año 2020, el cual ha sido aprobado por USUFI. Se hace presente que éste no ha sido autorizado ante notario. </t>
  </si>
  <si>
    <t xml:space="preserve">
Organización no Gubernamental de Desarrollo Corporación de Desarrollo Humano COTRA u ONG COTRA
</t>
  </si>
  <si>
    <t>Según lo establecido en Certificado de Vigencia de Persona Jurídica sin Fines de Lucro, de fecha 17 de agosto de 2021, Folio 500404030358, emitido por el SRCEI.</t>
  </si>
  <si>
    <t xml:space="preserve">
Certificado Financiero al año 2020, suscrito ante notario por doña Elsa Sara Avalos Urtubia, Representante Legal, aprobado por USUFI</t>
  </si>
  <si>
    <t xml:space="preserve">
Organización no Gubernamental de Desarrollo Esperanza y Futuro
</t>
  </si>
  <si>
    <t xml:space="preserve">Organización No gubernamental  de Desarrollo Forjadores del Futuro u O.N.G. Forjadores del Futuro.
</t>
  </si>
  <si>
    <t xml:space="preserve">
Organización no Gubernamental de Desarrollo Hogar Santa Catalina u ONG Santa Catalina
</t>
  </si>
  <si>
    <t xml:space="preserve">Presidente: Alejandro Thomas Bas
Vicepdte: Luis Felipe Ovalle Valdés
Secretaria: Catalina Larraín Geisse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</si>
  <si>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</si>
  <si>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Certificado correspondiente al año 2020, aprobado por el Sub Departamento de Supervisión Financiera.
</t>
  </si>
  <si>
    <t>Organización No Gubernamental de Desarrollo Humano ONG Proyecta</t>
  </si>
  <si>
    <t>Certificado de Vigencia  de personas jurídicas sin fines de lucro folio Nº 500402310740, del 6 de agosto de 2021, emitido por SRCeI.</t>
  </si>
  <si>
    <t>Recepción de antecedentes financieros del año 2020, aprobados por el Subdepartamento de Supervisión Financiera Nacional.</t>
  </si>
  <si>
    <t xml:space="preserve">Organización No gubernamental  de Desarrollo Lluvia de Esperanzas
</t>
  </si>
  <si>
    <t xml:space="preserve">
Organización no gubernamental de desarrollo María Madre.
</t>
  </si>
  <si>
    <t>Certificado de Vigencia  de persona jurídica sin fines de lucro, folio Nº 500395543196, emitido el 25 de junio de 2021 por el SRCeI</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</si>
  <si>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</si>
  <si>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2020, aprobados por el Subbdepartamento de Supervisión Financiera.-
</t>
  </si>
  <si>
    <t>Organización No Gubernamental de Desarrollo para Personas en Situación de Vulnerabilidad Social-O.N.G. Siempre Contigo</t>
  </si>
  <si>
    <t xml:space="preserve">Organización No gubernamental  de Desarrollo Paradigma
</t>
  </si>
  <si>
    <t xml:space="preserve">Organización No Gubernamental de Desarrollo por el Ejercicio y Restitución de los Derechos Vulnerados de Niños y Jóvenes, Ceder  – ONG Ceder. </t>
  </si>
  <si>
    <t>Organización No Gubernamental de Desarrollo por los Sueños y Derechos de los Niños y Niñas Soñarte - ONG Soñarte.</t>
  </si>
  <si>
    <t>Organización No Gubernamental de Desarrollo Proyecto Medio Ambiente y Sociedad - O.N.G. PROMAS.</t>
  </si>
  <si>
    <t xml:space="preserve">Organización No Gubernamental de Desarrollo Quillagua ONG. Quillagua
</t>
  </si>
  <si>
    <t xml:space="preserve">Organización No Gubernamental de Desarrollo Andalué para la atención de personas con trastornos severos de relación y comunicación – ONG  Corporación Andalué.
</t>
  </si>
  <si>
    <t xml:space="preserve">
Organización no Gubernamental de Desarrollo Centro de Profesionales para la Acción Comunitaria u ONG CEPPAC
</t>
  </si>
  <si>
    <t>Organización No Gubernamental de Desarrollo SENDA HUMANA</t>
  </si>
  <si>
    <t>Organización No Gubernamental de Desarrollo Social y Cultural Vínculos- O.N.G. Corporación Vínculos</t>
  </si>
  <si>
    <t xml:space="preserve">Organización No gubernamental  de Desarrollo Suractiva, “Suractiva”
</t>
  </si>
  <si>
    <t xml:space="preserve">
Corporación ONG Educación y Gestión Solidaria CES
</t>
  </si>
  <si>
    <t>Organización No Gubernamental de Desarrollo Corporación de Desarrollo Social El Conquistador.</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</si>
  <si>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</si>
  <si>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</si>
  <si>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De 1 de mayo de 2021 a 1 de mayo de 2023</t>
  </si>
  <si>
    <t>Certificado de Antecedentes Financieros correspondiente al año 2020, aprobados por el Subdepartamento de Supervisión Nacional.</t>
  </si>
  <si>
    <t xml:space="preserve">
Organización No Gubernamental de Desarrollo Filadelfia 
</t>
  </si>
  <si>
    <t>Organización No gubernamental u O.N.G. Fraternidad Las Viñas</t>
  </si>
  <si>
    <t>Corporación de Promoción Comunitaria Galerna, O.N.G. Galerna</t>
  </si>
  <si>
    <t xml:space="preserve">Organización No Gubernamental de Desarrollo Científica Educacional y Cultural “Bahía de Coquimbo”, o también “ONG Galileo”
</t>
  </si>
  <si>
    <t xml:space="preserve">Certificado de Vigencia Folio Nº500396489869, otorgado el 02 de julio de 2021, del Servicio de Registro Civil e Identificación.
</t>
  </si>
  <si>
    <t xml:space="preserve">Presidente: LUIS RODRIGUEZ CABRERA, RUT Nº 14.054.289-9 
Secretaria: TERESA FLORES MAZA, RUT N°16.675.414-3 
Tesorero: MAURICIO REYES MELO, RUT Nº 17.127.286-6
</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</si>
  <si>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</si>
  <si>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Antecedentes financieros correspondientes al año 2020, aprobados por el Subdepartamento de Supervisión Nacional. </t>
  </si>
  <si>
    <t xml:space="preserve">
Organización no Gubernamental de Desarrollo María Acoge o también ONG MARÍA ACOGE
</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</si>
  <si>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</si>
  <si>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</si>
  <si>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(20 de marzo de 2020-20 de marzo de 2022)</t>
  </si>
  <si>
    <t>Se acompaña Certificado Financiero año 2020, aprobado por el Subdepartamento de Supervisión Financiera Nacional.</t>
  </si>
  <si>
    <t xml:space="preserve">
Organización No Gubernamental de Desarrollo Centro de Promoción y Apoyo a la Infancia - ONG. PAICABI
</t>
  </si>
  <si>
    <t>Certificado de Vigencia de Persona Jurídica sin Fines de Lucro Nº de Folio 500396931507, de 5 de julio de 2021, del Servicio de Registro Civil e Identificación.</t>
  </si>
  <si>
    <t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t>
  </si>
  <si>
    <t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t>
  </si>
  <si>
    <t xml:space="preserve">Certificado Financiero correspondiente al año 2020, aprobado por USUFI
</t>
  </si>
  <si>
    <t>Organización No gubernamental  de Desarrollo Psicólogos Voluntarios de Chile</t>
  </si>
  <si>
    <t>Organización No Gubernamental de Desarrollo Justicia Derechos y Desarrollo (O.N.G., Justicia Derechos y Desarrollo)</t>
  </si>
  <si>
    <t xml:space="preserve">
Organización No Gubernamental de Desarrollo Licanrayén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</si>
  <si>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</si>
  <si>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Certificado de Vigencia Folio N.º 500402853935, otorgado el 10 de agosto de 2021, del Servicio de Registro Civil e Identificación.</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</si>
  <si>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</si>
  <si>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</si>
  <si>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(71)2219243- 985665102</t>
  </si>
  <si>
    <t>direccion@crateduc.cl</t>
  </si>
  <si>
    <t xml:space="preserve">
Organización no gubernamental de Desarrollo Integral del Joven y su Familia Surcos, u ONG Surcos.
</t>
  </si>
  <si>
    <t>Certificado de Vigencia Folio Nº 500403860751, 16 de agosto de 2021, emitido por el Servicio de Registro Civil e Identificación.</t>
  </si>
  <si>
    <t xml:space="preserve">Presidente: Marcelo Ovalle Briones, 
Vicepresidente: Emma Alejandra Miranda Luna, 
Secretario: Marjorie Alejandra Martínez Marciel, 
Tesorero: Claudio Iván Gutierrez Torres,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</si>
  <si>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</si>
  <si>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</si>
  <si>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</si>
  <si>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</si>
  <si>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</si>
  <si>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</si>
  <si>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Organización No Gubernamental de Desarrollo y Gestión Humana GESMA</t>
  </si>
  <si>
    <t xml:space="preserve">Organización No Gubernamental de Desarrollo Pather Nostrum u ONG Pather Nostrum
</t>
  </si>
  <si>
    <t xml:space="preserve">
Organización No Gubernamental “ONG Por un Chile Responsable”
</t>
  </si>
  <si>
    <t xml:space="preserve">Organización No gubernamental  de Desarrollo Corporación Padre Chango, u O.N.G. Padre Chango.
</t>
  </si>
  <si>
    <t xml:space="preserve">Organización No Gubernamental de Desarrollo Proyecto Sur - O.N.G. DE DESARROLLO PROYECTO SUR
</t>
  </si>
  <si>
    <t xml:space="preserve">Organización No Gubernamental de Desarrollo Raíces u ONG Raíces Santiago
</t>
  </si>
  <si>
    <t xml:space="preserve">Certificado de Vigencia de Persona Jurídica sin fines de Lucro Nº de Folio 500394981077, de 22 de junio de 2021 del Servicio de Registro Civil e Identificación.
</t>
  </si>
  <si>
    <t>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                                         Según consta en Certificado de Directorio de Persona Jurídica sin Fines de Lucro Nº de Folio 500394981054, de 22 de junio de 2021 del Servicio de Registro Civil e Identificación.</t>
  </si>
  <si>
    <t xml:space="preserve">
Certificado financiero correspondiente al año 2020, aprobado por el Sub Departamento de Supervisión Nacional de SENAME.
</t>
  </si>
  <si>
    <t xml:space="preserve">Organización no Gubernamental de Desarrollo Raíces - O.N.G. Raíces. </t>
  </si>
  <si>
    <t xml:space="preserve">
Organización no Gubernamental de Desarrollo Renuevo Centro Integral u ONG Renuevo
</t>
  </si>
  <si>
    <t>Certificado de Vigencia de Persona Jurídica sin fines de lucro Folio N° 500395479101, de 25 de junio de 2021, emitido por el Servicio de Registro Civil e Identificación.</t>
  </si>
  <si>
    <t xml:space="preserve">Presidente:
Adolfo Andrés Farías Salgado, 
Vicepresidente: 
Miguel Ormeño Pitriqueo, 
Secretario: 
Jorge Eliazar Bravo Cáceres,
Tesorera: 
Eugenia Margarita Fernández Espinoza, 
Director: 
Pedro Esteban García Villagra, 
 Según consta en Certificado de Directorio, Folio N°500395478822, de 25 de junio de 2021, emitido por el Servicio de Registro Civil e Identificación.
 </t>
  </si>
  <si>
    <t>adolfo.farias@ongrenuevo.cl/ central@ongrenuevo.cl</t>
  </si>
  <si>
    <t xml:space="preserve">
Organización No Gubernamental Taller de Aprendizaje y Formación TAF
</t>
  </si>
  <si>
    <t>Organización No Gubernamental de Desarrollo TIMOUN PITI</t>
  </si>
  <si>
    <t>Organización No Gubernamental de Desarrollo TREKAN</t>
  </si>
  <si>
    <t>Certificado de Vigencia, folio Nº 500396526221, de fecha 02 de julio del 2021, del Servicio del Registro Civil e Identificación.</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</si>
  <si>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</si>
  <si>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</si>
  <si>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Se acompaña certificado financiero, correspondiente al año 2020, aprobado por el Sub Departamento de Supervisión Financiera Nacional.
</t>
  </si>
  <si>
    <t>ORGANIZACIÓN NO GUBERNAMENTAL VIDES CHILE- ORGANIZACIÓN NO GUBERNAMENTAL ASOCIACIÓN VOLUNTARIADO INTERNACIONAL MUJER EDUCACIÓN DESARROLLO</t>
  </si>
  <si>
    <t>Obispado de Copiapó</t>
  </si>
  <si>
    <t xml:space="preserve">Luis Sigfredo Lazo Díaz </t>
  </si>
  <si>
    <t>Certificado de antecedentes financieros, correspondientes al año 2020 aprobados por el  Sub Departamento de Supervisión Nacional.</t>
  </si>
  <si>
    <t xml:space="preserve">
Obispado de San José de Melipilla  
</t>
  </si>
  <si>
    <t xml:space="preserve">Obispado de Villarrica  (antes Vicariato Apostólico de la Araucanía) </t>
  </si>
  <si>
    <t xml:space="preserve">
Orden de la Bienaventurada Virgen María de la Merced o Congregación Provincia Mercedaria de Chile.
</t>
  </si>
  <si>
    <t xml:space="preserve">Se acompaña Certificado de Antecedentes Financieros, correspondiente al año 2020, aprobado por el Subdepartamento de Supervisión Financiera.
</t>
  </si>
  <si>
    <t>Orden Siervos de María</t>
  </si>
  <si>
    <t xml:space="preserve">
Policía de Investigaciones de Chile PDI
</t>
  </si>
  <si>
    <t>Sergio Antonio Muñoz Yáñez. CI 10.671.970-5</t>
  </si>
  <si>
    <t>Pontificia Universidad Católica de Chile</t>
  </si>
  <si>
    <t>Parroquia Sagrado Corazón de Jesús de Coronel</t>
  </si>
  <si>
    <t>Se acompaña Certificado de Antecedentes Financieros, correspondiente al año 2020, aprobados por el Departamento de Administración y Finanzas.</t>
  </si>
  <si>
    <t>Parroquia Dulce Nombre de Jesús de Quirihue</t>
  </si>
  <si>
    <t xml:space="preserve">
Parroquia Los Santos Ángeles Custodios
</t>
  </si>
  <si>
    <t>Parroquia Nuestra Señora de la Merced, de Petorca</t>
  </si>
  <si>
    <t xml:space="preserve">
Parroquia Nuestra Señora del Tránsito de Queilén
</t>
  </si>
  <si>
    <t>Parroquia Sagrado Corazón de Jesús de Chincolco</t>
  </si>
  <si>
    <t>Parroquia San Agustín de Puerto Octay</t>
  </si>
  <si>
    <t>Parroquia San Enrique de Purén</t>
  </si>
  <si>
    <t xml:space="preserve">Parroquia San José de Curanilahue </t>
  </si>
  <si>
    <t>Parroquia San José Obrero de Vallenar</t>
  </si>
  <si>
    <t>Indefinida.                                Erigida de acuerdo al Derecho Canónico, por el Arzobispado de Concepción, según Certificado Prot. PDF 027/2020, de fecha 07 de julio de 2020, emanado del Arzobispado de la Santísima Concepción.</t>
  </si>
  <si>
    <t>Manuel Bulnes Nº525, Hualqui</t>
  </si>
  <si>
    <t>Certificado de la Institución, correspondiente a antecedentes financieros del año 2020, aprobados por el Subdepartamento de Supervisión Financiera.</t>
  </si>
  <si>
    <t>Parroquia San Juan Evangelista de Viña del Mar</t>
  </si>
  <si>
    <t>Parroquia Santísima Virgen de la Merced</t>
  </si>
  <si>
    <t>Sanatorio Marítimo San Juan de Dios</t>
  </si>
  <si>
    <t>Se acompaña certificado financiero, correspondiente al año 2020,aprobado por el  Departamento de Administración y Finanzas.</t>
  </si>
  <si>
    <t>Sociedad de Asistencia y Capacitación (antes denominada Sociedad Protectora de la Infancia)</t>
  </si>
  <si>
    <t xml:space="preserve">Certificado de vigencia de Persona Jurídica sin fines de lucro, Folio N° 500395280894, de 24 de junio del 2021, del Servicio de Registro Civil e Identificación.
</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</si>
  <si>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</si>
  <si>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secretaria.presidencia@protectora.cl
Secretario.gerencia@protectora.cl            floeser@protectora.cl</t>
  </si>
  <si>
    <t>Antecedentes financieros correspondientes al año 2020, aprobados por el Sub Depto de Supervisión Financiera Nacional.</t>
  </si>
  <si>
    <t>Sociedad de Beneficencia Hogar del Niño</t>
  </si>
  <si>
    <t>Certificado de Vigencia Nº 02, de fecha 02 de julio de 2021, emitido por el Departamento de Personas Jurídicas de la SEREMI de Justicia y Derechos Humanos de la Región de Valparaíso.</t>
  </si>
  <si>
    <t xml:space="preserve">332-316776 / 9 5443243 / 9 647 6538 </t>
  </si>
  <si>
    <t>Se acompañan antecedentes financieros actualizados al año 2020,  aprobados por el Departamento de Administración y Finanzas.</t>
  </si>
  <si>
    <t xml:space="preserve">Sociedad Pro-Ayuda del Niño Lisiado </t>
  </si>
  <si>
    <t>Sociedad Protectora de Ciegos Santa Lucía</t>
  </si>
  <si>
    <t xml:space="preserve">Sociedad Protectora de la Infancia de Concepción 
</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</si>
  <si>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</si>
  <si>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</si>
  <si>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</si>
  <si>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</si>
  <si>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</si>
  <si>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Universidad  Católica del Norte</t>
  </si>
  <si>
    <t>indefinida. Se acompaña Certificado de Vigencia Nº 06/5627, de 23 de julio del 2021, de la Jefa de Unidad de Registro Institucional (S), Subsecretaría de Educación Superior, del Ministerio de Educación.</t>
  </si>
  <si>
    <t>Rector: 
Rodrigo Fernando Alda Varas</t>
  </si>
  <si>
    <t>Avenida Angamos Nº 0610, comuna de Antofagasta, región de Antofagasta</t>
  </si>
  <si>
    <t>Se  acompañan los antecedentes financieros correspondientes al año 2020, aprobados por el Departamento de Administración y Finanzas.</t>
  </si>
  <si>
    <t>Universidad Católica Cardenal Raúl Silva Henríquez</t>
  </si>
  <si>
    <t>P. Claudio Cartes Andrades     1/7/2019- 30/6/2021.
Marcela Allue Nualart              1/6/2019- 31/5/2021.
David Albornoz Pavisic            1/6/2020- 31/5/2022.
Beatrice Ávalos Davidson        4/5/2020- 31/5/2022.      
Sor Fanny Dobronic                4/5/2020- 31/5/2022.                     
Mauricio Besio Rollero             4/5/2020- 31/5/2022</t>
  </si>
  <si>
    <t>Se acompaña certificado financiero correspondiente al año 2020, aprobado por el Subdepartamento de Supervisión Financiera Nacional</t>
  </si>
  <si>
    <t>Se acompañan antecedentes financieros correspondientes al año 2020, aprobados por el Subdepartamento de Supervisión Nacional.</t>
  </si>
  <si>
    <t xml:space="preserve">Universidad del Bío Bío
</t>
  </si>
  <si>
    <t>Universidad de Valparaíso</t>
  </si>
  <si>
    <t>Universidad Tecnológica Metropolitana</t>
  </si>
  <si>
    <t>VICARÍA DE LA PASTORAL SOCIAL</t>
  </si>
  <si>
    <t xml:space="preserve">LA REINA </t>
  </si>
  <si>
    <t>SEPTIEMBRE</t>
  </si>
  <si>
    <t xml:space="preserve">Silvia Andrea Quintanilla Vera, 
Juan Acuña Montero,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</si>
  <si>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</si>
  <si>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</si>
  <si>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</si>
  <si>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Certificado de Vigencia de Persona Jurídica sin Fines de Lucro, Folio N° 500400222164, de 26 de julio de 2021, del Servicio de Registro Civil e Identificación.</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</si>
  <si>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</si>
  <si>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</si>
  <si>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Certificado de Vigencia de Persona Jurídica Sin Fines Lucro Folio Nº 500407411628, de fecha 06 de septiembre de 2021, del Servicio de Registro Civil e Identificación.</t>
  </si>
  <si>
    <t>Presidenta: 
Mónica Díaz Leiva, 
Secretaria: 
Eduardo Rojas Zepeda, 
Tesorera: 
Paula Roloff González, 
Certificado de Vigencia de Persona Jurídica Sin Fines Lucro Folio Nº 500407411670, de fecha 06 de septiembre de 2021, del Servicio de Registro Civil e Identificación.</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</si>
  <si>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</si>
  <si>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</si>
  <si>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sinfronteraschile@yahoo.es</t>
  </si>
  <si>
    <t>Certificado de antecedentes financieros correspondiente al año 2020, aprobados por el  Subdepartamento de Supervisión Financiera Nacional</t>
  </si>
  <si>
    <t xml:space="preserve">Se acompaña certificado financiero de la Institución, correspondiente al año 2020, APROBADOS POR EL del Sub Departamento de Supervisión Financiera Nacional. </t>
  </si>
  <si>
    <t>Certificado de Vigencia Folio Nº 500399384927, de 20 de julio de 2021, del Servicio de Registro Civil e Identificación.</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</si>
  <si>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</si>
  <si>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</si>
  <si>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t xml:space="preserve">Se acompaña Certificado Financiero de la Institución, correspondiente al año 2020, y aprobado por el Subdepartamento de  Supervisión Financiera Nacional. </t>
  </si>
  <si>
    <t>Certificado de Vigencia Folio Nº 500400592078, de fecha 27 de julio de 2021, del Servicio de Registro Civil e Identificación.</t>
  </si>
  <si>
    <t>Se acompañan antecedentes financieros correspondientes al año 2020 probados por el Subdepartamento de Supervisión Financiera.</t>
  </si>
  <si>
    <t xml:space="preserve">
Se acompaña Certificado Financiero de los antecedentes financieros del año 2020, aprobados por el Subdepartamento de Supervisión Financiera Nacional. 
</t>
  </si>
  <si>
    <t>Certificado de fecha 07-09-2021, del SRCI.</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</si>
  <si>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</si>
  <si>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562 27834100 22 7834124</t>
  </si>
  <si>
    <t xml:space="preserve">Se acompañan antecedentes financieros correspondientes al año 2020, aprobados por el Sub Departamento de Supervisión Financiera.
</t>
  </si>
  <si>
    <t>Certificado de vigencia folio Nº 500408723825, de fecha 14 de septiembre de 2021, emitido por el Servicio de Registro Civil e Identificación.</t>
  </si>
  <si>
    <t xml:space="preserve"> 04 años
</t>
  </si>
  <si>
    <t>09 de marzo de 2020 al 09 de marzo de 2024</t>
  </si>
  <si>
    <t xml:space="preserve">4 Norte N° 557, Oficina 3, comuna de Viña del Mar.
Región de Valparaíso.
A partir del 01.10.2021 será Frodden N° 525, comuna de Quilpué, Región de Valparaíso.
</t>
  </si>
  <si>
    <t>Viña del Mar- Quilpue (01.10.21)</t>
  </si>
  <si>
    <t>Se acompaña Certificado Financiero año 2020, aprobados por el Subdepartamento de Supervisión Financiera Nacional</t>
  </si>
  <si>
    <t>Certificado de Vigencia, folio Nº 500407328799, de fecha 06 de septiembre de 2021, del  Servicio del Registro Civil e Identificación.</t>
  </si>
  <si>
    <t>422661015
938663448 / 988258475</t>
  </si>
  <si>
    <t>Se acompaña certificado financiero , correspondiente al año 2020, APROBADOS del  Sub Departamento de Supervisión Financiera Nacional</t>
  </si>
  <si>
    <t xml:space="preserve">Certificado de Vigencia Folio Nº 500403224946, de fecha 12 de agosto de 2021, del Servicio de Registro Civil e Identificación. </t>
  </si>
  <si>
    <t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t>
  </si>
  <si>
    <t>28 de enero de 2021 al 28 de enero de 2024. Según consta en Certificado de directorio de persona jurídica sin fines de lucro Folio Nº 500403224934, de fecha 12 de agosto de 2021, del Servicio de Registro Civil e Identificación.</t>
  </si>
  <si>
    <t>Calle Dos N°9417, comuna de Quilicura, región Metropolitana.</t>
  </si>
  <si>
    <t>Se acompaña certificado financiero correspondiente al año 2020, aprobados por  Supervisión Financiera Nacional.</t>
  </si>
  <si>
    <t>maraya@buin.cl jastudillo@buin.cl opdbuin@buin.cl</t>
  </si>
  <si>
    <t>Chacabuco Nº 630, Copiapó, Tercera Región</t>
  </si>
  <si>
    <t>(52)- 2357702</t>
  </si>
  <si>
    <t>marcoslopez@copiapo.cl</t>
  </si>
  <si>
    <t>Johny Alexis Piraíno Meneses</t>
  </si>
  <si>
    <t>332381800
332381700</t>
  </si>
  <si>
    <t>jpiraino@lacalera.cl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</si>
  <si>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</si>
  <si>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</si>
  <si>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</si>
  <si>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</si>
  <si>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</si>
  <si>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</si>
  <si>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</si>
  <si>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Certificado de Vigencia, folio Nº 500407984225, de 09 de septiembre de 2021, del Servicio de Registro Civil e Identificación.</t>
  </si>
  <si>
    <t>Presidente: Pastor Carlos Iván Flores Hernández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</si>
  <si>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Presidente: Pastor Carlos Iván Flores Hernández                Mandato general de administración para representar a la Residencia Hogar de Niñas La Granja: VIVIANA NAVARRO RIVEROS</t>
  </si>
  <si>
    <t>Se acompañan antecedentes Financieros correspondientes al año 2020, aprobados por el Subdepartamento de  Supervisión Financiera Nacional.</t>
  </si>
  <si>
    <t>Certificado de Vigencia de fecha 08 de septiembre de 2021, emitido por el Servicio de Registro Civil e Identificación. Folio Nº 500407782874</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</si>
  <si>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</si>
  <si>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</si>
  <si>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Se acompaña antecedentes Financieros correspondiente al año 2020, aprobados por USUFI</t>
  </si>
  <si>
    <t>Certificado de Vigencia Folio Nº 500404055248, de 17 de agosto de 2021, emitido por el Servicio de Registro Civil e Identificación.</t>
  </si>
  <si>
    <t xml:space="preserve">Certificado correspondiente al año 2020 aprobados por el Sub Departamento de Supervisión Financiera.
</t>
  </si>
  <si>
    <t>Claudia Elizabeth Marambio Valencia,  (Presidenta y Representante Legal)
Alejandra Ríos Irarrázaval,  (Vice Presidenta)
Lorena del Carmen Fonzo Cruzat,  (Secretaria)
María Verónica Preneste,  (Tesorera)
Loreto Monique Fonzo Cruzat, (Protesorera)
Carmen Gloria Marín Martínez, ,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</si>
  <si>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</si>
  <si>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Guillermo Harwig Jacob, 
</t>
  </si>
  <si>
    <t>225758522- - 22575840, anexo 258540</t>
  </si>
  <si>
    <t>REG</t>
  </si>
  <si>
    <t>DEPTO.</t>
  </si>
  <si>
    <t>LEY</t>
  </si>
  <si>
    <t>LINEA DE ACCION</t>
  </si>
  <si>
    <t>MOD</t>
  </si>
  <si>
    <t>COD INST</t>
  </si>
  <si>
    <t>PPTO</t>
  </si>
  <si>
    <t>PLAZAS</t>
  </si>
  <si>
    <t>CODIGO</t>
  </si>
  <si>
    <t>CODIGO SIGFE</t>
  </si>
  <si>
    <t>ESTABLECIMIENTO</t>
  </si>
  <si>
    <t>BANCO</t>
  </si>
  <si>
    <t>CTA CTE</t>
  </si>
  <si>
    <t>ENERO</t>
  </si>
  <si>
    <t>FEBRERO</t>
  </si>
  <si>
    <t>MARZO</t>
  </si>
  <si>
    <t>ABRIL</t>
  </si>
  <si>
    <t>MAYO</t>
  </si>
  <si>
    <t>JUNIO</t>
  </si>
  <si>
    <t>JULIO</t>
  </si>
  <si>
    <t>AGOSTO</t>
  </si>
  <si>
    <t>OCTUBRE</t>
  </si>
  <si>
    <t>NOVIEMBRE</t>
  </si>
  <si>
    <t>DICIEMBRE</t>
  </si>
  <si>
    <t>PROG</t>
  </si>
  <si>
    <t>BANCO ESTADO</t>
  </si>
  <si>
    <t>DJJ</t>
  </si>
  <si>
    <t>PLE</t>
  </si>
  <si>
    <t xml:space="preserve"> JUSTICIA JUVENIL</t>
  </si>
  <si>
    <t>PLE - IQUIQUE</t>
  </si>
  <si>
    <t>BANCO DE CREDITO E INVERSIONES</t>
  </si>
  <si>
    <t>BANCO SANTANDER-CHILE</t>
  </si>
  <si>
    <t>ASR</t>
  </si>
  <si>
    <t>ASR- PIL TARAPACA</t>
  </si>
  <si>
    <t>ALA</t>
  </si>
  <si>
    <t>ALA - PIL TARAPACA</t>
  </si>
  <si>
    <t>BANCO DE CHILE</t>
  </si>
  <si>
    <t>SBC</t>
  </si>
  <si>
    <t>BANCO SCOTIABANK</t>
  </si>
  <si>
    <t>PLA</t>
  </si>
  <si>
    <t>MCA</t>
  </si>
  <si>
    <t>MCA - MEDIDAS CAUTELARES IQUIQUE</t>
  </si>
  <si>
    <t>ASE</t>
  </si>
  <si>
    <t>ASE - EDUCANDO PARA LA PAZ</t>
  </si>
  <si>
    <t>PSA</t>
  </si>
  <si>
    <t>CORPORACIÓN SERVICIO PAZ Y JUSTICIA - SERPAJ CHILE</t>
  </si>
  <si>
    <t>SBC - LUIS PEREZ AGUIRRE</t>
  </si>
  <si>
    <t>PLA - PROGRAMA LIBERTAD ASISTIDA VIOLETA PARRA</t>
  </si>
  <si>
    <t>PLE - ANTOFAGASTA</t>
  </si>
  <si>
    <t>ASR - PIL ANTOFAGASTA</t>
  </si>
  <si>
    <t>ALA - PIL ANTOFAGASTA</t>
  </si>
  <si>
    <t>ASE - ANTOFAGASTA</t>
  </si>
  <si>
    <t>MCA - PROGRAMA DE MEDIDAS CAUTELARES PACIFICO</t>
  </si>
  <si>
    <t>SBC - LUIS EMILIO RECABARREN</t>
  </si>
  <si>
    <t>PMM - CARDENAL RAÚL SILVA HENRIQUEZ</t>
  </si>
  <si>
    <t>PMM - PUKARA LICKANA</t>
  </si>
  <si>
    <t>BANCO SANTANDER CHILE</t>
  </si>
  <si>
    <t>PLA - SOLA SIERRA HENRIQUEZ</t>
  </si>
  <si>
    <t>SIERRA GORDA</t>
  </si>
  <si>
    <t>PLE - PROGRAMA LIBERTAD ASISTIDA ESPECIAL</t>
  </si>
  <si>
    <t>MCA - PROGRAMA DE MEDIDAS CUATELARES AMBULATORIAS</t>
  </si>
  <si>
    <t>PLA - PROGRAMA DE LIBERTAD ASISTIDA</t>
  </si>
  <si>
    <t>ASR - SUYAI</t>
  </si>
  <si>
    <t>ALA - SUYAI</t>
  </si>
  <si>
    <t>SBC - GABRIELA MISTRAL</t>
  </si>
  <si>
    <t>PLE - ATACAMA</t>
  </si>
  <si>
    <t>PSA - ATACAMA</t>
  </si>
  <si>
    <t>ASR - PIL COQUIMBO</t>
  </si>
  <si>
    <t>ALA - PIL COQUIMBO</t>
  </si>
  <si>
    <t>ASE - ATENCION SOCIOEDUCATIVA PARA ADOLESCENTES PRIVADO DE LIBERTAD</t>
  </si>
  <si>
    <t>ASE - PAULO FREIRE</t>
  </si>
  <si>
    <t>PMM - PROYECTO MULTIMODAL LRPA LIMARI CHOAPA</t>
  </si>
  <si>
    <t>PMM - CIUDAD DEL NIÑO LA SERENA</t>
  </si>
  <si>
    <t>PLE - VINA DEL MAR</t>
  </si>
  <si>
    <t>PSA - SAN ANTONIO</t>
  </si>
  <si>
    <t>PSA - QUILLOTA</t>
  </si>
  <si>
    <t>PSA - VALPARAISO</t>
  </si>
  <si>
    <t>PLE - CALERA PETORCA</t>
  </si>
  <si>
    <t>PLE - PROGRAMA DE LIBERTAD ASISTIDA ESPECIAL SAN ANTONIO</t>
  </si>
  <si>
    <t>MCA - SAN ANTONIO</t>
  </si>
  <si>
    <t>PLA - SAN FELIPE</t>
  </si>
  <si>
    <t>PLA - QUILLOTA</t>
  </si>
  <si>
    <t>PLA - VALPARAISO</t>
  </si>
  <si>
    <t>PLA - SAN ANTONIO</t>
  </si>
  <si>
    <t>MCA - VALPARAISO</t>
  </si>
  <si>
    <t>MCA - VILLA ALEMANA</t>
  </si>
  <si>
    <t>MCA - SAN FELIPE</t>
  </si>
  <si>
    <t>SBC - SERVICIO EN BENEFICIO A LA COMUNIDAD</t>
  </si>
  <si>
    <t>ASE - VALPARAISO</t>
  </si>
  <si>
    <t>SBC - VALPARAISO</t>
  </si>
  <si>
    <t>SBC - VIÑA DEL MAR</t>
  </si>
  <si>
    <t>PSA - QUILPUE</t>
  </si>
  <si>
    <t>ASR - PIL REGIONAL VALPARAISO</t>
  </si>
  <si>
    <t>ALA - PIL REGIONAL VALPARAISO</t>
  </si>
  <si>
    <t>PSA - CACHAPOAL</t>
  </si>
  <si>
    <t>ASR - PIL OHIGGINS</t>
  </si>
  <si>
    <t>ALA - PIL OHIGGINS</t>
  </si>
  <si>
    <t>MCA - CACHAPOAL</t>
  </si>
  <si>
    <t>PLA - CACHAPOAL</t>
  </si>
  <si>
    <t>ASE - CACHAPOAL</t>
  </si>
  <si>
    <t>PMM - PROGRAMA MULTIMODAL HERNAN EMERES YEVENES</t>
  </si>
  <si>
    <t>CORPORACIÓN DE OPORTUNIDAD Y ACCION SOLIDARIA OPCION</t>
  </si>
  <si>
    <t>PLE - O HIGGINS</t>
  </si>
  <si>
    <t>SBC - CACHAPOAL</t>
  </si>
  <si>
    <t>ASR - PROGRAMA DE INTERMEDIACION LABORAL</t>
  </si>
  <si>
    <t>ALA - PROGRAMA DE INTERMEDIACION LABORAL</t>
  </si>
  <si>
    <t>PMM - LLEQUEN MAULE</t>
  </si>
  <si>
    <t>PMM - BALDOMERO LILLO</t>
  </si>
  <si>
    <t>PMM - PROGRAMA MULTIMODAL CAUQUENES</t>
  </si>
  <si>
    <t>PMM - PROGRAMA MULTIMODAL LINARES</t>
  </si>
  <si>
    <t>CORPORACIÓN EDUCACIONAL ABATE MOLINA DE TALCA</t>
  </si>
  <si>
    <t>PLE - PROGRAMA LIBERTAD ASISTIDA ESPECIAL TALCA</t>
  </si>
  <si>
    <t>PSA - LLEQUEN NUBLE</t>
  </si>
  <si>
    <t>PLE - PADRE LUIS AMIGO</t>
  </si>
  <si>
    <t>PLE - SAN PEDRO DE LA PAZ Y OTRAS COMUNAS</t>
  </si>
  <si>
    <t>PLE â€“ TERESA DE CALCUTA PARA EL BORDE COSTERO</t>
  </si>
  <si>
    <t>ASR - PIL LA ESPERANZA</t>
  </si>
  <si>
    <t>ALA - PIL LA ESPERANZA</t>
  </si>
  <si>
    <t>SBC - PROGRAMA DE SERVICIO EN BENEFICIO DE LA COMUNIDAD Y REPARACION DEL DANO</t>
  </si>
  <si>
    <t>MCA - CAMINADO JUNTOS</t>
  </si>
  <si>
    <t>PLA - SEMBRANDO CAMINOS</t>
  </si>
  <si>
    <t>PLA - PADRE LUIS AMIGO</t>
  </si>
  <si>
    <t>ASE - SAN PABLO</t>
  </si>
  <si>
    <t>ASE - CIP CRC CORONEL</t>
  </si>
  <si>
    <t>ASE - CONCEPCION - ARAUCO</t>
  </si>
  <si>
    <t>PMM - PROGRAMA MULTIMODAL PROVINCIA LOTA Y CORONEL</t>
  </si>
  <si>
    <t>PMM - PROGRAMA MULTIMODAL PROVINCIA DEL BIO BIO</t>
  </si>
  <si>
    <t>PLE - ANTULAFQUEN</t>
  </si>
  <si>
    <t>ASR - ARAUCANIA</t>
  </si>
  <si>
    <t>ALA - ARAUCANIA</t>
  </si>
  <si>
    <t>SBC - ADELUWN</t>
  </si>
  <si>
    <t>MCA - AMULEN</t>
  </si>
  <si>
    <t>MCA - CAUTIN</t>
  </si>
  <si>
    <t>PLA - KIMELTU</t>
  </si>
  <si>
    <t>ASE - CAUTIN</t>
  </si>
  <si>
    <t>ASE - CIP CRC CHOL CHOL</t>
  </si>
  <si>
    <t>PMM - CUIDAD DEL NIÑO ANGOL</t>
  </si>
  <si>
    <t>PLE - ARAUCANIA CENTRO</t>
  </si>
  <si>
    <t>PSA - CIUDAD DEL NIÑO CAUTIN</t>
  </si>
  <si>
    <t>PLA - CIUDAD DEL NIÑO TEMUCO</t>
  </si>
  <si>
    <t>PLE - CODENI LLANQUIHUE PALENA</t>
  </si>
  <si>
    <t>ASR - PIL CUIDAD DEL NINO LOS LAGOS</t>
  </si>
  <si>
    <t>ALA - PIL CUIDAD DEL NINO LOS LAGOS</t>
  </si>
  <si>
    <t>SBC - RD CUIDAD DEL NINO REGION DE LOS LAGOS</t>
  </si>
  <si>
    <t>PLE - PROYECTA CHILOE</t>
  </si>
  <si>
    <t>PLA - PROYECTA CHILOE</t>
  </si>
  <si>
    <t>MCA - PROYECTA CHILOE</t>
  </si>
  <si>
    <t>PSA - CUIDAD DEL NIÑO LLANQUIHUE Y PALENA</t>
  </si>
  <si>
    <t>PSA - CUIDAD DE NIÑO CHILOE</t>
  </si>
  <si>
    <t>PMM - CUIDAD DEL NIÑO OSORNO</t>
  </si>
  <si>
    <t>ASR - PIL AYSEN</t>
  </si>
  <si>
    <t>ALA - PIL AYSEN</t>
  </si>
  <si>
    <t>PMM - PROGRAMA MULTIMODAL AYSEN</t>
  </si>
  <si>
    <t>ASR - PIL MAGALLANES</t>
  </si>
  <si>
    <t>ALA - PIL MAGALLANES</t>
  </si>
  <si>
    <t>PMM- MULTIMODAL MAGALLANES</t>
  </si>
  <si>
    <t>PLE - ACJ SAN BERNARDO</t>
  </si>
  <si>
    <t>PLE - ACJ SAN JOAQUIN</t>
  </si>
  <si>
    <t>PLE - LA PINTANA</t>
  </si>
  <si>
    <t>PLE - CERRO NAVIA</t>
  </si>
  <si>
    <t>ASR - PROYECTO B</t>
  </si>
  <si>
    <t>BANCO SECURITY</t>
  </si>
  <si>
    <t>ALA - PROYECTO B</t>
  </si>
  <si>
    <t>ASR - PIL REINVENTARSE</t>
  </si>
  <si>
    <t>ALA - PIL REINVENTARSE</t>
  </si>
  <si>
    <t>MCA - ACJ ESTACION CENTRAL</t>
  </si>
  <si>
    <t>MCA - ACJ TALAGANTE</t>
  </si>
  <si>
    <t>MCA - ACJ SAN BERNARDO</t>
  </si>
  <si>
    <t>MCA - ACJ SAN JOAQUIN</t>
  </si>
  <si>
    <t>MCA - MEDIDAS CAUTELARES LO ESPEJO</t>
  </si>
  <si>
    <t>MCA - MEDIDAS CAUTELARES LA PINTANA</t>
  </si>
  <si>
    <t>MCA - MEDIDAS CAUTELARES CERRO NAVIA</t>
  </si>
  <si>
    <t>MCA - MEDIDAS CAUTELARES MAIPU</t>
  </si>
  <si>
    <t>PLA - CERRO NAVIA</t>
  </si>
  <si>
    <t>PLA - LA PINTANA</t>
  </si>
  <si>
    <t>ASE - SAN BERNARDO</t>
  </si>
  <si>
    <t>ASE - SANTIAGO SUR PONIENTE</t>
  </si>
  <si>
    <t>ASE - CIP CRC SAN JOAQUIN</t>
  </si>
  <si>
    <t>PSA - LA FLORIDA</t>
  </si>
  <si>
    <t>PLE - ÑUÑOA</t>
  </si>
  <si>
    <t>PSA - ACJ ESTACION CENTRAL</t>
  </si>
  <si>
    <t>MCA - MEDIDAS CAUTELARES METROPOLITANO NORTE</t>
  </si>
  <si>
    <t>PLA - LIBERTAD ASISTIDA METROPOLITANO NORTE</t>
  </si>
  <si>
    <t>PLE - LIBERTAD ASISTIDA ESPECIAL METROPOLITANO NORTE</t>
  </si>
  <si>
    <t>PLE - PUENTE ALTO</t>
  </si>
  <si>
    <t>SBC - LA CISTERNA</t>
  </si>
  <si>
    <t>SBC - LA FLORIDA</t>
  </si>
  <si>
    <t>PLE - ESTACION CENTRAL</t>
  </si>
  <si>
    <t>SBC - CIUDAD DEL NIÑO SANTIAGO</t>
  </si>
  <si>
    <t>PLA - CIUDAD DEL NIÑO SANTIAGO</t>
  </si>
  <si>
    <t>ASR - PIL CUIDAD DEL NINO VALDIVIA</t>
  </si>
  <si>
    <t>ALA - PIL CUIDAD DEL NINO VALDIVIA</t>
  </si>
  <si>
    <t>ASE - LOS RIOS</t>
  </si>
  <si>
    <t>PMM - CUIDAD DEL NIÑO VALDIVIA</t>
  </si>
  <si>
    <t>ASR - PIL WAYNA IRNAQIRI</t>
  </si>
  <si>
    <t>ALA - PIL WAYNA IRNAQIRI</t>
  </si>
  <si>
    <t>ASE - BALDOMERO LILLO</t>
  </si>
  <si>
    <t>PMM - MULTIMODAL CORFAL ARICA Y PARINACOTA</t>
  </si>
  <si>
    <t>ASR - PIL LLEQUEN ÑUBLE</t>
  </si>
  <si>
    <t>ALA - PIL LLEQUEN ÑUBLE</t>
  </si>
  <si>
    <t>PMM - LLEQUEN ÑUBLE</t>
  </si>
  <si>
    <t>Valores</t>
  </si>
  <si>
    <t>CODIGO PROYECTO</t>
  </si>
  <si>
    <t>PLE - PROGRAMA DE LIBERTAD ASISTIDA ESPECIAL</t>
  </si>
  <si>
    <t>PLA - ACJ ORIENTE</t>
  </si>
  <si>
    <t>MCA - ACJ ORIENTE</t>
  </si>
  <si>
    <t>SBC - MEDIDAS ALTERNATIVAS SBC NORTE ACJ</t>
  </si>
  <si>
    <t>PMM</t>
  </si>
  <si>
    <t>31.08.2021</t>
  </si>
  <si>
    <t xml:space="preserve">
Presidente: Sergio Erwin Haeger Yunge, RUT Nº 13.166.720-5
Acta de la Corporación Municipal de Desarrollo Social Los Muermos, reducida a Escritura Pública con fecha 14 de septiembre de 2021, ante doña Claudia Lorena Brahm Bahamonde, Notario Público de Los Muermos.</t>
  </si>
  <si>
    <t>Certificado de Vigencia folio N° 500419048957, de fecha 18 de noviembre de 2021,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</si>
  <si>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</si>
  <si>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</si>
  <si>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Se acompaña certificado de antecedentes financieros correspondiente al año 2020, aprobados por el Subdepartamento de Supervisión Financiera de la Dirección Nacional a aprobación.</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</si>
  <si>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</si>
  <si>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 xml:space="preserve">Se acompañan antecedentes financieros correspondientes al año 2020, pendientes de aprobación por el Subdepartamento de Supervisión Nacional, aprobado por el Departamento de Administración y Finanzas. </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</si>
  <si>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</si>
  <si>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t xml:space="preserve">Presidenta:Jeanette Marie Boudon Gonzalez, RUT Nº 7.646.122-8 
Vicepresidenta: Paulina Alejandra Pinto Muñoz, RUT Nº6.779.866.
</t>
  </si>
  <si>
    <t>Fono 2-23811704</t>
  </si>
  <si>
    <t>contacto@salesianas.cl</t>
  </si>
  <si>
    <t xml:space="preserve">Presidente: 
Ricardo Napadensky Bauzá                    RUT N° 4.750.509-7
Subrogante del Presidente en caso de ausencia o impedimento del titular: 
Samuel Fernández Illanes.                     RUT N°4.550.014-4
Secretario General:
Neftalí Carabantes Hernández                 RUT N°8.608.030-3                                  
Directores:
María Teresa Del Río Albornoz                RUT N°6.458.549-5
Samuel Fernández Illanes.                     RUT N°4.550.014-4
Rita Coya Costapez.                               RUT N°5.169.659-K
Sergio Henríquez Díaz.                          RUT Nº 6.241.379-4
Juan Francisco Ortun Quijada.                              RUT N°7.258.194-6
</t>
  </si>
  <si>
    <t>La personería de don Ricardo Napadensky Bauzá y de don Samuel Fernández Illanes, consta en Acta de Sesión Ordinaria Nº694, de la H. Junta Directiva, de fecha 23 de marzo de 2021, reducida a escritura pública el 21 de octubre de 2021, ante la Notario Público Titular de la Décima Notaría de Santiago, doña Valeria Ronchera Flores.</t>
  </si>
  <si>
    <t xml:space="preserve">Se adjuntan antecedentes financieros actualizados al año 2020, aprobados por el Sub departamento de Supervisión Nacional. 
</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</si>
  <si>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</si>
  <si>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</si>
  <si>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</si>
  <si>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</si>
  <si>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</si>
  <si>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</si>
  <si>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</si>
  <si>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</si>
  <si>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Santiago
</t>
  </si>
  <si>
    <t xml:space="preserve">56 - 229833243
</t>
  </si>
  <si>
    <t xml:space="preserve">anita.leal@pleyades.cl
</t>
  </si>
  <si>
    <t>Certificado de antecedentes financieros correspondientes al año 2020 aprobados por el  Subdepartamento de Supervisión  Financiera Nacional.</t>
  </si>
  <si>
    <t>10262568-4</t>
  </si>
  <si>
    <t>ASE - CIP - CRC PUERTO MONTT</t>
  </si>
  <si>
    <t>PMM - CIUDAD DEL NIÑO LLANQUIHUE PALENA</t>
  </si>
  <si>
    <t>ASE - LLEQUEN ÑUBLE</t>
  </si>
  <si>
    <t>PLE - QUILLOTA</t>
  </si>
  <si>
    <t>PLE - VALPARAISO</t>
  </si>
  <si>
    <t>BANCO SANTADER - CHILE</t>
  </si>
  <si>
    <t>PLA - PROVINCIA DE MAIPO</t>
  </si>
  <si>
    <t>ASE - SANTIAGO</t>
  </si>
  <si>
    <t>PMM - CONCEPCION COSTA</t>
  </si>
  <si>
    <t>PMM - SAN PEDRO DE LA PAZ</t>
  </si>
  <si>
    <t>ASE - CONCEPCION ARAUCO</t>
  </si>
  <si>
    <t>ASE - CIP - CRC CORONEL</t>
  </si>
  <si>
    <t>ASE - SAN PABLO BIO BIO</t>
  </si>
  <si>
    <t>ASE - MALLECO</t>
  </si>
  <si>
    <t>ASE - LIMARI CHOAPA</t>
  </si>
  <si>
    <t>PMM - PROYECTA CHILOE</t>
  </si>
  <si>
    <t>ASE - DEM METROPOLITANO NORTE</t>
  </si>
  <si>
    <t>ASE - ATACAMA</t>
  </si>
  <si>
    <t>Se acompañan antecedentes financieros, correspondiente al año 2020, aprobados por el Departamento de Administración y Finanzas</t>
  </si>
  <si>
    <t xml:space="preserve">
Fundación Acción para la Infancia.
</t>
  </si>
  <si>
    <t xml:space="preserve">
Fundación Pléyades
</t>
  </si>
  <si>
    <t xml:space="preserve">
Fundación Profesionales Asociados para el Desarrollo del Norte o PRODENOR.
</t>
  </si>
  <si>
    <t xml:space="preserve">
Fundación Talita Kum.
</t>
  </si>
  <si>
    <t xml:space="preserve">
I. Municipalidad de Renca
</t>
  </si>
  <si>
    <t xml:space="preserve">
I. Municipalidad de Tomé
</t>
  </si>
  <si>
    <t xml:space="preserve">
Organización no gubernamental de desarrollo La Casona de los Jóvenes.
</t>
  </si>
  <si>
    <t xml:space="preserve">
Organización no Gubernamental de Desarrollo Corporación Cultural CREARTE
</t>
  </si>
  <si>
    <t>Suma de ACUMULADO</t>
  </si>
  <si>
    <t>ISTITUCIÓ</t>
  </si>
  <si>
    <t>Directora Ejecutiva: 
Yerka Aguilera Olivares, RUT Nº 6.502.303-2
La personería de doña Yerka Aguilera Olivares, que le confiere la calidad de Representante Legal, consta en el Acta de Reunión Extraordinaria de Directorio, de la Corporación de Apoyo a la Niñez y Juventud Social, de 20 de diciembre de 2021, reducida a escritura pública con fecha 26 de enero de 2022, ante don Gerardo Alfredo Cortés Gasaui, Abogado, Notario Público Titular, de la Primera Notaría de Chillán, registrada bajo el Repertorio N°181-2022.</t>
  </si>
  <si>
    <t xml:space="preserve"> Cdirectorio@corporacionllequen.cl, llequencentral4@gmail.com
yerkaguileracorporacionllequen@gmail.com
</t>
  </si>
  <si>
    <t>Certificado de Vigencia, Folio Nº 500416826916, emitido con fecha 05 de noviembre de 2021, por el Servicio de Registro Civil e Identificación.</t>
  </si>
  <si>
    <t xml:space="preserve">Presidente: Sergio Erwin Haeger Yunge, RUT Nº 13.166.720-5
Secretario: Karina Andrea Berger Schwerter, RUT N° 13.592.388-5
Tesorera: Carmen Patricia Castillo Garcia, RUT Nº 8.801.596-7
Presidente Suplente: Jaime Diger Filoza Barria, Rut Nº 8.163.015-1
Secretaria Suplente: Luisa Edith Aguilar Ruiz, Rut Nº 17.034.578-9
Tesorera Suplente: Teodora Del Carmen Calonge Saldivia, RUT Nº 5.354.611-0
Este directorio consta en certificado de persona jurídica sin fines de lucro, Folio Nº 500416826902, emitido con fecha 05 de noviembre de 2021, por el Servicio de Registro Civil e Identificación.
</t>
  </si>
  <si>
    <t>03 de julio de 2017 a 03 de junio de 2020.  (Adscrito a la Ley N°21.239)</t>
  </si>
  <si>
    <t>22724279
cel  954233521 (María Eugenia Pino)</t>
  </si>
  <si>
    <t xml:space="preserve">Certificado de vigencia, folio Nº 500356979058, de 19 de noviembre de 2020, del Servicio de Registro Civil e Identificación.
</t>
  </si>
  <si>
    <t xml:space="preserve">Presidente: Obispo (H) Neftalí Aravena Bravo,
Poder: Superintendente Distrito Concepción: Olga Romero Sanzana, 
</t>
  </si>
  <si>
    <t xml:space="preserve">Presidente: Teresa Izquierdo Walker
Gerente General:  Paulina Valenzuela Miño, 
En caso de ausencia o imposibilidad de doña Paulina Valenzuela, la subrogará con iguales facultades Luz María Medina García, 
</t>
  </si>
  <si>
    <t xml:space="preserve">Presidente: (Alcalde) Juan Eduardo Vera Sanhueza
Secretario General: Marcelo Fuentes García
Según Resolución N° 193, de 10 de marzo de 2017, dictada por el Secretario General de la entidad, don Marcelo Fuentes García, lo subrogará en su cargo, don Luis Carrillo Duhalde.   
</t>
  </si>
  <si>
    <t xml:space="preserve">Angachilla, Km. 5, Parcela Arquenco, S/N,  Valdivia, 
</t>
  </si>
  <si>
    <t xml:space="preserve">Fono fijo: 52-2247556
Fono celular: 9-68328551
</t>
  </si>
  <si>
    <t>Certificado de Vigencia, folio Nº 500396764528, de fecha 04 de julio de 2021, emitido por el Servicio de Registro Civil e Identificación.</t>
  </si>
  <si>
    <t xml:space="preserve">Fundación Educacional para el Desarrollo Integral del Menor o  Fundación Integra.
</t>
  </si>
  <si>
    <t xml:space="preserve">Fono: (32) 2881777; 32/2683887; 32/2694140
Fono Director Ejecutivo Sr. Iván Zamora Zapata: 92401822
Fono Secretaria. Srta. Patricia Nanjari Valenzuela: 92541986
      </t>
  </si>
  <si>
    <t xml:space="preserve">41-2780417
44-2896820
</t>
  </si>
  <si>
    <t xml:space="preserve">parroquihualqui@gmail.com
pibaraucarioa@gmail.com
</t>
  </si>
  <si>
    <t>TRANSFERENCIAS A INSTITUCIONES COLABORADORAS AÑO 2022 - LEY Nº19.862</t>
  </si>
  <si>
    <t>VILLA ALEMANA</t>
  </si>
  <si>
    <t>ILUSTRE MUNICIPALIDAD DE GRANEROS</t>
  </si>
  <si>
    <t>GRANEROS</t>
  </si>
  <si>
    <t>FUNDACIÓN CREA EQUIDAD</t>
  </si>
  <si>
    <t>PEÑALOLEN</t>
  </si>
  <si>
    <t>FUNDACIÓN TIERRA DE ESPERANZA</t>
  </si>
  <si>
    <t>EVA</t>
  </si>
  <si>
    <t>PONTIFICIA UNIVERSIDAD CATOLICA</t>
  </si>
  <si>
    <t>MACUL</t>
  </si>
  <si>
    <t>EVA - ESTUDIO PARA FAVORECER LA INTERVENCION CON ENFOQUE INTERCULTURAL CON ADOLESCENTES Y JOVENES MI</t>
  </si>
  <si>
    <t xml:space="preserve">Se acompaña Certificado de Vigencia Nº 06/4855, de 23 de junio del 2021, de la Jefa de Unidad de Registro Institucional (S), Subsecretaría de Educación Superior, del Ministerio de Educación
</t>
  </si>
  <si>
    <t>ASE - CIP CRC TALCA</t>
  </si>
  <si>
    <t>ASE - MEDIO LIBRE TALCA</t>
  </si>
  <si>
    <t>VALPARAÍSO</t>
  </si>
  <si>
    <t>PSA - COLCHAGUA</t>
  </si>
  <si>
    <t>ASE - CIP CRC CRESERES GRANEROS</t>
  </si>
  <si>
    <t>LOS ÁNGELES</t>
  </si>
  <si>
    <t>ASE - SAN PABLO BIOBIO</t>
  </si>
  <si>
    <t>MONTO MES DE ABRIL</t>
  </si>
  <si>
    <t>LOS MONTOS INFORMADOS CORRESPONDEN A LOS CANCELADOS EN EL PERÍODO ENERO - ABRIL 2022</t>
  </si>
  <si>
    <t>Informe N°504 de 2020.
Informe N°393 de 2020.
Informe N°462 de 2020.</t>
  </si>
  <si>
    <t>Informe N°511 de 2020.</t>
  </si>
  <si>
    <t>Informe N°719 de 2020.</t>
  </si>
  <si>
    <t>Pre Informe N°128 de 2022.
Informe Final N° 128 de 2022</t>
  </si>
  <si>
    <t>Informe N°504 de 2020.</t>
  </si>
  <si>
    <t>Informe N°393 de 2020.
Informe N°833 de 2020.</t>
  </si>
  <si>
    <t>Informe N°953 de 2018</t>
  </si>
  <si>
    <t xml:space="preserve"> Informe N° 953 de 2018.</t>
  </si>
  <si>
    <t>Informe N°1063 de 2019</t>
  </si>
  <si>
    <t>Informe N°1063 de 2019.</t>
  </si>
  <si>
    <t>Informe N°550 de 2020.</t>
  </si>
  <si>
    <t>Informe N° 504 de 2020.   
Informe N° 456 de 2020.
Informe N° 833 de 2020.
Informe N° 550 de 2020.</t>
  </si>
  <si>
    <t>Informe N°1063 de 2019.
Informe N°833 de 2020.</t>
  </si>
  <si>
    <t>Informe N°730 de 2018
Informe N°908 de 2018
Informe N°1059 de 2018
Informe N°1063 de 2019</t>
  </si>
  <si>
    <t xml:space="preserve">Informe N° 730 de 2018.      
Informe N° 908 de 2018.     
Informe N° 1059 de 2018.        
Informe N° 1063 de 2019.                </t>
  </si>
  <si>
    <t>Informe N°908 de 2018</t>
  </si>
  <si>
    <t>Informe N° 908 de 2018.
Informe N°741 de 2020.</t>
  </si>
  <si>
    <t>Informe N°606 de 2020.</t>
  </si>
  <si>
    <t>Informe N°1063 de 2019.  
Informe N°456 de 2020.</t>
  </si>
  <si>
    <t>Informe N°1059 de 2018</t>
  </si>
  <si>
    <t>Informe N°1059 de 2018.</t>
  </si>
  <si>
    <t>Informe N° 643 de 2020.</t>
  </si>
  <si>
    <t>Informe N°730 de 2018
Informe N°820 de 2018
Informe N°1063 de 2019
Informe N°908 de 2018</t>
  </si>
  <si>
    <t>Informe N° 730 de 2018.         
Informe N° 820 de 2018.
Informe N° 1063 de 2019.                  
Informe N° 908 de 2018.</t>
  </si>
  <si>
    <t>Informe N°741 de 2020.</t>
  </si>
  <si>
    <t xml:space="preserve"> Informe N° 953 de 2018. </t>
  </si>
  <si>
    <t>Informe N° 1063 de 2019.</t>
  </si>
  <si>
    <t xml:space="preserve">Informe N°908 de 2018
Informe N°953 de 2018
Informe N°1005 de 2018
Informe N°1059 de 2018
Informe N°1063 de 2019
</t>
  </si>
  <si>
    <t>Informe N° 908 de 2018.      
Informe N° 953 de 2018.                  
Informe N° 1005 de 2018.                
Informe N° 1059 de 2018.                          
Informe N° 1063 de 2019.</t>
  </si>
  <si>
    <t>Informe N°456 de 2020.</t>
  </si>
  <si>
    <t>Informe N°833 de 2020.</t>
  </si>
  <si>
    <t>Informe N° 908 2018</t>
  </si>
  <si>
    <t>Informe N°820 de 2018
Informe N°1004 de 2018</t>
  </si>
  <si>
    <t>Informe N°820 de 2018.       
Informe N°1004 de 2018.</t>
  </si>
  <si>
    <t>Informe N°462 de 2020.</t>
  </si>
  <si>
    <t>Informe N° 643 de 2020</t>
  </si>
  <si>
    <t>Informe N°953 de 2018
Informe N°1005 de 2018</t>
  </si>
  <si>
    <t>Informe N° 953 de 2018.  
Informe N° 1005 de 2018.</t>
  </si>
  <si>
    <t>Informe N° 908 de 2018.</t>
  </si>
  <si>
    <t>Informe N° 908 de 2018.
Informe N°550 de 2020.</t>
  </si>
  <si>
    <t>Informe N°8 de 2021.</t>
  </si>
  <si>
    <t>Informe N°456 de 2020.
Informe IE N°211 de 2021.</t>
  </si>
  <si>
    <t>Informe N°128 de 2022.</t>
  </si>
  <si>
    <t>Informe N°535 de 2020.</t>
  </si>
  <si>
    <t>Informe N°730 de 2018</t>
  </si>
  <si>
    <t>Informe N°393 de 2020.
Informe N°606 de 2020.</t>
  </si>
  <si>
    <t>Informe N° 730 de 2018.</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</si>
  <si>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</si>
  <si>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</si>
  <si>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</si>
  <si>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</si>
  <si>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</si>
  <si>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</si>
  <si>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</si>
  <si>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</si>
  <si>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</si>
  <si>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</si>
  <si>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</si>
  <si>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ASE - GABRIELA MISTRAL</t>
  </si>
  <si>
    <t>PSA - IQUIQUE</t>
  </si>
  <si>
    <t>ASE - IQUIQUE SERPAJ</t>
  </si>
  <si>
    <t>PSA - PROGRAMA DE SALIDAS ALTERNATIVAS SERPAJ</t>
  </si>
  <si>
    <t>ASE - ALIWEN</t>
  </si>
  <si>
    <t>PLE - VILLA ALEMANA Y QUILPUE</t>
  </si>
  <si>
    <t>PLE - VALPARAISO CASABLANCA</t>
  </si>
  <si>
    <t>PLE - SAN FELIPE LOS ANDES</t>
  </si>
  <si>
    <t>PLE - QUILLOTA QUINTERO PUCHUNCAVI</t>
  </si>
  <si>
    <t>PSA - SAN FELIPE</t>
  </si>
  <si>
    <t>ASE - HERNAN EMERES YEVENES</t>
  </si>
  <si>
    <t>ASR - UN CAMINO DE ESPERANZAS EN LOS JOVENES DEL CIP-CRC GRANEROS</t>
  </si>
  <si>
    <t>ASE - CRESERES SAN FERNANDO</t>
  </si>
  <si>
    <t>ASE - LINARES</t>
  </si>
  <si>
    <t>ASE - CURICO</t>
  </si>
  <si>
    <t>MCA - MAULE NORTE</t>
  </si>
  <si>
    <t>CURICÓ</t>
  </si>
  <si>
    <t>ASE - CRESERES CURICO</t>
  </si>
  <si>
    <t>ASE - MALLECO FUNDACION CRESERES</t>
  </si>
  <si>
    <t>ASE - PROFESOR MANUEL GUERRERO</t>
  </si>
  <si>
    <t>COIHAIQUE</t>
  </si>
  <si>
    <t>PSA - AYSEN</t>
  </si>
  <si>
    <t>SBC - NORTE</t>
  </si>
  <si>
    <t>PLA - PROVINCIA DEL MAIPO</t>
  </si>
  <si>
    <t>PLA - ACJ TALAGANTE</t>
  </si>
  <si>
    <t>ASE - DEM SANTIAGO NORTE</t>
  </si>
  <si>
    <t>ASE - CREA EQUIDAD ÑUÑOA</t>
  </si>
  <si>
    <t>ASE - ESTACION CENTRAL</t>
  </si>
  <si>
    <t>ASE - PUENTE ALTO</t>
  </si>
  <si>
    <t>CERRO NAVIA</t>
  </si>
  <si>
    <t>SAN JOAQUÍN</t>
  </si>
  <si>
    <t>PLA - ACJ SAN JOAQUIN</t>
  </si>
  <si>
    <t>Suma de ABRIL</t>
  </si>
  <si>
    <t>81735100K</t>
  </si>
  <si>
    <t>70004310K</t>
  </si>
  <si>
    <t>75786200K</t>
  </si>
  <si>
    <t>72363900K</t>
  </si>
  <si>
    <t>65095565K</t>
  </si>
  <si>
    <t>65192836K</t>
  </si>
  <si>
    <t xml:space="preserve">709319000
</t>
  </si>
  <si>
    <t>65114762K</t>
  </si>
  <si>
    <t xml:space="preserve">651920833
</t>
  </si>
  <si>
    <t>65111456K</t>
  </si>
  <si>
    <t xml:space="preserve">
651387485
</t>
  </si>
  <si>
    <t>75979270K</t>
  </si>
  <si>
    <t>72499900K</t>
  </si>
  <si>
    <t>65190112K</t>
  </si>
  <si>
    <t>65951110k</t>
  </si>
  <si>
    <t>65068933K</t>
  </si>
  <si>
    <t xml:space="preserve">720513005 
</t>
  </si>
  <si>
    <t xml:space="preserve">651026814
</t>
  </si>
  <si>
    <t>65175495K</t>
  </si>
  <si>
    <t>72493000K</t>
  </si>
  <si>
    <t xml:space="preserve">657285609
</t>
  </si>
  <si>
    <t>75187300K</t>
  </si>
  <si>
    <t>70015680K</t>
  </si>
  <si>
    <t>70717000K</t>
  </si>
  <si>
    <t xml:space="preserve">
652942806
</t>
  </si>
  <si>
    <t xml:space="preserve">
651564018
</t>
  </si>
  <si>
    <t>65160642K</t>
  </si>
  <si>
    <t>65766670K</t>
  </si>
  <si>
    <t xml:space="preserve">
651539161
</t>
  </si>
  <si>
    <t>60511105K</t>
  </si>
  <si>
    <t>60511122K</t>
  </si>
  <si>
    <t>69240100K</t>
  </si>
  <si>
    <t>69151000K</t>
  </si>
  <si>
    <t>69020200K</t>
  </si>
  <si>
    <t>69120300K</t>
  </si>
  <si>
    <t>69265000K</t>
  </si>
  <si>
    <t>69080400K</t>
  </si>
  <si>
    <t>69180500K</t>
  </si>
  <si>
    <t>69150400K</t>
  </si>
  <si>
    <t>69250500K</t>
  </si>
  <si>
    <t>69141700k</t>
  </si>
  <si>
    <t>69190900K</t>
  </si>
  <si>
    <t>69030600K</t>
  </si>
  <si>
    <t>69220400K</t>
  </si>
  <si>
    <t>69200700K</t>
  </si>
  <si>
    <t>69100600K</t>
  </si>
  <si>
    <t>69264400K</t>
  </si>
  <si>
    <t>69181100K</t>
  </si>
  <si>
    <t>69170100K</t>
  </si>
  <si>
    <t xml:space="preserve">692537009
</t>
  </si>
  <si>
    <t>69130700K</t>
  </si>
  <si>
    <t>69071700K</t>
  </si>
  <si>
    <t>69254000K</t>
  </si>
  <si>
    <t>69061300K</t>
  </si>
  <si>
    <t>69060700K</t>
  </si>
  <si>
    <t xml:space="preserve">
690712008
</t>
  </si>
  <si>
    <t>69072300K</t>
  </si>
  <si>
    <t>69081000K</t>
  </si>
  <si>
    <t xml:space="preserve">
691501000
</t>
  </si>
  <si>
    <t>69191500K</t>
  </si>
  <si>
    <t xml:space="preserve">654526001
</t>
  </si>
  <si>
    <t xml:space="preserve">65571720K
</t>
  </si>
  <si>
    <t>71593700K</t>
  </si>
  <si>
    <t>71877800K</t>
  </si>
  <si>
    <t>65266900K</t>
  </si>
  <si>
    <t>65469480K</t>
  </si>
  <si>
    <t>72282900K</t>
  </si>
  <si>
    <t>65160754K</t>
  </si>
  <si>
    <t>74962700K</t>
  </si>
  <si>
    <t>65009073K</t>
  </si>
  <si>
    <t>65165937K</t>
  </si>
  <si>
    <t>65076983K</t>
  </si>
  <si>
    <t xml:space="preserve">759960009
</t>
  </si>
  <si>
    <t>65069113k</t>
  </si>
  <si>
    <t xml:space="preserve">
657798800
</t>
  </si>
  <si>
    <t>72793300K</t>
  </si>
  <si>
    <t>65223920K</t>
  </si>
  <si>
    <t xml:space="preserve">729097004
</t>
  </si>
  <si>
    <t xml:space="preserve">
759733800</t>
  </si>
  <si>
    <t>65114065K</t>
  </si>
  <si>
    <t>65316310 K</t>
  </si>
  <si>
    <t xml:space="preserve">651657121
</t>
  </si>
  <si>
    <t>70643500K</t>
  </si>
  <si>
    <t>80066523K</t>
  </si>
  <si>
    <t>70301500K</t>
  </si>
  <si>
    <t>61607900K</t>
  </si>
  <si>
    <t>73923400K</t>
  </si>
  <si>
    <t xml:space="preserve">70990700K
</t>
  </si>
  <si>
    <t xml:space="preserve"> 650846699
</t>
  </si>
  <si>
    <t>65103955K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</si>
</sst>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 numFmtId="168" formatCode="#,##0_ ;\-#,##0\ "/>
  </numFmts>
  <fonts count="126"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b/>
      <sz val="8"/>
      <color indexed="8"/>
      <name val="Calibri"/>
      <family val="2"/>
      <scheme val="minor"/>
    </font>
    <font>
      <sz val="8"/>
      <color theme="1"/>
      <name val="Calibri"/>
      <family val="2"/>
      <scheme val="minor"/>
    </font>
    <font>
      <sz val="8"/>
      <color indexed="8"/>
      <name val="Calibri"/>
      <family val="2"/>
      <scheme val="minor"/>
    </font>
    <font>
      <b/>
      <sz val="8"/>
      <name val="Calibri"/>
      <family val="2"/>
      <scheme val="minor"/>
    </font>
    <font>
      <b/>
      <sz val="8"/>
      <name val="Verdana"/>
      <family val="2"/>
    </font>
    <font>
      <sz val="8"/>
      <color theme="1"/>
      <name val="Calibri"/>
      <scheme val="minor"/>
    </font>
    <font>
      <sz val="8"/>
      <name val="Calibri"/>
      <scheme val="minor"/>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theme="5" tint="0.39997558519241921"/>
        <bgColor indexed="64"/>
      </patternFill>
    </fill>
    <fill>
      <patternFill patternType="solid">
        <fgColor theme="9" tint="0.79998168889431442"/>
        <bgColor indexed="64"/>
      </patternFill>
    </fill>
    <fill>
      <patternFill patternType="solid">
        <fgColor rgb="FFFFFFFF"/>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6644">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cellStyleXfs>
  <cellXfs count="124">
    <xf numFmtId="0" fontId="0" fillId="0" borderId="0" xfId="0"/>
    <xf numFmtId="0" fontId="115" fillId="0" borderId="0" xfId="0" applyFont="1"/>
    <xf numFmtId="0" fontId="0"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61" borderId="20" xfId="2795" applyFont="1" applyFill="1" applyBorder="1" applyAlignment="1">
      <alignment horizontal="center" vertical="center" wrapText="1"/>
    </xf>
    <xf numFmtId="0" fontId="122" fillId="61" borderId="20" xfId="2795" applyFont="1" applyFill="1" applyBorder="1" applyAlignment="1">
      <alignment horizontal="center" vertical="center" wrapText="1"/>
    </xf>
    <xf numFmtId="0" fontId="119" fillId="62" borderId="20" xfId="2795" applyFont="1" applyFill="1" applyBorder="1" applyAlignment="1">
      <alignment horizontal="center" vertical="center" wrapText="1"/>
    </xf>
    <xf numFmtId="0" fontId="122" fillId="56" borderId="20" xfId="0" applyFont="1" applyFill="1" applyBorder="1" applyAlignment="1">
      <alignment vertical="center" wrapText="1"/>
    </xf>
    <xf numFmtId="0" fontId="119" fillId="63" borderId="20" xfId="2795" applyFont="1" applyFill="1" applyBorder="1" applyAlignment="1">
      <alignment horizontal="center" vertical="center" wrapText="1"/>
    </xf>
    <xf numFmtId="0" fontId="122" fillId="56" borderId="20" xfId="0" applyFont="1" applyFill="1" applyBorder="1" applyAlignment="1">
      <alignment horizontal="center" vertical="center" wrapText="1"/>
    </xf>
    <xf numFmtId="0" fontId="0" fillId="0" borderId="0" xfId="0" applyFont="1" applyAlignment="1">
      <alignment horizontal="left"/>
    </xf>
    <xf numFmtId="0" fontId="120" fillId="58" borderId="10" xfId="6640" applyFont="1" applyFill="1" applyBorder="1" applyAlignment="1">
      <alignment horizontal="center" vertical="center" wrapText="1"/>
    </xf>
    <xf numFmtId="1" fontId="120" fillId="58" borderId="10" xfId="6640" applyNumberFormat="1" applyFont="1" applyFill="1" applyBorder="1" applyAlignment="1">
      <alignment horizontal="right" vertical="center" wrapText="1"/>
    </xf>
    <xf numFmtId="0" fontId="121" fillId="59" borderId="10" xfId="2795" applyFont="1" applyFill="1" applyBorder="1" applyAlignment="1">
      <alignment horizontal="center" vertical="center" wrapText="1"/>
    </xf>
    <xf numFmtId="14" fontId="120" fillId="58" borderId="10" xfId="6640" applyNumberFormat="1" applyFont="1" applyFill="1" applyBorder="1" applyAlignment="1">
      <alignment horizontal="center" vertical="center" wrapText="1"/>
    </xf>
    <xf numFmtId="1" fontId="120" fillId="60" borderId="10" xfId="6640" applyNumberFormat="1" applyFont="1" applyFill="1" applyBorder="1" applyAlignment="1">
      <alignment horizontal="center" vertical="center" wrapText="1"/>
    </xf>
    <xf numFmtId="41" fontId="120" fillId="60" borderId="10" xfId="6638" applyFont="1" applyFill="1" applyBorder="1" applyAlignment="1">
      <alignment horizontal="center" vertical="center" wrapText="1"/>
    </xf>
    <xf numFmtId="14" fontId="120" fillId="60" borderId="10" xfId="6639" applyNumberFormat="1" applyFont="1" applyFill="1" applyBorder="1" applyAlignment="1">
      <alignment horizontal="center" vertical="center" wrapText="1"/>
    </xf>
    <xf numFmtId="0" fontId="120" fillId="60" borderId="10" xfId="6640" applyFont="1" applyFill="1" applyBorder="1" applyAlignment="1">
      <alignment horizontal="center" vertical="center" wrapText="1"/>
    </xf>
    <xf numFmtId="0" fontId="122" fillId="64" borderId="22" xfId="0" applyFont="1" applyFill="1" applyBorder="1" applyAlignment="1">
      <alignment horizontal="center" vertical="center"/>
    </xf>
    <xf numFmtId="0" fontId="122" fillId="64" borderId="21" xfId="0" applyFont="1" applyFill="1" applyBorder="1" applyAlignment="1">
      <alignment horizontal="center" vertical="center"/>
    </xf>
    <xf numFmtId="0" fontId="122" fillId="64" borderId="21" xfId="0" applyNumberFormat="1" applyFont="1" applyFill="1" applyBorder="1" applyAlignment="1">
      <alignment horizontal="center" vertical="center"/>
    </xf>
    <xf numFmtId="41" fontId="122" fillId="64" borderId="21" xfId="6638" applyFont="1" applyFill="1" applyBorder="1" applyAlignment="1">
      <alignment horizontal="center" vertical="center"/>
    </xf>
    <xf numFmtId="41" fontId="0" fillId="0" borderId="0" xfId="6638" applyFont="1"/>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22" fillId="55" borderId="20" xfId="0" applyFont="1" applyFill="1" applyBorder="1" applyAlignment="1">
      <alignment horizontal="center" vertical="center" wrapText="1"/>
    </xf>
    <xf numFmtId="0" fontId="120" fillId="0" borderId="10" xfId="0" applyFont="1" applyBorder="1"/>
    <xf numFmtId="0" fontId="122" fillId="0" borderId="20" xfId="0" applyFont="1" applyFill="1" applyBorder="1" applyAlignment="1">
      <alignment horizontal="center" vertical="center" wrapText="1"/>
    </xf>
    <xf numFmtId="0" fontId="119" fillId="0" borderId="20" xfId="2795" applyFont="1" applyFill="1" applyBorder="1" applyAlignment="1">
      <alignment horizontal="center" vertical="center" wrapText="1"/>
    </xf>
    <xf numFmtId="0" fontId="122" fillId="0" borderId="20" xfId="2795" applyFont="1" applyFill="1" applyBorder="1" applyAlignment="1">
      <alignment horizontal="center" vertical="center" wrapText="1"/>
    </xf>
    <xf numFmtId="0" fontId="122" fillId="0" borderId="20" xfId="0" applyFont="1" applyFill="1" applyBorder="1" applyAlignment="1">
      <alignment vertical="center" wrapText="1"/>
    </xf>
    <xf numFmtId="0" fontId="0" fillId="0" borderId="0" xfId="0" applyFont="1" applyFill="1"/>
    <xf numFmtId="1" fontId="120" fillId="57" borderId="23" xfId="0" applyNumberFormat="1" applyFont="1" applyFill="1" applyBorder="1" applyAlignment="1">
      <alignment horizontal="center" vertical="center" wrapText="1"/>
    </xf>
    <xf numFmtId="0" fontId="115" fillId="57" borderId="10" xfId="0" applyFont="1" applyFill="1" applyBorder="1" applyAlignment="1">
      <alignment horizontal="center"/>
    </xf>
    <xf numFmtId="1" fontId="120" fillId="57" borderId="10" xfId="0" applyNumberFormat="1" applyFont="1" applyFill="1" applyBorder="1" applyAlignment="1">
      <alignment horizontal="center"/>
    </xf>
    <xf numFmtId="1" fontId="120" fillId="57" borderId="10" xfId="0" applyNumberFormat="1" applyFont="1" applyFill="1" applyBorder="1" applyAlignment="1">
      <alignment horizontal="left" vertical="center" wrapText="1"/>
    </xf>
    <xf numFmtId="1" fontId="120" fillId="57" borderId="10" xfId="0" applyNumberFormat="1" applyFont="1" applyFill="1" applyBorder="1" applyAlignment="1">
      <alignment horizontal="center" vertical="center" wrapText="1"/>
    </xf>
    <xf numFmtId="1" fontId="120" fillId="57" borderId="10" xfId="6641" applyNumberFormat="1" applyFont="1" applyFill="1" applyBorder="1" applyAlignment="1">
      <alignment horizontal="center" vertical="center"/>
    </xf>
    <xf numFmtId="1" fontId="120" fillId="57" borderId="10" xfId="0" applyNumberFormat="1" applyFont="1" applyFill="1" applyBorder="1" applyAlignment="1">
      <alignment horizontal="center" vertical="center"/>
    </xf>
    <xf numFmtId="0" fontId="120" fillId="57" borderId="10" xfId="0" applyFont="1" applyFill="1" applyBorder="1" applyAlignment="1">
      <alignment wrapText="1"/>
    </xf>
    <xf numFmtId="0" fontId="0" fillId="65" borderId="0" xfId="0" applyFill="1"/>
    <xf numFmtId="1" fontId="120" fillId="57" borderId="23" xfId="5647" applyNumberFormat="1" applyFont="1" applyFill="1" applyBorder="1" applyAlignment="1">
      <alignment horizontal="center" vertical="center"/>
    </xf>
    <xf numFmtId="1" fontId="120" fillId="57" borderId="10" xfId="5647" applyNumberFormat="1" applyFont="1" applyFill="1" applyBorder="1" applyAlignment="1">
      <alignment horizontal="center" vertical="center"/>
    </xf>
    <xf numFmtId="1" fontId="120" fillId="57" borderId="10" xfId="2665" applyNumberFormat="1" applyFont="1" applyFill="1" applyBorder="1" applyAlignment="1">
      <alignment horizontal="center" vertical="center" wrapText="1"/>
    </xf>
    <xf numFmtId="1" fontId="120" fillId="57" borderId="10" xfId="0" applyNumberFormat="1" applyFont="1" applyFill="1" applyBorder="1" applyAlignment="1">
      <alignment vertical="center" wrapText="1"/>
    </xf>
    <xf numFmtId="1" fontId="120" fillId="57" borderId="10" xfId="5305" applyNumberFormat="1" applyFont="1" applyFill="1" applyBorder="1" applyAlignment="1">
      <alignment horizontal="center" vertical="center" wrapText="1"/>
    </xf>
    <xf numFmtId="1" fontId="120" fillId="57" borderId="10" xfId="2316" applyNumberFormat="1" applyFont="1" applyFill="1" applyBorder="1" applyAlignment="1">
      <alignment vertical="center"/>
    </xf>
    <xf numFmtId="1" fontId="120" fillId="57" borderId="10" xfId="6642" applyNumberFormat="1" applyFont="1" applyFill="1" applyBorder="1" applyAlignment="1">
      <alignment horizontal="center" vertical="center"/>
    </xf>
    <xf numFmtId="1" fontId="120" fillId="57" borderId="10" xfId="2316" applyNumberFormat="1" applyFont="1" applyFill="1" applyBorder="1" applyAlignment="1">
      <alignment horizontal="left" vertical="center"/>
    </xf>
    <xf numFmtId="1" fontId="120" fillId="57" borderId="10" xfId="5647" applyNumberFormat="1" applyFont="1" applyFill="1" applyBorder="1" applyAlignment="1">
      <alignment horizontal="left" vertical="center"/>
    </xf>
    <xf numFmtId="1" fontId="120" fillId="57" borderId="10" xfId="5305" applyNumberFormat="1" applyFont="1" applyFill="1" applyBorder="1" applyAlignment="1">
      <alignment horizontal="right" vertical="center"/>
    </xf>
    <xf numFmtId="41" fontId="120" fillId="57" borderId="10" xfId="6638" applyFont="1" applyFill="1" applyBorder="1" applyAlignment="1">
      <alignment horizontal="right" vertical="center"/>
    </xf>
    <xf numFmtId="41" fontId="120" fillId="57" borderId="10" xfId="6638" applyFont="1" applyFill="1" applyBorder="1" applyAlignment="1">
      <alignment horizontal="center" vertical="center"/>
    </xf>
    <xf numFmtId="1" fontId="120" fillId="57" borderId="10" xfId="6643" applyNumberFormat="1" applyFont="1" applyFill="1" applyBorder="1" applyAlignment="1">
      <alignment horizontal="center" vertical="center"/>
    </xf>
    <xf numFmtId="1" fontId="120" fillId="57" borderId="10" xfId="6643" applyNumberFormat="1" applyFont="1" applyFill="1" applyBorder="1" applyAlignment="1">
      <alignment vertical="center"/>
    </xf>
    <xf numFmtId="1" fontId="120" fillId="57" borderId="10" xfId="6643" applyNumberFormat="1" applyFont="1" applyFill="1" applyBorder="1" applyAlignment="1">
      <alignment horizontal="left" vertical="center"/>
    </xf>
    <xf numFmtId="1" fontId="120" fillId="57" borderId="10" xfId="6643" applyNumberFormat="1" applyFont="1" applyFill="1" applyBorder="1" applyAlignment="1">
      <alignment horizontal="right" vertical="center"/>
    </xf>
    <xf numFmtId="1" fontId="120" fillId="57" borderId="23" xfId="0" applyNumberFormat="1" applyFont="1" applyFill="1" applyBorder="1" applyAlignment="1">
      <alignment horizontal="center"/>
    </xf>
    <xf numFmtId="1" fontId="120" fillId="57" borderId="10" xfId="0" applyNumberFormat="1" applyFont="1" applyFill="1" applyBorder="1" applyAlignment="1">
      <alignment horizontal="center" wrapText="1"/>
    </xf>
    <xf numFmtId="1" fontId="120" fillId="57" borderId="10" xfId="0" applyNumberFormat="1" applyFont="1" applyFill="1" applyBorder="1" applyAlignment="1"/>
    <xf numFmtId="1" fontId="120" fillId="57" borderId="10" xfId="0" applyNumberFormat="1" applyFont="1" applyFill="1" applyBorder="1" applyAlignment="1">
      <alignment horizontal="left"/>
    </xf>
    <xf numFmtId="1" fontId="120" fillId="57" borderId="10" xfId="0" applyNumberFormat="1" applyFont="1" applyFill="1" applyBorder="1" applyAlignment="1">
      <alignment horizontal="right"/>
    </xf>
    <xf numFmtId="0" fontId="120" fillId="57" borderId="23" xfId="0" applyFont="1" applyFill="1" applyBorder="1" applyAlignment="1">
      <alignment horizontal="center" wrapText="1"/>
    </xf>
    <xf numFmtId="0" fontId="120" fillId="57" borderId="10" xfId="0" applyFont="1" applyFill="1" applyBorder="1" applyAlignment="1">
      <alignment horizontal="center" wrapText="1"/>
    </xf>
    <xf numFmtId="0" fontId="120" fillId="57" borderId="10" xfId="0" applyFont="1" applyFill="1" applyBorder="1" applyAlignment="1">
      <alignment horizontal="left" wrapText="1"/>
    </xf>
    <xf numFmtId="0" fontId="115" fillId="57" borderId="10" xfId="0" applyFont="1" applyFill="1" applyBorder="1" applyAlignment="1">
      <alignment horizontal="left"/>
    </xf>
    <xf numFmtId="0" fontId="115" fillId="57" borderId="10" xfId="0" applyFont="1" applyFill="1" applyBorder="1" applyAlignment="1">
      <alignment horizontal="righ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0" fontId="120" fillId="66" borderId="10" xfId="0" applyFont="1" applyFill="1" applyBorder="1" applyAlignment="1">
      <alignment horizontal="center" wrapText="1"/>
    </xf>
    <xf numFmtId="41" fontId="120" fillId="57" borderId="10" xfId="6638" applyFont="1" applyFill="1" applyBorder="1" applyAlignment="1">
      <alignment horizontal="left" vertical="center"/>
    </xf>
    <xf numFmtId="41" fontId="115" fillId="0" borderId="10" xfId="6638" applyFont="1" applyBorder="1" applyAlignment="1">
      <alignment horizontal="right"/>
    </xf>
    <xf numFmtId="41" fontId="120" fillId="0" borderId="10" xfId="6638" applyFont="1" applyBorder="1"/>
    <xf numFmtId="1" fontId="124" fillId="57" borderId="23" xfId="0" applyNumberFormat="1" applyFont="1" applyFill="1" applyBorder="1" applyAlignment="1">
      <alignment horizontal="center" vertical="center" wrapText="1"/>
    </xf>
    <xf numFmtId="0" fontId="125" fillId="57" borderId="10" xfId="0" applyFont="1" applyFill="1" applyBorder="1" applyAlignment="1">
      <alignment horizontal="center"/>
    </xf>
    <xf numFmtId="1" fontId="124" fillId="57" borderId="10" xfId="0" applyNumberFormat="1" applyFont="1" applyFill="1" applyBorder="1" applyAlignment="1">
      <alignment horizontal="center"/>
    </xf>
    <xf numFmtId="0" fontId="124" fillId="57" borderId="10" xfId="0" applyNumberFormat="1" applyFont="1" applyFill="1" applyBorder="1" applyAlignment="1">
      <alignment horizontal="right" wrapText="1"/>
    </xf>
    <xf numFmtId="1" fontId="124" fillId="57" borderId="10" xfId="0" applyNumberFormat="1" applyFont="1" applyFill="1" applyBorder="1" applyAlignment="1">
      <alignment horizontal="left" vertical="center" wrapText="1"/>
    </xf>
    <xf numFmtId="1" fontId="124" fillId="57" borderId="10" xfId="0" applyNumberFormat="1" applyFont="1" applyFill="1" applyBorder="1" applyAlignment="1">
      <alignment horizontal="center" vertical="center" wrapText="1"/>
    </xf>
    <xf numFmtId="1" fontId="124" fillId="57" borderId="10" xfId="6641" applyNumberFormat="1" applyFont="1" applyFill="1" applyBorder="1" applyAlignment="1">
      <alignment horizontal="center" vertical="center"/>
    </xf>
    <xf numFmtId="0" fontId="124" fillId="57" borderId="10" xfId="0" applyNumberFormat="1" applyFont="1" applyFill="1" applyBorder="1" applyAlignment="1">
      <alignment wrapText="1"/>
    </xf>
    <xf numFmtId="1" fontId="124" fillId="57" borderId="10" xfId="0" applyNumberFormat="1" applyFont="1" applyFill="1" applyBorder="1" applyAlignment="1">
      <alignment horizontal="center" vertical="center"/>
    </xf>
    <xf numFmtId="0" fontId="124" fillId="57" borderId="10" xfId="0" applyFont="1" applyFill="1" applyBorder="1" applyAlignment="1">
      <alignment wrapText="1"/>
    </xf>
    <xf numFmtId="43" fontId="124" fillId="57" borderId="10" xfId="6639" applyFont="1" applyFill="1" applyBorder="1" applyAlignment="1">
      <alignment horizontal="right" wrapText="1"/>
    </xf>
    <xf numFmtId="41" fontId="125" fillId="57" borderId="10" xfId="6638" applyFont="1" applyFill="1" applyBorder="1" applyAlignment="1">
      <alignment horizontal="right" vertical="center"/>
    </xf>
    <xf numFmtId="41" fontId="125" fillId="57" borderId="10" xfId="6638" applyFont="1" applyFill="1" applyBorder="1" applyAlignment="1">
      <alignment horizontal="center" vertical="center"/>
    </xf>
    <xf numFmtId="41" fontId="125" fillId="57" borderId="20" xfId="6638" applyFont="1" applyFill="1" applyBorder="1" applyAlignment="1">
      <alignment vertical="center"/>
    </xf>
    <xf numFmtId="41" fontId="124" fillId="57" borderId="10" xfId="6638" applyFont="1" applyFill="1" applyBorder="1" applyAlignment="1">
      <alignment horizontal="center" vertical="center"/>
    </xf>
    <xf numFmtId="41" fontId="124" fillId="0" borderId="20" xfId="6638" applyFont="1" applyFill="1" applyBorder="1" applyAlignment="1">
      <alignment horizontal="center" vertical="center"/>
    </xf>
    <xf numFmtId="1" fontId="124" fillId="57" borderId="24" xfId="0" applyNumberFormat="1" applyFont="1" applyFill="1" applyBorder="1" applyAlignment="1">
      <alignment horizontal="center" vertical="center" wrapText="1"/>
    </xf>
    <xf numFmtId="0" fontId="125" fillId="57" borderId="20" xfId="0" applyFont="1" applyFill="1" applyBorder="1" applyAlignment="1">
      <alignment horizontal="center"/>
    </xf>
    <xf numFmtId="1" fontId="124" fillId="57" borderId="20" xfId="0" applyNumberFormat="1" applyFont="1" applyFill="1" applyBorder="1" applyAlignment="1">
      <alignment horizontal="center"/>
    </xf>
    <xf numFmtId="0" fontId="124" fillId="57" borderId="20" xfId="0" applyFont="1" applyFill="1" applyBorder="1" applyAlignment="1">
      <alignment horizontal="right" wrapText="1"/>
    </xf>
    <xf numFmtId="1" fontId="124" fillId="57" borderId="20" xfId="0" applyNumberFormat="1" applyFont="1" applyFill="1" applyBorder="1" applyAlignment="1">
      <alignment horizontal="left" vertical="center" wrapText="1"/>
    </xf>
    <xf numFmtId="1" fontId="124" fillId="57" borderId="20" xfId="0" applyNumberFormat="1" applyFont="1" applyFill="1" applyBorder="1" applyAlignment="1">
      <alignment horizontal="center" vertical="center" wrapText="1"/>
    </xf>
    <xf numFmtId="1" fontId="124" fillId="57" borderId="20" xfId="0" applyNumberFormat="1" applyFont="1" applyFill="1" applyBorder="1" applyAlignment="1">
      <alignment horizontal="center" vertical="center"/>
    </xf>
    <xf numFmtId="0" fontId="124" fillId="57" borderId="20" xfId="0" applyFont="1" applyFill="1" applyBorder="1" applyAlignment="1">
      <alignment wrapText="1"/>
    </xf>
    <xf numFmtId="43" fontId="124" fillId="57" borderId="20" xfId="0" applyNumberFormat="1" applyFont="1" applyFill="1" applyBorder="1" applyAlignment="1">
      <alignment horizontal="right" wrapText="1"/>
    </xf>
    <xf numFmtId="41" fontId="125" fillId="57" borderId="20" xfId="0" applyNumberFormat="1" applyFont="1" applyFill="1" applyBorder="1" applyAlignment="1">
      <alignment horizontal="right"/>
    </xf>
    <xf numFmtId="0" fontId="125" fillId="0" borderId="0" xfId="0" applyFont="1"/>
    <xf numFmtId="0" fontId="125" fillId="0" borderId="0" xfId="0" pivotButton="1" applyFont="1"/>
    <xf numFmtId="0" fontId="125" fillId="0" borderId="0" xfId="0" applyNumberFormat="1" applyFont="1"/>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3" fillId="57" borderId="0" xfId="0" applyFont="1" applyFill="1" applyBorder="1" applyAlignment="1">
      <alignment horizontal="center" vertical="center" wrapText="1"/>
    </xf>
    <xf numFmtId="0" fontId="123" fillId="57" borderId="0" xfId="0" applyFont="1" applyFill="1" applyBorder="1" applyAlignment="1">
      <alignment horizontal="right" vertical="center" wrapText="1"/>
    </xf>
    <xf numFmtId="0" fontId="0" fillId="0" borderId="10" xfId="0" applyBorder="1"/>
  </cellXfs>
  <cellStyles count="6644">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7 2" xfId="6641"/>
    <cellStyle name="Normal_OTROS" xfId="6643"/>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1334">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right"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5" formatCode="_ * #,##0.00_ ;_ * \-#,##0.00_ ;_ * &quot;-&quot;??_ ;_ @_ "/>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fgColor indexed="64"/>
          <bgColor theme="0"/>
        </patternFill>
      </fill>
    </dxf>
    <dxf>
      <border outline="0">
        <bottom style="thin">
          <color indexed="64"/>
        </bottom>
      </border>
    </dxf>
    <dxf>
      <font>
        <b/>
        <i val="0"/>
        <strike val="0"/>
        <condense val="0"/>
        <extend val="0"/>
        <outline val="0"/>
        <shadow val="0"/>
        <u val="none"/>
        <vertAlign val="baseline"/>
        <sz val="8"/>
        <color auto="1"/>
        <name val="Calibri"/>
        <scheme val="minor"/>
      </font>
      <fill>
        <patternFill patternType="solid">
          <fgColor indexed="64"/>
          <bgColor theme="5"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Gonzalez Inaipil, Gisella" refreshedDate="44690.718459953707" createdVersion="6" refreshedVersion="6" minRefreshableVersion="3" recordCount="234">
  <cacheSource type="worksheet">
    <worksheetSource name="Tabla3"/>
  </cacheSource>
  <cacheFields count="29">
    <cacheField name="REG" numFmtId="0">
      <sharedItems containsSemiMixedTypes="0" containsString="0" containsNumber="1" containsInteger="1" minValue="1" maxValue="16" count="16">
        <n v="1"/>
        <n v="2"/>
        <n v="3"/>
        <n v="4"/>
        <n v="5"/>
        <n v="6"/>
        <n v="7"/>
        <n v="8"/>
        <n v="9"/>
        <n v="10"/>
        <n v="11"/>
        <n v="12"/>
        <n v="13"/>
        <n v="14"/>
        <n v="15"/>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50165500" maxValue="818329008" count="27">
        <n v="717150007"/>
        <n v="721694003"/>
        <n v="738689003"/>
        <n v="704164009"/>
        <n v="650587340"/>
        <n v="713523003"/>
        <n v="650794826"/>
        <n v="700376001"/>
        <n v="818329008"/>
        <n v="728623004"/>
        <n v="719400000"/>
        <n v="690803003"/>
        <n v="725129009"/>
        <n v="719926002"/>
        <n v="817951724"/>
        <n v="716316009"/>
        <n v="800665612"/>
        <n v="650165500"/>
        <n v="713189006"/>
        <n v="735534009"/>
        <n v="741504006"/>
        <n v="650450957"/>
        <s v="65070018K"/>
        <n v="731013004"/>
        <s v="65087837K"/>
        <n v="816989000"/>
        <n v="717449002"/>
      </sharedItems>
    </cacheField>
    <cacheField name="NOMBRE INSTITUCION" numFmtId="1">
      <sharedItems count="31">
        <s v="CORPORACION DE OPORTUNIDAD Y ACCION SOLIDARIA OPCION"/>
        <s v="CORPORACIÓN SERVICIO PAZ Y JUSTICIA - SERPAJ CHILE"/>
        <s v="CORPORACION SERVICIO PAZ Y JUSTICIA - SERPAJ CHILE"/>
        <s v="FUNDACION TIERRA DE ESPERANZA"/>
        <s v="ASOCIACION CRISTIANA DE JOVENES DE ANTOFAGASTA"/>
        <s v="FUNDACION CRESERES"/>
        <s v="CORPORACION GABRIELA MISTRAL"/>
        <s v="CORPORACION SOCIAL Y EDUCACIONAL RENASCI"/>
        <s v="FUNDACION CIUDAD DEL NINO EX CONSEJO DE DEFENSA DEL NINO"/>
        <s v="ASOCIACION CRISTIANA DE JOVENES DE VALPARAISO"/>
        <s v="ORGANIZACION COMUNITARIA FUNCIONAL CENTRO CULTURAL Y EDUCACIONAL ARCADIA"/>
        <s v="CORP. DESARR.SOC.ASOC.CRIST.DE JOVENES"/>
        <s v="CORPORACIÓN DE OPORTUNIDAD Y ACCION SOLIDARIA OPCION"/>
        <s v="ILUSTRE MUNICIPALIDAD DE GRANEROS"/>
        <s v="CORPORACION EDUCACIONAL ABATE MOLINA DE TALCA"/>
        <s v="CORPORACION DE APOYO A LA NINEZ Y JUVENTUD EN RIESGO SOCIAL CORPORACION LLEQUEN"/>
        <s v="CORPORACIÓN EDUCACIONAL ABATE MOLINA DE TALCA"/>
        <s v="CONGREGACION RELIGIOSOS TERCIARIOS CAPUCHINOS"/>
        <s v="FUNDACION NACIONAL PARA LA DEFENSA ECOLOGICA DEL MENOR DE EDAD FUNDACION (DEM)"/>
        <s v="PARROQUIA SAGRADO CORAZON DE JESUS DE CORONEL"/>
        <s v="FUNDACION SOCIAL NOVO MILLENNIO"/>
        <s v="MISION EVANGELICA SAN PABLO DE CHILE"/>
        <s v="CENTRO DE INICIATIVA EMPRESARIAL - CIEM VILLARRICA"/>
        <s v="ORGANIZACION NO GUBERNAMENTAL DE DESARROLLO HUMANO O O.N.G. PROYECTA"/>
        <s v="FUNDACION PROYECTO B"/>
        <s v="FUNDACION REINVENTARSE"/>
        <s v="CORPORACION ASOCIACION PRO DERECHOS DE LOS NINOS Y JOVENES - PRODENI"/>
        <s v="FUNDACIÓN CREA EQUIDAD"/>
        <s v="FUNDACIÓN TIERRA DE ESPERANZA"/>
        <s v="PONTIFICIA UNIVERSIDAD CATOLICA"/>
        <s v="CORPORACION DE FORMACION LABORAL AL ADOLESCENTE - CORFAL"/>
      </sharedItems>
    </cacheField>
    <cacheField name="COD INST" numFmtId="1">
      <sharedItems containsSemiMixedTypes="0" containsString="0" containsNumber="1" containsInteger="1" minValue="225" maxValue="7510"/>
    </cacheField>
    <cacheField name="PPTO" numFmtId="1">
      <sharedItems/>
    </cacheField>
    <cacheField name="COMUNA" numFmtId="1">
      <sharedItems count="64">
        <s v="IQUIQUE"/>
        <s v="ANTOFAGASTA"/>
        <s v="TOCOPILLA"/>
        <s v="CALAMA"/>
        <s v="SIERRA GORDA"/>
        <s v="COPIAPO"/>
        <s v="COQUIMBO"/>
        <s v="OVALLE"/>
        <s v="LA SERENA"/>
        <s v="VINA DEL MAR"/>
        <s v="CALERA"/>
        <s v="SAN ANTONIO"/>
        <s v="SAN FELIPE"/>
        <s v="QUILLOTA"/>
        <s v="VALPARAISO"/>
        <s v="QUILPUE"/>
        <s v="VILLA ALEMANA"/>
        <s v="VALPARAÍSO"/>
        <s v="RANCAGUA"/>
        <s v="SAN FERNANDO"/>
        <s v="GRANEROS"/>
        <s v="TALCA"/>
        <s v="CURICO"/>
        <s v="CAUQUENES"/>
        <s v="LINARES"/>
        <s v="CURICÓ"/>
        <s v="CONCEPCION"/>
        <s v="SAN PEDRO DE LA PAZ"/>
        <s v="CORONEL"/>
        <s v="LOS ANGELES"/>
        <s v="LOS ÁNGELES"/>
        <s v="TEMUCO"/>
        <s v="VILLARRICA"/>
        <s v="ANGOL"/>
        <s v="CHOLCHOL"/>
        <s v="PUERTO MONTT"/>
        <s v="CASTRO"/>
        <s v="OSORNO"/>
        <s v="COYHAIQUE"/>
        <s v="COIHAIQUE"/>
        <s v="PUNTA ARENAS"/>
        <s v="PROVIDENCIA"/>
        <s v="QUILICURA"/>
        <s v="SANTIAGO"/>
        <s v="TALAGANTE"/>
        <s v="SAN BERNARDO"/>
        <s v="SAN JOAQUIN"/>
        <s v="LA CISTERNA"/>
        <s v="PUDAHUEL"/>
        <s v="MAIPU"/>
        <s v="LA REINA "/>
        <s v="ESTACION CENTRAL"/>
        <s v="INDEPENDENCIA"/>
        <s v="LA FLORIDA"/>
        <s v="LA PINTANA"/>
        <s v="PUENTE ALTO"/>
        <s v="RECOLETA"/>
        <s v="PEÑALOLEN"/>
        <s v="MACUL"/>
        <s v="CERRO NAVIA"/>
        <s v="SAN JOAQUÍN"/>
        <s v="VALDIVIA"/>
        <s v="ARICA"/>
        <s v="CHILLAN"/>
      </sharedItems>
    </cacheField>
    <cacheField name="PLAZAS" numFmtId="0">
      <sharedItems containsString="0" containsBlank="1" containsNumber="1" containsInteger="1" minValue="10" maxValue="189"/>
    </cacheField>
    <cacheField name="CODIGO" numFmtId="0">
      <sharedItems containsSemiMixedTypes="0" containsString="0" containsNumber="1" containsInteger="1" minValue="1010194" maxValue="1160075" count="234">
        <n v="1010194"/>
        <n v="1010195"/>
        <n v="1010206"/>
        <n v="1010275"/>
        <n v="1010276"/>
        <n v="1010277"/>
        <n v="1010282"/>
        <n v="1010283"/>
        <n v="1010284"/>
        <n v="1010207"/>
        <n v="1010241"/>
        <n v="1010247"/>
        <n v="1020233"/>
        <n v="1020302"/>
        <n v="1020303"/>
        <n v="1020313"/>
        <n v="1020366"/>
        <n v="1020367"/>
        <n v="1020414"/>
        <n v="1020415"/>
        <n v="1020426"/>
        <n v="1020427"/>
        <n v="1030293"/>
        <n v="1030294"/>
        <n v="1030295"/>
        <n v="1030296"/>
        <n v="1030299"/>
        <n v="1030366"/>
        <n v="1030367"/>
        <n v="1030383"/>
        <n v="1030301"/>
        <n v="1040324"/>
        <n v="1040325"/>
        <n v="1040341"/>
        <n v="1040342"/>
        <n v="1040445"/>
        <n v="1040446"/>
        <n v="1040479"/>
        <n v="1040502"/>
        <n v="1040503"/>
        <n v="1040504"/>
        <n v="1040343"/>
        <n v="1050722"/>
        <n v="1050894"/>
        <n v="1050963"/>
        <n v="1050980"/>
        <n v="1050981"/>
        <n v="1050982"/>
        <n v="1050984"/>
        <n v="1050985"/>
        <n v="1050986"/>
        <n v="1050987"/>
        <n v="1050994"/>
        <n v="1051008"/>
        <n v="1051018"/>
        <n v="1051019"/>
        <n v="1051020"/>
        <n v="1051176"/>
        <n v="1051177"/>
        <n v="1051296"/>
        <n v="1051297"/>
        <n v="1051298"/>
        <n v="1051352"/>
        <n v="1051353"/>
        <n v="1051354"/>
        <n v="1051355"/>
        <n v="1050662"/>
        <n v="1050723"/>
        <n v="1050738"/>
        <n v="1050739"/>
        <n v="1050787"/>
        <n v="1050788"/>
        <n v="1051356"/>
        <n v="1060295"/>
        <n v="1060296"/>
        <n v="1060307"/>
        <n v="1060309"/>
        <n v="1060377"/>
        <n v="1060424"/>
        <n v="1060425"/>
        <n v="1060426"/>
        <n v="1060427"/>
        <n v="1060311"/>
        <n v="1060147"/>
        <n v="1060310"/>
        <n v="1060219"/>
        <n v="1060428"/>
        <n v="1060429"/>
        <n v="1070480"/>
        <n v="1070481"/>
        <n v="1070636"/>
        <n v="1070637"/>
        <n v="1070638"/>
        <n v="1070639"/>
        <n v="1070718"/>
        <n v="1070520"/>
        <n v="1070521"/>
        <n v="1070522"/>
        <n v="1070523"/>
        <n v="1070515"/>
        <n v="1070721"/>
        <n v="1070722"/>
        <n v="1070724"/>
        <n v="1070723"/>
        <n v="1080706"/>
        <n v="1080707"/>
        <n v="1080708"/>
        <n v="1080901"/>
        <n v="1080935"/>
        <n v="1080939"/>
        <n v="1080940"/>
        <n v="1080944"/>
        <n v="1080945"/>
        <n v="1081090"/>
        <n v="1081091"/>
        <n v="1081118"/>
        <n v="1081119"/>
        <n v="1081209"/>
        <n v="1081215"/>
        <n v="1081221"/>
        <n v="1081222"/>
        <n v="1081223"/>
        <n v="1080942"/>
        <n v="1090483"/>
        <n v="1090484"/>
        <n v="1090503"/>
        <n v="1090504"/>
        <n v="1090505"/>
        <n v="1090594"/>
        <n v="1090645"/>
        <n v="1090646"/>
        <n v="1090647"/>
        <n v="1090648"/>
        <n v="1090649"/>
        <n v="1090663"/>
        <n v="1090664"/>
        <n v="1090665"/>
        <n v="1090515"/>
        <n v="1090508"/>
        <n v="1090516"/>
        <n v="1100404"/>
        <n v="1100510"/>
        <n v="1100511"/>
        <n v="1100525"/>
        <n v="1100542"/>
        <n v="1100548"/>
        <n v="1100549"/>
        <n v="1100558"/>
        <n v="1100575"/>
        <n v="1100700"/>
        <n v="1100754"/>
        <n v="1100755"/>
        <n v="1100761"/>
        <n v="1100753"/>
        <n v="1110148"/>
        <n v="1110149"/>
        <n v="1110177"/>
        <n v="1110190"/>
        <n v="1110155"/>
        <n v="1120157"/>
        <n v="1120158"/>
        <n v="1120183"/>
        <n v="1131888"/>
        <n v="1131889"/>
        <n v="1131891"/>
        <n v="1131892"/>
        <n v="1131939"/>
        <n v="1131940"/>
        <n v="1131941"/>
        <n v="1131942"/>
        <n v="1131944"/>
        <n v="1131945"/>
        <n v="1131946"/>
        <n v="1131947"/>
        <n v="1132523"/>
        <n v="1132529"/>
        <n v="1132536"/>
        <n v="1132537"/>
        <n v="1132538"/>
        <n v="1132540"/>
        <n v="1132541"/>
        <n v="1132542"/>
        <n v="1132543"/>
        <n v="1132556"/>
        <n v="1132557"/>
        <n v="1132558"/>
        <n v="1132561"/>
        <n v="1132562"/>
        <n v="1132565"/>
        <n v="1132566"/>
        <n v="1132581"/>
        <n v="1132582"/>
        <n v="1132583"/>
        <n v="1132584"/>
        <n v="1132585"/>
        <n v="1132586"/>
        <n v="1132587"/>
        <n v="1132588"/>
        <n v="1132590"/>
        <n v="1132591"/>
        <n v="1132589"/>
        <n v="1131910"/>
        <n v="1131949"/>
        <n v="1131958"/>
        <n v="1131961"/>
        <n v="1131962"/>
        <n v="1131963"/>
        <n v="1131964"/>
        <n v="1131965"/>
        <n v="1131966"/>
        <n v="1131978"/>
        <n v="1131979"/>
        <n v="1132592"/>
        <n v="1132593"/>
        <n v="1131392"/>
        <n v="1131960"/>
        <n v="1140139"/>
        <n v="1140140"/>
        <n v="1140150"/>
        <n v="1140194"/>
        <n v="1140221"/>
        <n v="1150070"/>
        <n v="1150078"/>
        <n v="1150079"/>
        <n v="1150086"/>
        <n v="1150087"/>
        <n v="1150118"/>
        <n v="1150141"/>
        <n v="1080680"/>
        <n v="1080943"/>
        <n v="1160042"/>
        <n v="1160043"/>
        <n v="1160048"/>
        <n v="1160075"/>
      </sharedItems>
    </cacheField>
    <cacheField name="CODIGO SIGFE" numFmtId="1">
      <sharedItems containsSemiMixedTypes="0" containsString="0" containsNumber="1" containsInteger="1" minValue="0" maxValue="15"/>
    </cacheField>
    <cacheField name="ESTABLECIMIENTO" numFmtId="0">
      <sharedItems/>
    </cacheField>
    <cacheField name="BANCO" numFmtId="0">
      <sharedItems/>
    </cacheField>
    <cacheField name="CTA CTE" numFmtId="0">
      <sharedItems containsMixedTypes="1" containsNumber="1" containsInteger="1" minValue="5913284" maxValue="545000030294"/>
    </cacheField>
    <cacheField name="ENERO" numFmtId="41">
      <sharedItems containsString="0" containsBlank="1" containsNumber="1" containsInteger="1" minValue="190036" maxValue="26486762"/>
    </cacheField>
    <cacheField name="FEBRERO" numFmtId="41">
      <sharedItems containsString="0" containsBlank="1" containsNumber="1" containsInteger="1" minValue="218064" maxValue="41034892"/>
    </cacheField>
    <cacheField name="MARZO" numFmtId="41">
      <sharedItems containsString="0" containsBlank="1" containsNumber="1" containsInteger="1" minValue="218064" maxValue="26486762"/>
    </cacheField>
    <cacheField name="ABRIL" numFmtId="41">
      <sharedItems containsString="0" containsBlank="1" containsNumber="1" containsInteger="1" minValue="179292" maxValue="26277567"/>
    </cacheField>
    <cacheField name="MAYO" numFmtId="41">
      <sharedItems containsNonDate="0" containsString="0" containsBlank="1"/>
    </cacheField>
    <cacheField name="JUNIO" numFmtId="41">
      <sharedItems containsNonDate="0" containsString="0" containsBlank="1"/>
    </cacheField>
    <cacheField name="JULIO" numFmtId="41">
      <sharedItems containsNonDate="0" containsString="0" containsBlank="1"/>
    </cacheField>
    <cacheField name="AGOSTO" numFmtId="41">
      <sharedItems containsNonDate="0" containsString="0" containsBlank="1"/>
    </cacheField>
    <cacheField name="SEPTIEMBRE" numFmtId="41">
      <sharedItems containsNonDate="0" containsString="0" containsBlank="1"/>
    </cacheField>
    <cacheField name="OCTUBRE" numFmtId="41">
      <sharedItems containsNonDate="0" containsString="0" containsBlank="1"/>
    </cacheField>
    <cacheField name="NOVIEMBRE" numFmtId="41">
      <sharedItems containsNonDate="0" containsString="0" containsBlank="1"/>
    </cacheField>
    <cacheField name="DICIEMBRE" numFmtId="41">
      <sharedItems containsNonDate="0" containsString="0" containsBlank="1"/>
    </cacheField>
    <cacheField name="ACUMULADO" numFmtId="41">
      <sharedItems containsSemiMixedTypes="0" containsString="0" containsNumber="1" containsInteger="1" minValue="218064" maxValue="10636543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4">
  <r>
    <x v="0"/>
    <s v="DJJ"/>
    <n v="20032"/>
    <s v="PROG"/>
    <s v="ASR"/>
    <x v="0"/>
    <x v="0"/>
    <n v="6570"/>
    <s v=" JUSTICIA JUVENIL"/>
    <x v="0"/>
    <n v="15"/>
    <x v="0"/>
    <n v="11"/>
    <s v="ASR- PIL TARAPACA"/>
    <s v="BANCO DE CREDITO E INVERSIONES"/>
    <n v="10669426"/>
    <n v="1192182"/>
    <n v="1192182"/>
    <n v="1192182"/>
    <n v="1059717"/>
    <m/>
    <m/>
    <m/>
    <m/>
    <m/>
    <m/>
    <m/>
    <m/>
    <n v="4636263"/>
  </r>
  <r>
    <x v="0"/>
    <s v="DJJ"/>
    <n v="20032"/>
    <s v="PROG"/>
    <s v="ALA"/>
    <x v="0"/>
    <x v="0"/>
    <n v="6570"/>
    <s v=" JUSTICIA JUVENIL"/>
    <x v="0"/>
    <n v="15"/>
    <x v="1"/>
    <n v="11"/>
    <s v="ALA - PIL TARAPACA"/>
    <s v="BANCO DE CREDITO E INVERSIONES"/>
    <n v="10669426"/>
    <n v="1513645"/>
    <n v="840914"/>
    <n v="1009097"/>
    <n v="1009097"/>
    <m/>
    <m/>
    <m/>
    <m/>
    <m/>
    <m/>
    <m/>
    <m/>
    <n v="4372753"/>
  </r>
  <r>
    <x v="0"/>
    <s v="DJJ"/>
    <n v="20032"/>
    <s v="PROG"/>
    <s v="MCA"/>
    <x v="0"/>
    <x v="0"/>
    <n v="6570"/>
    <s v=" JUSTICIA JUVENIL"/>
    <x v="0"/>
    <n v="55"/>
    <x v="2"/>
    <n v="13"/>
    <s v="MCA - MEDIDAS CAUTELARES IQUIQUE"/>
    <s v="BANCO DE CREDITO E INVERSIONES"/>
    <n v="10676210"/>
    <n v="4186829"/>
    <n v="5722000"/>
    <n v="5582439"/>
    <m/>
    <m/>
    <m/>
    <m/>
    <m/>
    <m/>
    <m/>
    <m/>
    <m/>
    <n v="15491268"/>
  </r>
  <r>
    <x v="0"/>
    <s v="DJJ"/>
    <n v="20032"/>
    <s v="PROG"/>
    <s v="SBC"/>
    <x v="1"/>
    <x v="1"/>
    <n v="6915"/>
    <s v=" JUSTICIA JUVENIL"/>
    <x v="0"/>
    <n v="78"/>
    <x v="3"/>
    <n v="15"/>
    <s v="SBC - LUIS PEREZ AGUIRRE"/>
    <s v="BANCO ESTADO"/>
    <n v="23900332700"/>
    <n v="12203305"/>
    <n v="11656889"/>
    <n v="12385444"/>
    <n v="12203305"/>
    <m/>
    <m/>
    <m/>
    <m/>
    <m/>
    <m/>
    <m/>
    <m/>
    <n v="48448943"/>
  </r>
  <r>
    <x v="0"/>
    <s v="DJJ"/>
    <n v="20032"/>
    <s v="PROG"/>
    <s v="PLE"/>
    <x v="0"/>
    <x v="0"/>
    <n v="6570"/>
    <s v=" JUSTICIA JUVENIL"/>
    <x v="0"/>
    <n v="118"/>
    <x v="4"/>
    <n v="12"/>
    <s v="PLE - IQUIQUE"/>
    <s v="BANCO DE CREDITO E INVERSIONES"/>
    <n v="10704116"/>
    <n v="18650820"/>
    <n v="19186355"/>
    <n v="15973142"/>
    <n v="19989657"/>
    <m/>
    <m/>
    <m/>
    <m/>
    <m/>
    <m/>
    <m/>
    <m/>
    <n v="73799974"/>
  </r>
  <r>
    <x v="0"/>
    <s v="DJJ"/>
    <n v="20032"/>
    <s v="PROG"/>
    <s v="PLA"/>
    <x v="1"/>
    <x v="1"/>
    <n v="6915"/>
    <s v=" JUSTICIA JUVENIL"/>
    <x v="0"/>
    <n v="22"/>
    <x v="5"/>
    <n v="12"/>
    <s v="PLA - PROGRAMA LIBERTAD ASISTIDA VIOLETA PARRA"/>
    <s v="BANCO ESTADO"/>
    <n v="23900332751"/>
    <n v="2797754"/>
    <n v="2591724"/>
    <n v="2591724"/>
    <n v="2797755"/>
    <m/>
    <m/>
    <m/>
    <m/>
    <m/>
    <m/>
    <m/>
    <m/>
    <n v="10778957"/>
  </r>
  <r>
    <x v="0"/>
    <s v="DJJ"/>
    <n v="20032"/>
    <s v="PROG"/>
    <s v="ASE"/>
    <x v="1"/>
    <x v="1"/>
    <n v="6915"/>
    <s v=" JUSTICIA JUVENIL"/>
    <x v="0"/>
    <n v="45"/>
    <x v="6"/>
    <n v="7"/>
    <s v="ASE - GABRIELA MISTRAL"/>
    <s v="BANCO ESTADO"/>
    <n v="239000332718"/>
    <m/>
    <n v="4724967"/>
    <n v="7181950"/>
    <n v="2834980"/>
    <m/>
    <m/>
    <m/>
    <m/>
    <m/>
    <m/>
    <m/>
    <m/>
    <n v="14741897"/>
  </r>
  <r>
    <x v="0"/>
    <s v="DJJ"/>
    <n v="20032"/>
    <s v="PROG"/>
    <s v="ASE"/>
    <x v="1"/>
    <x v="1"/>
    <n v="6915"/>
    <s v=" JUSTICIA JUVENIL"/>
    <x v="0"/>
    <n v="25"/>
    <x v="7"/>
    <n v="7"/>
    <s v="ASE - EDUCANDO PARA LA PAZ"/>
    <s v="BANCO ESTADO"/>
    <n v="239000332726"/>
    <m/>
    <n v="4724966"/>
    <n v="9260933"/>
    <n v="4535967"/>
    <m/>
    <m/>
    <m/>
    <m/>
    <m/>
    <m/>
    <m/>
    <m/>
    <n v="18521866"/>
  </r>
  <r>
    <x v="0"/>
    <s v="DJJ"/>
    <n v="20032"/>
    <s v="PROG"/>
    <s v="ASE"/>
    <x v="1"/>
    <x v="1"/>
    <n v="6915"/>
    <s v=" JUSTICIA JUVENIL"/>
    <x v="0"/>
    <n v="15"/>
    <x v="8"/>
    <n v="7"/>
    <s v="PSA - IQUIQUE"/>
    <s v="BANCO DE CREDITO E INVERSIONES"/>
    <n v="10705155"/>
    <m/>
    <n v="4553472"/>
    <n v="819625"/>
    <n v="1001764"/>
    <m/>
    <m/>
    <m/>
    <m/>
    <m/>
    <m/>
    <m/>
    <m/>
    <n v="6374861"/>
  </r>
  <r>
    <x v="0"/>
    <s v="DJJ"/>
    <n v="20032"/>
    <s v="PROG"/>
    <s v="ASE"/>
    <x v="1"/>
    <x v="2"/>
    <n v="6915"/>
    <s v=" JUSTICIA JUVENIL"/>
    <x v="0"/>
    <n v="16"/>
    <x v="9"/>
    <n v="7"/>
    <s v="ASE - EDUCANDO PARA LA PAZ"/>
    <s v="BANCO SCOTIABANK"/>
    <n v="36036850"/>
    <m/>
    <m/>
    <m/>
    <n v="3023978"/>
    <m/>
    <m/>
    <m/>
    <m/>
    <m/>
    <m/>
    <m/>
    <m/>
    <n v="3023978"/>
  </r>
  <r>
    <x v="0"/>
    <s v="DJJ"/>
    <n v="20032"/>
    <s v="PROG"/>
    <s v="ASE"/>
    <x v="1"/>
    <x v="2"/>
    <n v="6915"/>
    <s v=" JUSTICIA JUVENIL"/>
    <x v="0"/>
    <n v="25"/>
    <x v="10"/>
    <n v="7"/>
    <s v="ASE - IQUIQUE SERPAJ"/>
    <s v="BANCO DE CHILE"/>
    <n v="1012413201"/>
    <m/>
    <m/>
    <m/>
    <n v="4724966"/>
    <m/>
    <m/>
    <m/>
    <m/>
    <m/>
    <m/>
    <m/>
    <m/>
    <n v="4724966"/>
  </r>
  <r>
    <x v="0"/>
    <s v="DJJ"/>
    <n v="20032"/>
    <s v="PROG"/>
    <s v="PSA"/>
    <x v="1"/>
    <x v="2"/>
    <n v="6915"/>
    <s v=" JUSTICIA JUVENIL"/>
    <x v="0"/>
    <n v="12"/>
    <x v="11"/>
    <n v="14"/>
    <s v="PSA - PROGRAMA DE SALIDAS ALTERNATIVAS SERPAJ"/>
    <s v="BANCO DE CHILE"/>
    <n v="1012602503"/>
    <m/>
    <m/>
    <m/>
    <n v="2185667"/>
    <m/>
    <m/>
    <m/>
    <m/>
    <m/>
    <m/>
    <m/>
    <m/>
    <n v="2185667"/>
  </r>
  <r>
    <x v="1"/>
    <s v="DJJ"/>
    <n v="20032"/>
    <s v="PROG"/>
    <s v="PLE"/>
    <x v="2"/>
    <x v="3"/>
    <n v="6979"/>
    <s v=" JUSTICIA JUVENIL"/>
    <x v="1"/>
    <n v="115"/>
    <x v="12"/>
    <n v="12"/>
    <s v="PLE - ANTOFAGASTA"/>
    <s v="BANCO SANTANDER-CHILE"/>
    <n v="73545900"/>
    <n v="23563567"/>
    <m/>
    <m/>
    <m/>
    <m/>
    <m/>
    <m/>
    <m/>
    <m/>
    <m/>
    <m/>
    <m/>
    <n v="23563567"/>
  </r>
  <r>
    <x v="1"/>
    <s v="DJJ"/>
    <n v="20032"/>
    <s v="PROG"/>
    <s v="ASR"/>
    <x v="2"/>
    <x v="3"/>
    <n v="6979"/>
    <s v=" JUSTICIA JUVENIL"/>
    <x v="1"/>
    <n v="25"/>
    <x v="13"/>
    <n v="11"/>
    <s v="ASR - PIL ANTOFAGASTA"/>
    <s v="BANCO SANTANDER-CHILE"/>
    <n v="73546052"/>
    <n v="3311616"/>
    <m/>
    <n v="3046687"/>
    <n v="5960909"/>
    <m/>
    <m/>
    <m/>
    <m/>
    <m/>
    <m/>
    <m/>
    <m/>
    <n v="12319212"/>
  </r>
  <r>
    <x v="1"/>
    <s v="DJJ"/>
    <n v="20032"/>
    <s v="PROG"/>
    <s v="ALA"/>
    <x v="2"/>
    <x v="3"/>
    <n v="6979"/>
    <s v=" JUSTICIA JUVENIL"/>
    <x v="1"/>
    <n v="25"/>
    <x v="14"/>
    <n v="11"/>
    <s v="ALA - PIL ANTOFAGASTA"/>
    <s v="BANCO SANTANDER-CHILE"/>
    <n v="73546052"/>
    <n v="4036387"/>
    <m/>
    <n v="3700022"/>
    <n v="7400043"/>
    <m/>
    <m/>
    <m/>
    <m/>
    <m/>
    <m/>
    <m/>
    <m/>
    <n v="15136452"/>
  </r>
  <r>
    <x v="1"/>
    <s v="DJJ"/>
    <n v="20032"/>
    <s v="PROG"/>
    <s v="MCA"/>
    <x v="3"/>
    <x v="4"/>
    <n v="225"/>
    <s v=" JUSTICIA JUVENIL"/>
    <x v="1"/>
    <n v="60"/>
    <x v="15"/>
    <n v="13"/>
    <s v="MCA - PROGRAMA DE MEDIDAS CAUTELARES PACIFICO"/>
    <s v="BANCO SANTANDER-CHILE"/>
    <n v="6762522"/>
    <n v="6280244"/>
    <n v="6698926"/>
    <n v="5303317"/>
    <n v="5861561"/>
    <m/>
    <m/>
    <m/>
    <m/>
    <m/>
    <m/>
    <m/>
    <m/>
    <n v="24144048"/>
  </r>
  <r>
    <x v="1"/>
    <s v="DJJ"/>
    <n v="20032"/>
    <s v="PROG"/>
    <s v="PMM"/>
    <x v="1"/>
    <x v="2"/>
    <n v="6915"/>
    <s v=" JUSTICIA JUVENIL"/>
    <x v="2"/>
    <n v="20"/>
    <x v="16"/>
    <n v="0"/>
    <s v="PMM - CARDENAL RAÚL SILVA HENRIQUEZ"/>
    <s v="BANCO ESTADO"/>
    <n v="1500001298"/>
    <n v="4024854"/>
    <n v="4371333"/>
    <n v="4059095"/>
    <n v="4052590"/>
    <m/>
    <m/>
    <m/>
    <m/>
    <m/>
    <m/>
    <m/>
    <m/>
    <n v="16507872"/>
  </r>
  <r>
    <x v="1"/>
    <s v="DJJ"/>
    <n v="20032"/>
    <s v="PROG"/>
    <s v="PMM"/>
    <x v="3"/>
    <x v="4"/>
    <n v="225"/>
    <s v=" JUSTICIA JUVENIL"/>
    <x v="3"/>
    <n v="60"/>
    <x v="17"/>
    <n v="0"/>
    <s v="PMM - PUKARA LICKANA"/>
    <s v="BANCO SANTANDER CHILE"/>
    <n v="6762620"/>
    <n v="6800754"/>
    <n v="8326349"/>
    <n v="6973291"/>
    <n v="7910031"/>
    <m/>
    <m/>
    <m/>
    <m/>
    <m/>
    <m/>
    <m/>
    <m/>
    <n v="30010425"/>
  </r>
  <r>
    <x v="1"/>
    <s v="DJJ"/>
    <n v="20032"/>
    <s v="PROG"/>
    <s v="PLA"/>
    <x v="1"/>
    <x v="1"/>
    <n v="6915"/>
    <s v=" JUSTICIA JUVENIL"/>
    <x v="1"/>
    <n v="35"/>
    <x v="18"/>
    <n v="12"/>
    <s v="PLA - SOLA SIERRA HENRIQUEZ"/>
    <s v="BANCO ESTADO"/>
    <n v="1500047549"/>
    <n v="5150746"/>
    <n v="3914567"/>
    <n v="3708537"/>
    <n v="4326626"/>
    <m/>
    <m/>
    <m/>
    <m/>
    <m/>
    <m/>
    <m/>
    <m/>
    <n v="17100476"/>
  </r>
  <r>
    <x v="1"/>
    <s v="DJJ"/>
    <n v="20032"/>
    <s v="PROG"/>
    <s v="SBC"/>
    <x v="1"/>
    <x v="1"/>
    <n v="6915"/>
    <s v=" JUSTICIA JUVENIL"/>
    <x v="4"/>
    <n v="45"/>
    <x v="19"/>
    <n v="15"/>
    <s v="SBC - LUIS EMILIO RECABARREN"/>
    <s v="BANCO SCOTIABANK"/>
    <n v="30016173"/>
    <n v="7467694"/>
    <n v="6192722"/>
    <n v="7467694"/>
    <n v="6739139"/>
    <m/>
    <m/>
    <m/>
    <m/>
    <m/>
    <m/>
    <m/>
    <m/>
    <n v="27867249"/>
  </r>
  <r>
    <x v="1"/>
    <s v="DJJ"/>
    <n v="20032"/>
    <s v="PROG"/>
    <s v="ASE"/>
    <x v="4"/>
    <x v="5"/>
    <n v="7473"/>
    <s v=" JUSTICIA JUVENIL"/>
    <x v="1"/>
    <n v="70"/>
    <x v="20"/>
    <n v="7"/>
    <s v="ASE - ANTOFAGASTA"/>
    <s v="BANCO SANTANDER-CHILE"/>
    <n v="73546176"/>
    <n v="8315941"/>
    <n v="5313917"/>
    <n v="6447909"/>
    <n v="7014905"/>
    <m/>
    <m/>
    <m/>
    <m/>
    <m/>
    <m/>
    <m/>
    <m/>
    <n v="27092672"/>
  </r>
  <r>
    <x v="1"/>
    <s v="DJJ"/>
    <n v="20032"/>
    <s v="PROG"/>
    <s v="PLE"/>
    <x v="2"/>
    <x v="3"/>
    <n v="6979"/>
    <s v=" JUSTICIA JUVENIL"/>
    <x v="1"/>
    <n v="115"/>
    <x v="21"/>
    <n v="12"/>
    <s v="PLE - ANTOFAGASTA"/>
    <s v="BANCO SANTANDER-CHILE"/>
    <n v="73546184"/>
    <m/>
    <n v="39393842"/>
    <n v="15562506"/>
    <n v="17704649"/>
    <m/>
    <m/>
    <m/>
    <m/>
    <m/>
    <m/>
    <m/>
    <m/>
    <n v="72660997"/>
  </r>
  <r>
    <x v="2"/>
    <s v="DJJ"/>
    <n v="20032"/>
    <s v="PROG"/>
    <s v="MCA"/>
    <x v="5"/>
    <x v="6"/>
    <n v="2330"/>
    <s v=" JUSTICIA JUVENIL"/>
    <x v="5"/>
    <n v="29"/>
    <x v="22"/>
    <n v="13"/>
    <s v="MCA - PROGRAMA DE MEDIDAS CUATELARES AMBULATORIAS"/>
    <s v="BANCO DE CHILE"/>
    <n v="1180225908"/>
    <n v="2485930"/>
    <n v="2858819"/>
    <n v="2983116"/>
    <n v="3107412"/>
    <m/>
    <m/>
    <m/>
    <m/>
    <m/>
    <m/>
    <m/>
    <m/>
    <n v="11435277"/>
  </r>
  <r>
    <x v="2"/>
    <s v="DJJ"/>
    <n v="20032"/>
    <s v="PROG"/>
    <s v="PLA"/>
    <x v="5"/>
    <x v="6"/>
    <n v="2330"/>
    <s v=" JUSTICIA JUVENIL"/>
    <x v="5"/>
    <n v="52"/>
    <x v="23"/>
    <n v="12"/>
    <s v="PLA - PROGRAMA DE LIBERTAD ASISTIDA"/>
    <s v="BANCO DE CHILE"/>
    <n v="1180335300"/>
    <n v="2568934"/>
    <n v="3669906"/>
    <n v="3853401"/>
    <n v="3853402"/>
    <m/>
    <m/>
    <m/>
    <m/>
    <m/>
    <m/>
    <m/>
    <m/>
    <n v="13945643"/>
  </r>
  <r>
    <x v="2"/>
    <s v="DJJ"/>
    <n v="20032"/>
    <s v="PROG"/>
    <s v="ASR"/>
    <x v="6"/>
    <x v="7"/>
    <n v="7499"/>
    <s v=" JUSTICIA JUVENIL"/>
    <x v="5"/>
    <n v="10"/>
    <x v="24"/>
    <n v="11"/>
    <s v="ASR - SUYAI"/>
    <s v="BANCO ESTADO"/>
    <n v="12100135017"/>
    <n v="471905"/>
    <n v="471905"/>
    <n v="471905"/>
    <n v="589882"/>
    <m/>
    <m/>
    <m/>
    <m/>
    <m/>
    <m/>
    <m/>
    <m/>
    <n v="2005597"/>
  </r>
  <r>
    <x v="2"/>
    <s v="DJJ"/>
    <n v="20032"/>
    <s v="PROG"/>
    <s v="ALA"/>
    <x v="6"/>
    <x v="7"/>
    <n v="7499"/>
    <s v=" JUSTICIA JUVENIL"/>
    <x v="5"/>
    <n v="10"/>
    <x v="25"/>
    <n v="11"/>
    <s v="ALA - SUYAI"/>
    <s v="BANCO ESTADO"/>
    <n v="12100135017"/>
    <n v="599151"/>
    <n v="599151"/>
    <n v="599151"/>
    <n v="599151"/>
    <m/>
    <m/>
    <m/>
    <m/>
    <m/>
    <m/>
    <m/>
    <m/>
    <n v="2396604"/>
  </r>
  <r>
    <x v="2"/>
    <s v="DJJ"/>
    <n v="20032"/>
    <s v="PROG"/>
    <s v="SBC"/>
    <x v="5"/>
    <x v="6"/>
    <n v="2330"/>
    <s v=" JUSTICIA JUVENIL"/>
    <x v="5"/>
    <n v="22"/>
    <x v="26"/>
    <n v="15"/>
    <s v="SBC - GABRIELA MISTRAL"/>
    <s v="BANCO DE CHILE"/>
    <n v="1202329110"/>
    <n v="1297740"/>
    <n v="1135522"/>
    <n v="811087"/>
    <n v="811087"/>
    <m/>
    <m/>
    <m/>
    <m/>
    <m/>
    <m/>
    <m/>
    <m/>
    <n v="4055436"/>
  </r>
  <r>
    <x v="2"/>
    <s v="DJJ"/>
    <n v="20032"/>
    <s v="PROG"/>
    <s v="PLE"/>
    <x v="5"/>
    <x v="6"/>
    <n v="2330"/>
    <s v=" JUSTICIA JUVENIL"/>
    <x v="5"/>
    <n v="59"/>
    <x v="27"/>
    <n v="12"/>
    <s v="PLE - ATACAMA"/>
    <s v="BANCO DE CHILE"/>
    <n v="1200831204"/>
    <n v="11405693"/>
    <n v="11405693"/>
    <n v="10928731"/>
    <n v="10690252"/>
    <m/>
    <m/>
    <m/>
    <m/>
    <m/>
    <m/>
    <m/>
    <m/>
    <n v="44430369"/>
  </r>
  <r>
    <x v="2"/>
    <s v="DJJ"/>
    <n v="20032"/>
    <s v="PROG"/>
    <s v="PSA"/>
    <x v="5"/>
    <x v="6"/>
    <n v="2330"/>
    <s v=" JUSTICIA JUVENIL"/>
    <x v="5"/>
    <n v="40"/>
    <x v="28"/>
    <n v="14"/>
    <s v="PSA - ATACAMA"/>
    <s v="BANCO DE CHILE"/>
    <n v="1220325403"/>
    <n v="937724"/>
    <n v="775507"/>
    <n v="613290"/>
    <n v="937725"/>
    <m/>
    <m/>
    <m/>
    <m/>
    <m/>
    <m/>
    <m/>
    <m/>
    <n v="3264246"/>
  </r>
  <r>
    <x v="2"/>
    <s v="DJJ"/>
    <n v="20032"/>
    <s v="PROG"/>
    <s v="ASE"/>
    <x v="5"/>
    <x v="6"/>
    <n v="2330"/>
    <s v=" JUSTICIA JUVENIL"/>
    <x v="5"/>
    <n v="50"/>
    <x v="29"/>
    <n v="7"/>
    <s v="ASE - ATACAMA"/>
    <s v="BANCO DE CHILE"/>
    <n v="1220307906"/>
    <n v="8416346"/>
    <n v="1683269"/>
    <n v="5330353"/>
    <n v="4488718"/>
    <m/>
    <m/>
    <m/>
    <m/>
    <m/>
    <m/>
    <m/>
    <m/>
    <n v="19918686"/>
  </r>
  <r>
    <x v="2"/>
    <s v="DJJ"/>
    <n v="20032"/>
    <s v="PROG"/>
    <s v="ASE"/>
    <x v="6"/>
    <x v="7"/>
    <n v="7499"/>
    <s v=" JUSTICIA JUVENIL"/>
    <x v="5"/>
    <n v="50"/>
    <x v="30"/>
    <n v="7"/>
    <s v="ASE - ALIWEN"/>
    <s v="BANCO ESTADO"/>
    <n v="12100134363"/>
    <m/>
    <n v="5554788"/>
    <m/>
    <m/>
    <m/>
    <m/>
    <m/>
    <m/>
    <m/>
    <m/>
    <m/>
    <m/>
    <n v="5554788"/>
  </r>
  <r>
    <x v="3"/>
    <s v="DJJ"/>
    <n v="20032"/>
    <s v="PROG"/>
    <s v="ASR"/>
    <x v="0"/>
    <x v="0"/>
    <n v="6570"/>
    <s v=" JUSTICIA JUVENIL"/>
    <x v="6"/>
    <n v="35"/>
    <x v="31"/>
    <n v="11"/>
    <s v="ASR - PIL COQUIMBO"/>
    <s v="BANCO DE CREDITO E INVERSIONES"/>
    <n v="10669388"/>
    <n v="2831432"/>
    <n v="2123574"/>
    <n v="2359526"/>
    <n v="2359526"/>
    <m/>
    <m/>
    <m/>
    <m/>
    <m/>
    <m/>
    <m/>
    <m/>
    <n v="9674058"/>
  </r>
  <r>
    <x v="3"/>
    <s v="DJJ"/>
    <n v="20032"/>
    <s v="PROG"/>
    <s v="ALA"/>
    <x v="0"/>
    <x v="0"/>
    <n v="6570"/>
    <s v=" JUSTICIA JUVENIL"/>
    <x v="6"/>
    <n v="35"/>
    <x v="32"/>
    <n v="11"/>
    <s v="ALA - PIL COQUIMBO"/>
    <s v="BANCO DE CREDITO E INVERSIONES"/>
    <n v="10669388"/>
    <n v="2995756"/>
    <n v="2246817"/>
    <n v="2546393"/>
    <n v="2246817"/>
    <m/>
    <m/>
    <m/>
    <m/>
    <m/>
    <m/>
    <m/>
    <m/>
    <n v="10035783"/>
  </r>
  <r>
    <x v="3"/>
    <s v="DJJ"/>
    <n v="20032"/>
    <s v="PROG"/>
    <s v="ASE"/>
    <x v="5"/>
    <x v="6"/>
    <n v="2330"/>
    <s v=" JUSTICIA JUVENIL"/>
    <x v="7"/>
    <n v="30"/>
    <x v="33"/>
    <n v="7"/>
    <s v="ASE - ATENCION SOCIOEDUCATIVA PARA ADOLESCENTES PRIVADO DE LIBERTAD"/>
    <s v="BANCO DE CHILE"/>
    <n v="1200831803"/>
    <n v="1009962"/>
    <m/>
    <m/>
    <m/>
    <m/>
    <m/>
    <m/>
    <m/>
    <m/>
    <m/>
    <m/>
    <m/>
    <n v="1009962"/>
  </r>
  <r>
    <x v="3"/>
    <s v="DJJ"/>
    <n v="20032"/>
    <s v="PROG"/>
    <s v="ASE"/>
    <x v="1"/>
    <x v="2"/>
    <n v="6915"/>
    <s v=" JUSTICIA JUVENIL"/>
    <x v="8"/>
    <n v="60"/>
    <x v="34"/>
    <n v="7"/>
    <s v="ASE - PAULO FREIRE"/>
    <s v="BANCO SCOTIABANK"/>
    <n v="971736674"/>
    <n v="3366539"/>
    <m/>
    <m/>
    <m/>
    <m/>
    <m/>
    <m/>
    <m/>
    <m/>
    <m/>
    <m/>
    <m/>
    <n v="3366539"/>
  </r>
  <r>
    <x v="3"/>
    <s v="DJJ"/>
    <n v="20032"/>
    <s v="PROG"/>
    <s v="PMM"/>
    <x v="5"/>
    <x v="6"/>
    <n v="2330"/>
    <s v=" JUSTICIA JUVENIL"/>
    <x v="7"/>
    <n v="40"/>
    <x v="35"/>
    <n v="0"/>
    <s v="PMM - PROYECTO MULTIMODAL LRPA LIMARI CHOAPA"/>
    <s v="BANCO DE CHILE"/>
    <n v="1220308500"/>
    <n v="8454567"/>
    <n v="10011133"/>
    <n v="10011133"/>
    <n v="9692390"/>
    <m/>
    <m/>
    <m/>
    <m/>
    <m/>
    <m/>
    <m/>
    <m/>
    <n v="38169223"/>
  </r>
  <r>
    <x v="3"/>
    <s v="DJJ"/>
    <n v="20032"/>
    <s v="PROG"/>
    <s v="PMM"/>
    <x v="7"/>
    <x v="8"/>
    <n v="1800"/>
    <s v=" JUSTICIA JUVENIL"/>
    <x v="8"/>
    <n v="150"/>
    <x v="36"/>
    <n v="0"/>
    <s v="PMM - CIUDAD DEL NIÑO LA SERENA"/>
    <s v="BANCO DE CREDITO E INVERSIONES"/>
    <n v="52292843"/>
    <n v="12732213"/>
    <n v="16870614"/>
    <n v="16870614"/>
    <n v="15943657"/>
    <m/>
    <m/>
    <m/>
    <m/>
    <m/>
    <m/>
    <m/>
    <m/>
    <n v="62417098"/>
  </r>
  <r>
    <x v="3"/>
    <s v="DJJ"/>
    <n v="20032"/>
    <s v="PROG"/>
    <s v="PLE"/>
    <x v="1"/>
    <x v="1"/>
    <n v="6915"/>
    <s v=" JUSTICIA JUVENIL"/>
    <x v="8"/>
    <n v="48"/>
    <x v="37"/>
    <n v="12"/>
    <s v="PLE - PROGRAMA DE LIBERTAD ASISTIDA ESPECIAL"/>
    <s v="BANCO ESTADO"/>
    <n v="1310000771"/>
    <n v="11447074"/>
    <n v="11685555"/>
    <n v="12162516"/>
    <n v="10970113"/>
    <m/>
    <m/>
    <m/>
    <m/>
    <m/>
    <m/>
    <m/>
    <m/>
    <n v="46265258"/>
  </r>
  <r>
    <x v="3"/>
    <s v="DJJ"/>
    <n v="20032"/>
    <s v="PROG"/>
    <s v="ASE"/>
    <x v="1"/>
    <x v="2"/>
    <n v="6915"/>
    <s v=" JUSTICIA JUVENIL"/>
    <x v="8"/>
    <n v="35"/>
    <x v="38"/>
    <n v="7"/>
    <s v="ASE - PAULO FREIRE"/>
    <s v="BANCO SCOTIABANK"/>
    <n v="973133489"/>
    <n v="5891442"/>
    <n v="3029884"/>
    <n v="1879651"/>
    <n v="1879651"/>
    <m/>
    <m/>
    <m/>
    <m/>
    <m/>
    <m/>
    <m/>
    <m/>
    <n v="12680628"/>
  </r>
  <r>
    <x v="3"/>
    <s v="DJJ"/>
    <n v="20032"/>
    <s v="PROG"/>
    <s v="ASE"/>
    <x v="1"/>
    <x v="2"/>
    <n v="6915"/>
    <s v=" JUSTICIA JUVENIL"/>
    <x v="8"/>
    <n v="25"/>
    <x v="39"/>
    <n v="7"/>
    <s v="ASE - EDUCANDO PARA LA PAZ"/>
    <s v="BANCO SCOTIABANK"/>
    <n v="24011348"/>
    <n v="4208173"/>
    <n v="1851596"/>
    <n v="1486888"/>
    <n v="2833503"/>
    <m/>
    <m/>
    <m/>
    <m/>
    <m/>
    <m/>
    <m/>
    <m/>
    <n v="10380160"/>
  </r>
  <r>
    <x v="3"/>
    <s v="DJJ"/>
    <n v="20032"/>
    <s v="PROG"/>
    <s v="ASE"/>
    <x v="5"/>
    <x v="6"/>
    <n v="2330"/>
    <s v=" JUSTICIA JUVENIL"/>
    <x v="7"/>
    <n v="25"/>
    <x v="40"/>
    <n v="7"/>
    <s v="ASE - LIMARI CHOAPA"/>
    <s v="BANCO DE CHILE"/>
    <n v="1200831803"/>
    <n v="4208173"/>
    <n v="2188250"/>
    <n v="2328523"/>
    <n v="1991869"/>
    <m/>
    <m/>
    <m/>
    <m/>
    <m/>
    <m/>
    <m/>
    <m/>
    <n v="10716815"/>
  </r>
  <r>
    <x v="3"/>
    <s v="DJJ"/>
    <n v="20032"/>
    <s v="PROG"/>
    <s v="ASE"/>
    <x v="1"/>
    <x v="2"/>
    <n v="6915"/>
    <s v=" JUSTICIA JUVENIL"/>
    <x v="8"/>
    <n v="50"/>
    <x v="41"/>
    <n v="7"/>
    <s v="ASE - EDUCANDO PARA LA PAZ"/>
    <s v="BANCO ESTADO"/>
    <n v="12700094420"/>
    <m/>
    <m/>
    <n v="2669548"/>
    <n v="1851596"/>
    <m/>
    <m/>
    <m/>
    <m/>
    <m/>
    <m/>
    <m/>
    <m/>
    <n v="4521144"/>
  </r>
  <r>
    <x v="4"/>
    <s v="DJJ"/>
    <n v="20032"/>
    <s v="PROG"/>
    <s v="PLE"/>
    <x v="8"/>
    <x v="9"/>
    <n v="250"/>
    <s v=" JUSTICIA JUVENIL"/>
    <x v="9"/>
    <n v="70"/>
    <x v="42"/>
    <n v="12"/>
    <s v="PLE - VINA DEL MAR"/>
    <s v="BANCO DE CREDITO E INVERSIONES"/>
    <n v="15150291"/>
    <n v="4393066"/>
    <n v="4393066"/>
    <m/>
    <m/>
    <m/>
    <m/>
    <m/>
    <m/>
    <m/>
    <m/>
    <m/>
    <m/>
    <n v="8786132"/>
  </r>
  <r>
    <x v="4"/>
    <s v="DJJ"/>
    <n v="20032"/>
    <s v="PROG"/>
    <s v="PLE"/>
    <x v="8"/>
    <x v="9"/>
    <n v="250"/>
    <s v=" JUSTICIA JUVENIL"/>
    <x v="10"/>
    <n v="40"/>
    <x v="43"/>
    <n v="12"/>
    <s v="PLE - CALERA PETORCA"/>
    <s v="BANCO DE CREDITO E INVERSIONES"/>
    <n v="15150348"/>
    <n v="5020646"/>
    <m/>
    <m/>
    <m/>
    <m/>
    <m/>
    <m/>
    <m/>
    <m/>
    <m/>
    <m/>
    <m/>
    <n v="5020646"/>
  </r>
  <r>
    <x v="4"/>
    <s v="DJJ"/>
    <n v="20032"/>
    <s v="PROG"/>
    <s v="PLE"/>
    <x v="9"/>
    <x v="10"/>
    <n v="6931"/>
    <s v=" JUSTICIA JUVENIL"/>
    <x v="11"/>
    <n v="40"/>
    <x v="44"/>
    <n v="12"/>
    <s v="PLE - PROGRAMA DE LIBERTAD ASISTIDA ESPECIAL SAN ANTONIO"/>
    <s v="BANCO ESTADO"/>
    <n v="36500007464"/>
    <n v="6694195"/>
    <n v="6485002"/>
    <n v="6275808"/>
    <n v="5439034"/>
    <m/>
    <m/>
    <m/>
    <m/>
    <m/>
    <m/>
    <m/>
    <m/>
    <n v="24894039"/>
  </r>
  <r>
    <x v="4"/>
    <s v="DJJ"/>
    <n v="20032"/>
    <s v="PROG"/>
    <s v="MCA"/>
    <x v="9"/>
    <x v="10"/>
    <n v="6931"/>
    <s v=" JUSTICIA JUVENIL"/>
    <x v="11"/>
    <n v="40"/>
    <x v="45"/>
    <n v="13"/>
    <s v="MCA - SAN ANTONIO"/>
    <s v="BANCO ESTADO"/>
    <n v="36500007472"/>
    <n v="1526448"/>
    <n v="1308384"/>
    <n v="1199352"/>
    <n v="1199352"/>
    <m/>
    <m/>
    <m/>
    <m/>
    <m/>
    <m/>
    <m/>
    <m/>
    <n v="5233536"/>
  </r>
  <r>
    <x v="4"/>
    <s v="DJJ"/>
    <n v="20032"/>
    <s v="PROG"/>
    <s v="PLA"/>
    <x v="8"/>
    <x v="9"/>
    <n v="250"/>
    <s v=" JUSTICIA JUVENIL"/>
    <x v="12"/>
    <n v="21"/>
    <x v="46"/>
    <n v="12"/>
    <s v="PLA - SAN FELIPE"/>
    <s v="BANCO DE CREDITO E INVERSIONES"/>
    <n v="15154581"/>
    <n v="1609608"/>
    <n v="1770569"/>
    <n v="1609608"/>
    <n v="1448647"/>
    <m/>
    <m/>
    <m/>
    <m/>
    <m/>
    <m/>
    <m/>
    <m/>
    <n v="6438432"/>
  </r>
  <r>
    <x v="4"/>
    <s v="DJJ"/>
    <n v="20032"/>
    <s v="PROG"/>
    <s v="PLA"/>
    <x v="8"/>
    <x v="9"/>
    <n v="250"/>
    <s v=" JUSTICIA JUVENIL"/>
    <x v="13"/>
    <n v="50"/>
    <x v="47"/>
    <n v="12"/>
    <s v="PLA - QUILLOTA"/>
    <s v="BANCO DE CREDITO E INVERSIONES"/>
    <n v="15154572"/>
    <n v="6438432"/>
    <n v="6599393"/>
    <n v="7243236"/>
    <n v="7082275"/>
    <m/>
    <m/>
    <m/>
    <m/>
    <m/>
    <m/>
    <m/>
    <m/>
    <n v="27363336"/>
  </r>
  <r>
    <x v="4"/>
    <s v="DJJ"/>
    <n v="20032"/>
    <s v="PROG"/>
    <s v="PLA"/>
    <x v="9"/>
    <x v="10"/>
    <n v="6931"/>
    <s v=" JUSTICIA JUVENIL"/>
    <x v="11"/>
    <n v="16"/>
    <x v="48"/>
    <n v="12"/>
    <s v="PLA - SAN ANTONIO"/>
    <s v="BANCO ESTADO"/>
    <n v="36500007456"/>
    <n v="1931530"/>
    <n v="2092491"/>
    <n v="2414412"/>
    <n v="1770569"/>
    <m/>
    <m/>
    <m/>
    <m/>
    <m/>
    <m/>
    <m/>
    <m/>
    <n v="8209002"/>
  </r>
  <r>
    <x v="4"/>
    <s v="DJJ"/>
    <n v="20032"/>
    <s v="PROG"/>
    <s v="MCA"/>
    <x v="8"/>
    <x v="9"/>
    <n v="250"/>
    <s v=" JUSTICIA JUVENIL"/>
    <x v="14"/>
    <n v="60"/>
    <x v="49"/>
    <n v="13"/>
    <s v="MCA - VALPARAISO"/>
    <s v="BANCO DE CREDITO E INVERSIONES"/>
    <n v="15073866"/>
    <n v="4252248"/>
    <n v="4688376"/>
    <n v="4579344"/>
    <n v="5342568"/>
    <m/>
    <m/>
    <m/>
    <m/>
    <m/>
    <m/>
    <m/>
    <m/>
    <n v="18862536"/>
  </r>
  <r>
    <x v="4"/>
    <s v="DJJ"/>
    <n v="20032"/>
    <s v="PROG"/>
    <s v="MCA"/>
    <x v="8"/>
    <x v="9"/>
    <n v="250"/>
    <s v=" JUSTICIA JUVENIL"/>
    <x v="13"/>
    <n v="30"/>
    <x v="50"/>
    <n v="13"/>
    <s v="MCA - VILLA ALEMANA"/>
    <s v="BANCO DE CREDITO E INVERSIONES"/>
    <n v="15154548"/>
    <n v="2943864"/>
    <n v="2616768"/>
    <n v="2943864"/>
    <n v="3270960"/>
    <m/>
    <m/>
    <m/>
    <m/>
    <m/>
    <m/>
    <m/>
    <m/>
    <n v="11775456"/>
  </r>
  <r>
    <x v="4"/>
    <s v="DJJ"/>
    <n v="20032"/>
    <s v="PROG"/>
    <s v="MCA"/>
    <x v="8"/>
    <x v="9"/>
    <n v="250"/>
    <s v=" JUSTICIA JUVENIL"/>
    <x v="12"/>
    <n v="14"/>
    <x v="51"/>
    <n v="13"/>
    <s v="MCA - SAN FELIPE"/>
    <s v="BANCO DE CREDITO E INVERSIONES"/>
    <n v="15154556"/>
    <n v="327096"/>
    <n v="218064"/>
    <n v="218064"/>
    <n v="327096"/>
    <m/>
    <m/>
    <m/>
    <m/>
    <m/>
    <m/>
    <m/>
    <m/>
    <n v="1090320"/>
  </r>
  <r>
    <x v="4"/>
    <s v="DJJ"/>
    <n v="20032"/>
    <s v="PROG"/>
    <s v="SBC"/>
    <x v="8"/>
    <x v="9"/>
    <n v="250"/>
    <s v=" JUSTICIA JUVENIL"/>
    <x v="12"/>
    <n v="45"/>
    <x v="52"/>
    <n v="15"/>
    <s v="SBC - SERVICIO EN BENEFICIO A LA COMUNIDAD"/>
    <s v="BANCO DE CREDITO E INVERSIONES"/>
    <n v="15058352"/>
    <n v="4411176"/>
    <n v="4126584"/>
    <n v="4411176"/>
    <n v="4268880"/>
    <m/>
    <m/>
    <m/>
    <m/>
    <m/>
    <m/>
    <m/>
    <m/>
    <n v="17217816"/>
  </r>
  <r>
    <x v="4"/>
    <s v="DJJ"/>
    <n v="20032"/>
    <s v="PROG"/>
    <s v="ASE"/>
    <x v="2"/>
    <x v="3"/>
    <n v="6979"/>
    <s v=" JUSTICIA JUVENIL"/>
    <x v="9"/>
    <n v="50"/>
    <x v="53"/>
    <n v="7"/>
    <s v="ASE - VALPARAISO"/>
    <s v="BANCO SANTANDER-CHILE"/>
    <n v="73546290"/>
    <n v="4724966"/>
    <m/>
    <m/>
    <m/>
    <m/>
    <m/>
    <m/>
    <m/>
    <m/>
    <m/>
    <m/>
    <m/>
    <n v="4724966"/>
  </r>
  <r>
    <x v="4"/>
    <s v="DJJ"/>
    <n v="20032"/>
    <s v="PROG"/>
    <s v="SBC"/>
    <x v="8"/>
    <x v="9"/>
    <n v="250"/>
    <s v=" JUSTICIA JUVENIL"/>
    <x v="14"/>
    <n v="50"/>
    <x v="54"/>
    <n v="15"/>
    <s v="SBC - VALPARAISO"/>
    <s v="BANCO DE CREDITO E INVERSIONES"/>
    <n v="15150216"/>
    <n v="2726575"/>
    <n v="1969193"/>
    <m/>
    <n v="3557400"/>
    <m/>
    <m/>
    <m/>
    <m/>
    <m/>
    <m/>
    <m/>
    <m/>
    <n v="8253168"/>
  </r>
  <r>
    <x v="4"/>
    <s v="DJJ"/>
    <n v="20032"/>
    <s v="PROG"/>
    <s v="SBC"/>
    <x v="8"/>
    <x v="9"/>
    <n v="250"/>
    <s v=" JUSTICIA JUVENIL"/>
    <x v="9"/>
    <n v="50"/>
    <x v="55"/>
    <n v="15"/>
    <s v="SBC - VIÑA DEL MAR"/>
    <s v="BANCO DE CREDITO E INVERSIONES"/>
    <n v="15150208"/>
    <n v="2065587"/>
    <n v="8179725"/>
    <m/>
    <n v="3130512"/>
    <m/>
    <m/>
    <m/>
    <m/>
    <m/>
    <m/>
    <m/>
    <m/>
    <n v="13375824"/>
  </r>
  <r>
    <x v="4"/>
    <s v="DJJ"/>
    <n v="20032"/>
    <s v="PROG"/>
    <s v="PSA"/>
    <x v="8"/>
    <x v="9"/>
    <n v="250"/>
    <s v=" JUSTICIA JUVENIL"/>
    <x v="15"/>
    <n v="35"/>
    <x v="56"/>
    <n v="14"/>
    <s v="PSA - QUILPUE"/>
    <s v="BANCO DE CREDITO E INVERSIONES"/>
    <n v="15150224"/>
    <n v="2134440"/>
    <m/>
    <m/>
    <m/>
    <m/>
    <m/>
    <m/>
    <m/>
    <m/>
    <m/>
    <m/>
    <m/>
    <n v="2134440"/>
  </r>
  <r>
    <x v="4"/>
    <s v="DJJ"/>
    <n v="20032"/>
    <s v="PROG"/>
    <s v="ASR"/>
    <x v="2"/>
    <x v="3"/>
    <n v="6979"/>
    <s v=" JUSTICIA JUVENIL"/>
    <x v="9"/>
    <n v="50"/>
    <x v="57"/>
    <n v="11"/>
    <s v="ASR - PIL REGIONAL VALPARAISO"/>
    <s v="BANCO SANTANDER-CHILE"/>
    <n v="73547202"/>
    <n v="2587200"/>
    <m/>
    <m/>
    <m/>
    <m/>
    <m/>
    <m/>
    <m/>
    <m/>
    <m/>
    <m/>
    <m/>
    <n v="2587200"/>
  </r>
  <r>
    <x v="4"/>
    <s v="DJJ"/>
    <n v="20032"/>
    <s v="PROG"/>
    <s v="ALA"/>
    <x v="2"/>
    <x v="3"/>
    <n v="6979"/>
    <s v=" JUSTICIA JUVENIL"/>
    <x v="9"/>
    <n v="50"/>
    <x v="58"/>
    <n v="11"/>
    <s v="ALA - PIL REGIONAL VALPARAISO"/>
    <s v="BANCO SANTANDER-CHILE"/>
    <n v="73547202"/>
    <n v="2759249"/>
    <m/>
    <m/>
    <m/>
    <m/>
    <m/>
    <m/>
    <m/>
    <m/>
    <m/>
    <m/>
    <m/>
    <n v="2759249"/>
  </r>
  <r>
    <x v="4"/>
    <s v="DJJ"/>
    <n v="20032"/>
    <s v="PROG"/>
    <s v="PSA"/>
    <x v="9"/>
    <x v="10"/>
    <n v="6931"/>
    <s v=" JUSTICIA JUVENIL"/>
    <x v="11"/>
    <n v="20"/>
    <x v="59"/>
    <n v="14"/>
    <s v="PSA - SAN ANTONIO"/>
    <s v="BANCO ESTADO"/>
    <s v="10262568-4"/>
    <n v="1122763"/>
    <n v="1265059"/>
    <n v="1691947"/>
    <n v="1691945"/>
    <m/>
    <m/>
    <m/>
    <m/>
    <m/>
    <m/>
    <m/>
    <m/>
    <n v="5771714"/>
  </r>
  <r>
    <x v="4"/>
    <s v="DJJ"/>
    <n v="20032"/>
    <s v="PROG"/>
    <s v="PSA"/>
    <x v="8"/>
    <x v="9"/>
    <n v="250"/>
    <s v=" JUSTICIA JUVENIL"/>
    <x v="14"/>
    <n v="77"/>
    <x v="60"/>
    <n v="14"/>
    <s v="PSA - VALPARAISO"/>
    <s v="BANCO DE CREDITO E INVERSIONES"/>
    <n v="15150313"/>
    <n v="7118753"/>
    <n v="6976457"/>
    <n v="7545641"/>
    <n v="7261047"/>
    <m/>
    <m/>
    <m/>
    <m/>
    <m/>
    <m/>
    <m/>
    <m/>
    <n v="28901898"/>
  </r>
  <r>
    <x v="4"/>
    <s v="DJJ"/>
    <n v="20032"/>
    <s v="PROG"/>
    <s v="PLA"/>
    <x v="8"/>
    <x v="9"/>
    <n v="250"/>
    <s v=" JUSTICIA JUVENIL"/>
    <x v="14"/>
    <n v="40"/>
    <x v="61"/>
    <n v="12"/>
    <s v="PLA - VALPARAISO"/>
    <s v="BANCO DE CREDITO E INVERSIONES"/>
    <n v="15150321"/>
    <n v="3505833"/>
    <n v="2701029"/>
    <n v="2701029"/>
    <n v="2379106"/>
    <m/>
    <m/>
    <m/>
    <m/>
    <m/>
    <m/>
    <m/>
    <m/>
    <n v="11286997"/>
  </r>
  <r>
    <x v="4"/>
    <s v="DJJ"/>
    <n v="20032"/>
    <s v="PROG"/>
    <s v="PSA"/>
    <x v="8"/>
    <x v="9"/>
    <n v="250"/>
    <s v=" JUSTICIA JUVENIL"/>
    <x v="13"/>
    <n v="55"/>
    <x v="62"/>
    <n v="14"/>
    <s v="PSA - QUILLOTA"/>
    <s v="BANCO DE CREDITO E INVERSIONES"/>
    <n v="15150305"/>
    <n v="7826280"/>
    <n v="6687912"/>
    <n v="5241236"/>
    <n v="4387460"/>
    <m/>
    <m/>
    <m/>
    <m/>
    <m/>
    <m/>
    <m/>
    <m/>
    <n v="24142888"/>
  </r>
  <r>
    <x v="4"/>
    <s v="DJJ"/>
    <n v="20032"/>
    <s v="PROG"/>
    <s v="PLE"/>
    <x v="8"/>
    <x v="9"/>
    <n v="250"/>
    <s v=" JUSTICIA JUVENIL"/>
    <x v="13"/>
    <n v="70"/>
    <x v="63"/>
    <n v="12"/>
    <s v="PLE - QUILLOTA"/>
    <s v="BANCO DE CREDITO E INVERSIONES"/>
    <n v="15150259"/>
    <n v="14643552"/>
    <n v="10041293"/>
    <n v="7182314"/>
    <n v="7391507"/>
    <m/>
    <m/>
    <m/>
    <m/>
    <m/>
    <m/>
    <m/>
    <m/>
    <n v="39258666"/>
  </r>
  <r>
    <x v="4"/>
    <s v="DJJ"/>
    <n v="20032"/>
    <s v="PROG"/>
    <s v="PLE"/>
    <x v="8"/>
    <x v="9"/>
    <n v="250"/>
    <s v=" JUSTICIA JUVENIL"/>
    <x v="14"/>
    <n v="100"/>
    <x v="64"/>
    <n v="12"/>
    <s v="PLE - VALPARAISO"/>
    <s v="BANCO DE CREDITO E INVERSIONES"/>
    <n v="15150283"/>
    <n v="20919360"/>
    <n v="17363069"/>
    <n v="14504090"/>
    <n v="15550058"/>
    <m/>
    <m/>
    <m/>
    <m/>
    <m/>
    <m/>
    <m/>
    <m/>
    <n v="68336577"/>
  </r>
  <r>
    <x v="4"/>
    <s v="DJJ"/>
    <n v="20032"/>
    <s v="PROG"/>
    <s v="ASE"/>
    <x v="2"/>
    <x v="3"/>
    <n v="6979"/>
    <s v=" JUSTICIA JUVENIL"/>
    <x v="9"/>
    <n v="50"/>
    <x v="65"/>
    <n v="7"/>
    <s v="ASE - VALPARAISO"/>
    <s v="BANCO SANTADER - CHILE"/>
    <n v="84881449"/>
    <n v="7382760"/>
    <n v="3839035"/>
    <n v="4380438"/>
    <n v="6152300"/>
    <m/>
    <m/>
    <m/>
    <m/>
    <m/>
    <m/>
    <m/>
    <m/>
    <n v="21754533"/>
  </r>
  <r>
    <x v="4"/>
    <s v="DJJ"/>
    <n v="20032"/>
    <s v="PROG"/>
    <s v="PLE"/>
    <x v="2"/>
    <x v="3"/>
    <n v="6979"/>
    <s v=" JUSTICIA JUVENIL"/>
    <x v="16"/>
    <n v="84"/>
    <x v="66"/>
    <n v="12"/>
    <s v="PLE - VILLA ALEMANA Y QUILPUE"/>
    <s v="BANCO SANTANDER-CHILE"/>
    <n v="73546192"/>
    <m/>
    <n v="3347098"/>
    <m/>
    <m/>
    <m/>
    <m/>
    <m/>
    <m/>
    <m/>
    <m/>
    <m/>
    <m/>
    <n v="3347098"/>
  </r>
  <r>
    <x v="4"/>
    <s v="DJJ"/>
    <n v="20032"/>
    <s v="PROG"/>
    <s v="PLE"/>
    <x v="8"/>
    <x v="9"/>
    <n v="250"/>
    <s v=" JUSTICIA JUVENIL"/>
    <x v="14"/>
    <n v="140"/>
    <x v="67"/>
    <n v="12"/>
    <s v="PLE - VALPARAISO CASABLANCA"/>
    <s v="BANCO DE CREDITO E INVERSIONES"/>
    <n v="15150267"/>
    <m/>
    <n v="9832099"/>
    <m/>
    <m/>
    <m/>
    <m/>
    <m/>
    <m/>
    <m/>
    <m/>
    <m/>
    <m/>
    <n v="9832099"/>
  </r>
  <r>
    <x v="4"/>
    <s v="DJJ"/>
    <n v="20032"/>
    <s v="PROG"/>
    <s v="PLE"/>
    <x v="8"/>
    <x v="9"/>
    <n v="250"/>
    <s v=" JUSTICIA JUVENIL"/>
    <x v="12"/>
    <n v="40"/>
    <x v="68"/>
    <n v="12"/>
    <s v="PLE - SAN FELIPE LOS ANDES"/>
    <s v="BANCO DE CREDITO E INVERSIONES"/>
    <n v="15150402"/>
    <m/>
    <n v="2510323"/>
    <m/>
    <m/>
    <m/>
    <m/>
    <m/>
    <m/>
    <m/>
    <m/>
    <m/>
    <m/>
    <n v="2510323"/>
  </r>
  <r>
    <x v="4"/>
    <s v="DJJ"/>
    <n v="20032"/>
    <s v="PROG"/>
    <s v="PLE"/>
    <x v="8"/>
    <x v="9"/>
    <n v="250"/>
    <s v=" JUSTICIA JUVENIL"/>
    <x v="13"/>
    <n v="45"/>
    <x v="69"/>
    <n v="12"/>
    <s v="PLE - QUILLOTA QUINTERO PUCHUNCAVI"/>
    <s v="BANCO DE CREDITO E INVERSIONES"/>
    <n v="15150437"/>
    <m/>
    <n v="6275808"/>
    <m/>
    <m/>
    <m/>
    <m/>
    <m/>
    <m/>
    <m/>
    <m/>
    <m/>
    <m/>
    <n v="6275808"/>
  </r>
  <r>
    <x v="4"/>
    <s v="DJJ"/>
    <n v="20032"/>
    <s v="PROG"/>
    <s v="PSA"/>
    <x v="8"/>
    <x v="9"/>
    <n v="250"/>
    <s v=" JUSTICIA JUVENIL"/>
    <x v="13"/>
    <n v="40"/>
    <x v="70"/>
    <n v="14"/>
    <s v="PSA - QUILLOTA"/>
    <s v="BANCO DE CREDITO E INVERSIONES"/>
    <n v="15150470"/>
    <m/>
    <n v="2845920"/>
    <m/>
    <m/>
    <m/>
    <m/>
    <m/>
    <m/>
    <m/>
    <m/>
    <m/>
    <m/>
    <n v="2845920"/>
  </r>
  <r>
    <x v="4"/>
    <s v="DJJ"/>
    <n v="20032"/>
    <s v="PROG"/>
    <s v="PSA"/>
    <x v="8"/>
    <x v="9"/>
    <n v="250"/>
    <s v=" JUSTICIA JUVENIL"/>
    <x v="12"/>
    <n v="30"/>
    <x v="71"/>
    <n v="14"/>
    <s v="PSA - SAN FELIPE"/>
    <s v="BANCO DE CREDITO E INVERSIONES"/>
    <n v="15150453"/>
    <m/>
    <n v="1280664"/>
    <m/>
    <m/>
    <m/>
    <m/>
    <m/>
    <m/>
    <m/>
    <m/>
    <m/>
    <m/>
    <n v="1280664"/>
  </r>
  <r>
    <x v="4"/>
    <s v="DJJ"/>
    <n v="20032"/>
    <s v="PROG"/>
    <s v="SBC"/>
    <x v="8"/>
    <x v="9"/>
    <n v="250"/>
    <s v=" JUSTICIA JUVENIL"/>
    <x v="17"/>
    <n v="70"/>
    <x v="72"/>
    <n v="15"/>
    <s v="SBC - VALPARAISO"/>
    <s v="BANCO DE CREDITO E INVERSIONES"/>
    <n v="15150330"/>
    <m/>
    <m/>
    <n v="9960720"/>
    <n v="7683984"/>
    <m/>
    <m/>
    <m/>
    <m/>
    <m/>
    <m/>
    <m/>
    <m/>
    <n v="17644704"/>
  </r>
  <r>
    <x v="5"/>
    <s v="DJJ"/>
    <n v="20032"/>
    <s v="PROG"/>
    <s v="ASR"/>
    <x v="0"/>
    <x v="0"/>
    <n v="6570"/>
    <s v=" JUSTICIA JUVENIL"/>
    <x v="18"/>
    <n v="35"/>
    <x v="73"/>
    <n v="11"/>
    <s v="ASR - PIL OHIGGINS"/>
    <s v="BANCO DE CREDITO E INVERSIONES"/>
    <n v="10669396"/>
    <n v="1448832"/>
    <n v="1448832"/>
    <n v="1241856"/>
    <n v="1552320"/>
    <m/>
    <m/>
    <m/>
    <m/>
    <m/>
    <m/>
    <m/>
    <m/>
    <n v="5691840"/>
  </r>
  <r>
    <x v="5"/>
    <s v="DJJ"/>
    <n v="20032"/>
    <s v="PROG"/>
    <s v="ALA"/>
    <x v="0"/>
    <x v="0"/>
    <n v="6570"/>
    <s v=" JUSTICIA JUVENIL"/>
    <x v="18"/>
    <n v="35"/>
    <x v="74"/>
    <n v="11"/>
    <s v="ALA - PIL OHIGGINS"/>
    <s v="BANCO DE CREDITO E INVERSIONES"/>
    <n v="10669396"/>
    <n v="1708106"/>
    <n v="1839499"/>
    <n v="1576714"/>
    <n v="1970892"/>
    <m/>
    <m/>
    <m/>
    <m/>
    <m/>
    <m/>
    <m/>
    <m/>
    <n v="7095211"/>
  </r>
  <r>
    <x v="5"/>
    <s v="DJJ"/>
    <n v="20032"/>
    <s v="PROG"/>
    <s v="MCA"/>
    <x v="0"/>
    <x v="0"/>
    <n v="6570"/>
    <s v=" JUSTICIA JUVENIL"/>
    <x v="18"/>
    <n v="64"/>
    <x v="75"/>
    <n v="13"/>
    <s v="MCA - CACHAPOAL"/>
    <s v="BANCO DE CREDITO E INVERSIONES"/>
    <n v="10676163"/>
    <n v="4361280"/>
    <n v="3925152"/>
    <n v="3925152"/>
    <m/>
    <m/>
    <m/>
    <m/>
    <m/>
    <m/>
    <m/>
    <m/>
    <m/>
    <n v="12211584"/>
  </r>
  <r>
    <x v="5"/>
    <s v="DJJ"/>
    <n v="20032"/>
    <s v="PROG"/>
    <s v="PLA"/>
    <x v="0"/>
    <x v="0"/>
    <n v="6570"/>
    <s v=" JUSTICIA JUVENIL"/>
    <x v="18"/>
    <n v="35"/>
    <x v="76"/>
    <n v="12"/>
    <s v="PLA - CACHAPOAL"/>
    <s v="BANCO DE CREDITO E INVERSIONES"/>
    <n v="10676074"/>
    <n v="4024020"/>
    <n v="4184981"/>
    <n v="3863059"/>
    <m/>
    <m/>
    <m/>
    <m/>
    <m/>
    <m/>
    <m/>
    <m/>
    <m/>
    <n v="12072060"/>
  </r>
  <r>
    <x v="5"/>
    <s v="DJJ"/>
    <n v="20032"/>
    <s v="PROG"/>
    <s v="PMM"/>
    <x v="10"/>
    <x v="11"/>
    <n v="3842"/>
    <s v=" JUSTICIA JUVENIL"/>
    <x v="19"/>
    <n v="90"/>
    <x v="77"/>
    <n v="0"/>
    <s v="PMM - PROGRAMA MULTIMODAL HERNAN EMERES YEVENES"/>
    <s v="BANCO SCOTIABANK"/>
    <n v="970328858"/>
    <n v="7319136"/>
    <n v="10733184"/>
    <n v="9594816"/>
    <n v="8944320"/>
    <m/>
    <m/>
    <m/>
    <m/>
    <m/>
    <m/>
    <m/>
    <m/>
    <n v="36591456"/>
  </r>
  <r>
    <x v="5"/>
    <s v="DJJ"/>
    <n v="20032"/>
    <s v="PROG"/>
    <s v="PLE"/>
    <x v="0"/>
    <x v="12"/>
    <n v="6570"/>
    <s v=" JUSTICIA JUVENIL"/>
    <x v="18"/>
    <n v="90"/>
    <x v="78"/>
    <n v="12"/>
    <s v="PLE - O HIGGINS"/>
    <s v="BANCO DE CREDITO E INVERSIONES"/>
    <n v="10704124"/>
    <n v="12134587"/>
    <n v="12762168"/>
    <n v="12552974"/>
    <n v="14644910"/>
    <m/>
    <m/>
    <m/>
    <m/>
    <m/>
    <m/>
    <m/>
    <m/>
    <n v="52094639"/>
  </r>
  <r>
    <x v="5"/>
    <s v="DJJ"/>
    <n v="20032"/>
    <s v="PROG"/>
    <s v="PSA"/>
    <x v="0"/>
    <x v="12"/>
    <n v="6570"/>
    <s v=" JUSTICIA JUVENIL"/>
    <x v="18"/>
    <n v="38"/>
    <x v="79"/>
    <n v="14"/>
    <s v="PSA - CACHAPOAL"/>
    <s v="BANCO DE CREDITO E INVERSIONES"/>
    <n v="10704132"/>
    <n v="1293703"/>
    <n v="1435999"/>
    <n v="1293703"/>
    <n v="1435997"/>
    <m/>
    <m/>
    <m/>
    <m/>
    <m/>
    <m/>
    <m/>
    <m/>
    <n v="5459402"/>
  </r>
  <r>
    <x v="5"/>
    <s v="DJJ"/>
    <n v="20032"/>
    <s v="PROG"/>
    <s v="SBC"/>
    <x v="0"/>
    <x v="12"/>
    <n v="6570"/>
    <s v=" JUSTICIA JUVENIL"/>
    <x v="18"/>
    <n v="30"/>
    <x v="80"/>
    <n v="15"/>
    <s v="SBC - CACHAPOAL"/>
    <s v="BANCO DE CREDITO E INVERSIONES"/>
    <n v="10704141"/>
    <n v="190036"/>
    <n v="474628"/>
    <n v="332332"/>
    <n v="616924"/>
    <m/>
    <m/>
    <m/>
    <m/>
    <m/>
    <m/>
    <m/>
    <m/>
    <n v="1613920"/>
  </r>
  <r>
    <x v="5"/>
    <s v="DJJ"/>
    <n v="20032"/>
    <s v="PROG"/>
    <s v="ASE"/>
    <x v="0"/>
    <x v="0"/>
    <n v="6570"/>
    <s v=" JUSTICIA JUVENIL"/>
    <x v="18"/>
    <n v="40"/>
    <x v="81"/>
    <n v="7"/>
    <s v="ASE - CACHAPOAL"/>
    <s v="BANCO DE CREDITO E INVERSIONES"/>
    <n v="10705163"/>
    <n v="5906208"/>
    <n v="3839035"/>
    <n v="3149978"/>
    <n v="3740598"/>
    <m/>
    <m/>
    <m/>
    <m/>
    <m/>
    <m/>
    <m/>
    <m/>
    <n v="16635819"/>
  </r>
  <r>
    <x v="5"/>
    <s v="DJJ"/>
    <n v="20032"/>
    <s v="PROG"/>
    <s v="ASE"/>
    <x v="10"/>
    <x v="11"/>
    <n v="3842"/>
    <s v=" JUSTICIA JUVENIL"/>
    <x v="19"/>
    <n v="20"/>
    <x v="82"/>
    <n v="7"/>
    <s v="ASE - HERNAN EMERES YEVENES"/>
    <s v="BANCO SCOTIABANK"/>
    <n v="970721134"/>
    <m/>
    <n v="2953104"/>
    <n v="2805449"/>
    <m/>
    <m/>
    <m/>
    <m/>
    <m/>
    <m/>
    <m/>
    <m/>
    <m/>
    <n v="5758553"/>
  </r>
  <r>
    <x v="5"/>
    <s v="DJJ"/>
    <n v="20032"/>
    <s v="PROG"/>
    <s v="ASR"/>
    <x v="11"/>
    <x v="13"/>
    <n v="7091"/>
    <s v=" JUSTICIA JUVENIL"/>
    <x v="20"/>
    <n v="40"/>
    <x v="83"/>
    <n v="11"/>
    <s v="ASR - UN CAMINO DE ESPERANZAS EN LOS JOVENES DEL CIP-CRC GRANEROS"/>
    <s v="BANCO ESTADO"/>
    <n v="37909027307"/>
    <m/>
    <n v="1448832"/>
    <n v="931392"/>
    <n v="1034880"/>
    <m/>
    <m/>
    <m/>
    <m/>
    <m/>
    <m/>
    <m/>
    <m/>
    <n v="3415104"/>
  </r>
  <r>
    <x v="5"/>
    <s v="DJJ"/>
    <n v="20032"/>
    <s v="PROG"/>
    <s v="ASE"/>
    <x v="0"/>
    <x v="12"/>
    <n v="6570"/>
    <s v=" JUSTICIA JUVENIL"/>
    <x v="18"/>
    <n v="40"/>
    <x v="84"/>
    <n v="7"/>
    <s v="ASE - CACHAPOAL"/>
    <s v="BANCO DE CREDITO E INVERSIONES"/>
    <n v="10676244"/>
    <m/>
    <n v="4577311"/>
    <m/>
    <m/>
    <m/>
    <m/>
    <m/>
    <m/>
    <m/>
    <m/>
    <m/>
    <m/>
    <n v="4577311"/>
  </r>
  <r>
    <x v="5"/>
    <s v="DJJ"/>
    <n v="20032"/>
    <s v="PROG"/>
    <s v="PSA"/>
    <x v="0"/>
    <x v="0"/>
    <n v="6570"/>
    <s v=" JUSTICIA JUVENIL"/>
    <x v="18"/>
    <n v="30"/>
    <x v="85"/>
    <n v="14"/>
    <s v="PSA - COLCHAGUA"/>
    <s v="BANCO DE CREDITO E INVERSIONES"/>
    <n v="10651233"/>
    <m/>
    <m/>
    <n v="530992"/>
    <m/>
    <m/>
    <m/>
    <m/>
    <m/>
    <m/>
    <m/>
    <m/>
    <m/>
    <n v="530992"/>
  </r>
  <r>
    <x v="5"/>
    <s v="DJJ"/>
    <n v="20032"/>
    <s v="PROG"/>
    <s v="ASE"/>
    <x v="4"/>
    <x v="5"/>
    <n v="7473"/>
    <s v=" JUSTICIA JUVENIL"/>
    <x v="20"/>
    <n v="25"/>
    <x v="86"/>
    <n v="7"/>
    <s v="ASE - CIP CRC CRESERES GRANEROS"/>
    <s v="BANCO SANTANDER-CHILE"/>
    <n v="85660861"/>
    <m/>
    <m/>
    <n v="3691380"/>
    <n v="2805449"/>
    <m/>
    <m/>
    <m/>
    <m/>
    <m/>
    <m/>
    <m/>
    <m/>
    <n v="6496829"/>
  </r>
  <r>
    <x v="5"/>
    <s v="DJJ"/>
    <n v="20032"/>
    <s v="PROG"/>
    <s v="ASE"/>
    <x v="4"/>
    <x v="5"/>
    <n v="7473"/>
    <s v=" JUSTICIA JUVENIL"/>
    <x v="19"/>
    <n v="19"/>
    <x v="87"/>
    <n v="7"/>
    <s v="ASE - CRESERES SAN FERNANDO"/>
    <s v="BANCO SANTANDER-CHILE"/>
    <n v="85650530"/>
    <m/>
    <m/>
    <m/>
    <n v="6496829"/>
    <m/>
    <m/>
    <m/>
    <m/>
    <m/>
    <m/>
    <m/>
    <m/>
    <n v="6496829"/>
  </r>
  <r>
    <x v="6"/>
    <s v="DJJ"/>
    <n v="20032"/>
    <s v="PROG"/>
    <s v="ASR"/>
    <x v="12"/>
    <x v="14"/>
    <n v="6926"/>
    <s v=" JUSTICIA JUVENIL"/>
    <x v="21"/>
    <n v="25"/>
    <x v="88"/>
    <n v="11"/>
    <s v="ASR - PROGRAMA DE INTERMEDIACION LABORAL"/>
    <s v="BANCO SANTANDER-CHILE"/>
    <n v="69745253"/>
    <n v="498782"/>
    <n v="1241856"/>
    <n v="1448832"/>
    <n v="1655808"/>
    <m/>
    <m/>
    <m/>
    <m/>
    <m/>
    <m/>
    <m/>
    <m/>
    <n v="4845278"/>
  </r>
  <r>
    <x v="6"/>
    <s v="DJJ"/>
    <n v="20032"/>
    <s v="PROG"/>
    <s v="ALA"/>
    <x v="12"/>
    <x v="14"/>
    <n v="6926"/>
    <s v=" JUSTICIA JUVENIL"/>
    <x v="21"/>
    <n v="25"/>
    <x v="89"/>
    <n v="11"/>
    <s v="ALA - PROGRAMA DE INTERMEDIACION LABORAL"/>
    <s v="BANCO SANTANDER-CHILE"/>
    <n v="69745253"/>
    <n v="788357"/>
    <n v="919750"/>
    <n v="656964"/>
    <n v="525571"/>
    <m/>
    <m/>
    <m/>
    <m/>
    <m/>
    <m/>
    <m/>
    <m/>
    <n v="2890642"/>
  </r>
  <r>
    <x v="6"/>
    <s v="DJJ"/>
    <n v="20032"/>
    <s v="PROG"/>
    <s v="PMM"/>
    <x v="13"/>
    <x v="15"/>
    <n v="6866"/>
    <s v=" JUSTICIA JUVENIL"/>
    <x v="21"/>
    <n v="100"/>
    <x v="90"/>
    <n v="0"/>
    <s v="PMM - LLEQUEN MAULE"/>
    <s v="BANCO DE CREDITO E INVERSIONES"/>
    <n v="67088864"/>
    <n v="5927913"/>
    <n v="7480704"/>
    <n v="6830208"/>
    <n v="7805952"/>
    <m/>
    <m/>
    <m/>
    <m/>
    <m/>
    <m/>
    <m/>
    <m/>
    <n v="28044777"/>
  </r>
  <r>
    <x v="6"/>
    <s v="DJJ"/>
    <n v="20032"/>
    <s v="PROG"/>
    <s v="PMM"/>
    <x v="1"/>
    <x v="2"/>
    <n v="6915"/>
    <s v=" JUSTICIA JUVENIL"/>
    <x v="22"/>
    <n v="65"/>
    <x v="91"/>
    <n v="0"/>
    <s v="PMM - BALDOMERO LILLO"/>
    <s v="BANCO SCOTIABANK"/>
    <n v="20030399"/>
    <n v="7788647"/>
    <n v="9432192"/>
    <n v="8781696"/>
    <n v="9269568"/>
    <m/>
    <m/>
    <m/>
    <m/>
    <m/>
    <m/>
    <m/>
    <m/>
    <n v="35272103"/>
  </r>
  <r>
    <x v="6"/>
    <s v="DJJ"/>
    <n v="20032"/>
    <s v="PROG"/>
    <s v="PMM"/>
    <x v="0"/>
    <x v="0"/>
    <n v="6570"/>
    <s v=" JUSTICIA JUVENIL"/>
    <x v="23"/>
    <n v="20"/>
    <x v="92"/>
    <n v="0"/>
    <s v="PMM - PROGRAMA MULTIMODAL CAUQUENES"/>
    <s v="BANCO DE CREDITO E INVERSIONES"/>
    <n v="10692096"/>
    <n v="3306546"/>
    <n v="4171306"/>
    <n v="5283654"/>
    <n v="4545341"/>
    <m/>
    <m/>
    <m/>
    <m/>
    <m/>
    <m/>
    <m/>
    <m/>
    <n v="17306847"/>
  </r>
  <r>
    <x v="6"/>
    <s v="DJJ"/>
    <n v="20032"/>
    <s v="PROG"/>
    <s v="PMM"/>
    <x v="0"/>
    <x v="0"/>
    <n v="6570"/>
    <s v=" JUSTICIA JUVENIL"/>
    <x v="24"/>
    <n v="120"/>
    <x v="93"/>
    <n v="0"/>
    <s v="PMM - PROGRAMA MULTIMODAL LINARES"/>
    <s v="BANCO DE CREDITO E INVERSIONES"/>
    <n v="10685022"/>
    <n v="9975680"/>
    <n v="13823040"/>
    <n v="12684672"/>
    <n v="12034176"/>
    <m/>
    <m/>
    <m/>
    <m/>
    <m/>
    <m/>
    <m/>
    <m/>
    <n v="48517568"/>
  </r>
  <r>
    <x v="6"/>
    <s v="DJJ"/>
    <n v="20032"/>
    <s v="PROG"/>
    <s v="PLE"/>
    <x v="12"/>
    <x v="16"/>
    <n v="6926"/>
    <s v=" JUSTICIA JUVENIL"/>
    <x v="21"/>
    <n v="80"/>
    <x v="94"/>
    <n v="12"/>
    <s v="PLE - PROGRAMA LIBERTAD ASISTIDA ESPECIAL TALCA"/>
    <s v="BANCO SANTANDER-CHILE"/>
    <n v="71994490"/>
    <n v="5538277"/>
    <n v="12342422"/>
    <n v="12760810"/>
    <n v="12551616"/>
    <m/>
    <m/>
    <m/>
    <m/>
    <m/>
    <m/>
    <m/>
    <m/>
    <n v="43193125"/>
  </r>
  <r>
    <x v="6"/>
    <s v="DJJ"/>
    <n v="20032"/>
    <s v="PROG"/>
    <s v="ASE"/>
    <x v="0"/>
    <x v="0"/>
    <n v="6570"/>
    <s v=" JUSTICIA JUVENIL"/>
    <x v="24"/>
    <n v="25"/>
    <x v="95"/>
    <n v="7"/>
    <s v="ASE - LINARES"/>
    <s v="BANCO DE CREDITO E INVERSIONES"/>
    <n v="10676236"/>
    <m/>
    <n v="2510138"/>
    <n v="5758553"/>
    <m/>
    <m/>
    <m/>
    <m/>
    <m/>
    <m/>
    <m/>
    <m/>
    <m/>
    <n v="8268691"/>
  </r>
  <r>
    <x v="6"/>
    <s v="DJJ"/>
    <n v="20032"/>
    <s v="PROG"/>
    <s v="ASE"/>
    <x v="1"/>
    <x v="2"/>
    <n v="6915"/>
    <s v=" JUSTICIA JUVENIL"/>
    <x v="21"/>
    <n v="65"/>
    <x v="96"/>
    <n v="7"/>
    <s v="ASE - CIP CRC TALCA"/>
    <s v="BANCO ESTADO"/>
    <n v="5913284"/>
    <m/>
    <n v="4724966"/>
    <n v="4429656"/>
    <m/>
    <m/>
    <m/>
    <m/>
    <m/>
    <m/>
    <m/>
    <m/>
    <m/>
    <n v="9154622"/>
  </r>
  <r>
    <x v="6"/>
    <s v="DJJ"/>
    <n v="20032"/>
    <s v="PROG"/>
    <s v="ASE"/>
    <x v="1"/>
    <x v="2"/>
    <n v="6915"/>
    <s v=" JUSTICIA JUVENIL"/>
    <x v="24"/>
    <n v="25"/>
    <x v="97"/>
    <n v="7"/>
    <s v="ASE - CURICO"/>
    <s v="BANCO ESTADO"/>
    <n v="23900311524"/>
    <m/>
    <n v="1328897"/>
    <n v="2214828"/>
    <m/>
    <m/>
    <m/>
    <m/>
    <m/>
    <m/>
    <m/>
    <m/>
    <m/>
    <n v="3543725"/>
  </r>
  <r>
    <x v="6"/>
    <s v="DJJ"/>
    <n v="20032"/>
    <s v="PROG"/>
    <s v="ASE"/>
    <x v="1"/>
    <x v="2"/>
    <n v="6915"/>
    <s v=" JUSTICIA JUVENIL"/>
    <x v="24"/>
    <n v="30"/>
    <x v="98"/>
    <n v="7"/>
    <s v="ASE - MEDIO LIBRE TALCA"/>
    <s v="BANCO ESTADO"/>
    <n v="23900114222"/>
    <m/>
    <n v="3839035"/>
    <n v="3691380"/>
    <m/>
    <m/>
    <m/>
    <m/>
    <m/>
    <m/>
    <m/>
    <m/>
    <m/>
    <n v="7530415"/>
  </r>
  <r>
    <x v="6"/>
    <s v="DJJ"/>
    <n v="20032"/>
    <s v="PROG"/>
    <s v="MCA"/>
    <x v="12"/>
    <x v="16"/>
    <n v="6926"/>
    <s v=" JUSTICIA JUVENIL"/>
    <x v="21"/>
    <n v="50"/>
    <x v="99"/>
    <n v="13"/>
    <s v="MCA - MAULE NORTE"/>
    <s v="BANCO SANTANDER-CHILE"/>
    <n v="6930816"/>
    <m/>
    <n v="218064"/>
    <m/>
    <m/>
    <m/>
    <m/>
    <m/>
    <m/>
    <m/>
    <m/>
    <m/>
    <m/>
    <n v="218064"/>
  </r>
  <r>
    <x v="6"/>
    <s v="DJJ"/>
    <n v="20032"/>
    <s v="PROG"/>
    <s v="ASE"/>
    <x v="1"/>
    <x v="1"/>
    <n v="6915"/>
    <s v=" JUSTICIA JUVENIL"/>
    <x v="21"/>
    <n v="40"/>
    <x v="100"/>
    <n v="7"/>
    <s v="ASE - CIP CRC TALCA"/>
    <s v="BANCO ESTADO"/>
    <n v="8500100"/>
    <m/>
    <m/>
    <n v="6792139"/>
    <n v="2953104"/>
    <m/>
    <m/>
    <m/>
    <m/>
    <m/>
    <m/>
    <m/>
    <m/>
    <n v="9745243"/>
  </r>
  <r>
    <x v="6"/>
    <s v="DJJ"/>
    <n v="20032"/>
    <s v="PROG"/>
    <s v="ASE"/>
    <x v="1"/>
    <x v="1"/>
    <n v="6915"/>
    <s v=" JUSTICIA JUVENIL"/>
    <x v="21"/>
    <n v="30"/>
    <x v="101"/>
    <n v="7"/>
    <s v="ASE - MEDIO LIBRE TALCA"/>
    <s v="BANCO SCOTIABANK"/>
    <n v="20030380"/>
    <m/>
    <m/>
    <n v="6792139"/>
    <n v="3396070"/>
    <m/>
    <m/>
    <m/>
    <m/>
    <m/>
    <m/>
    <m/>
    <m/>
    <n v="10188209"/>
  </r>
  <r>
    <x v="6"/>
    <s v="DJJ"/>
    <n v="20032"/>
    <s v="PROG"/>
    <s v="ASE"/>
    <x v="0"/>
    <x v="12"/>
    <n v="6570"/>
    <s v=" JUSTICIA JUVENIL"/>
    <x v="24"/>
    <m/>
    <x v="102"/>
    <n v="7"/>
    <s v="ASE - LINARES"/>
    <s v="BANCO DE CREDITO E INVERSIONES"/>
    <n v="10705180"/>
    <m/>
    <m/>
    <m/>
    <n v="3691380"/>
    <m/>
    <m/>
    <m/>
    <m/>
    <m/>
    <m/>
    <m/>
    <m/>
    <n v="3691380"/>
  </r>
  <r>
    <x v="6"/>
    <s v="DJJ"/>
    <n v="20032"/>
    <s v="PROG"/>
    <s v="ASE"/>
    <x v="4"/>
    <x v="5"/>
    <n v="7473"/>
    <s v=" JUSTICIA JUVENIL"/>
    <x v="25"/>
    <m/>
    <x v="103"/>
    <n v="7"/>
    <s v="ASE - CRESERES CURICO"/>
    <s v="BANCO SANTANDER-CHILE"/>
    <n v="85732528"/>
    <m/>
    <m/>
    <m/>
    <n v="2953104"/>
    <m/>
    <m/>
    <m/>
    <m/>
    <m/>
    <m/>
    <m/>
    <m/>
    <n v="2953104"/>
  </r>
  <r>
    <x v="7"/>
    <s v="DJJ"/>
    <n v="20032"/>
    <s v="PROG"/>
    <s v="PLE"/>
    <x v="14"/>
    <x v="17"/>
    <n v="1750"/>
    <s v=" JUSTICIA JUVENIL"/>
    <x v="26"/>
    <n v="40"/>
    <x v="104"/>
    <n v="12"/>
    <s v="PLE - PADRE LUIS AMIGO"/>
    <s v="BANCO DE CHILE"/>
    <n v="2280477202"/>
    <n v="2861768"/>
    <m/>
    <m/>
    <m/>
    <m/>
    <m/>
    <m/>
    <m/>
    <m/>
    <m/>
    <m/>
    <m/>
    <n v="2861768"/>
  </r>
  <r>
    <x v="7"/>
    <s v="DJJ"/>
    <n v="20032"/>
    <s v="PROG"/>
    <s v="PLE"/>
    <x v="15"/>
    <x v="18"/>
    <n v="6470"/>
    <s v=" JUSTICIA JUVENIL"/>
    <x v="27"/>
    <n v="55"/>
    <x v="105"/>
    <n v="12"/>
    <s v="PLE - SAN PEDRO DE LA PAZ Y OTRAS COMUNAS"/>
    <s v="BANCO DE CREDITO E INVERSIONES"/>
    <n v="10657291"/>
    <n v="7392902"/>
    <m/>
    <m/>
    <m/>
    <m/>
    <m/>
    <m/>
    <m/>
    <m/>
    <m/>
    <m/>
    <m/>
    <n v="7392902"/>
  </r>
  <r>
    <x v="7"/>
    <s v="DJJ"/>
    <n v="20032"/>
    <s v="PROG"/>
    <s v="PLE"/>
    <x v="16"/>
    <x v="19"/>
    <n v="3846"/>
    <s v=" JUSTICIA JUVENIL"/>
    <x v="28"/>
    <n v="55"/>
    <x v="106"/>
    <n v="12"/>
    <s v="PLE â€“ TERESA DE CALCUTA PARA EL BORDE COSTERO"/>
    <s v="BANCO SANTANDER-CHILE"/>
    <n v="6884636"/>
    <n v="4292653"/>
    <m/>
    <m/>
    <m/>
    <m/>
    <m/>
    <m/>
    <m/>
    <m/>
    <m/>
    <m/>
    <m/>
    <n v="4292653"/>
  </r>
  <r>
    <x v="7"/>
    <s v="DJJ"/>
    <n v="20032"/>
    <s v="PROG"/>
    <s v="SBC"/>
    <x v="17"/>
    <x v="20"/>
    <n v="7141"/>
    <s v=" JUSTICIA JUVENIL"/>
    <x v="26"/>
    <n v="40"/>
    <x v="107"/>
    <n v="15"/>
    <s v="SBC - PROGRAMA DE SERVICIO EN BENEFICIO DE LA COMUNIDAD Y REPARACION DEL DANO"/>
    <s v="BANCO ESTADO"/>
    <n v="53300076625"/>
    <n v="2433262"/>
    <m/>
    <m/>
    <m/>
    <m/>
    <m/>
    <m/>
    <m/>
    <m/>
    <m/>
    <m/>
    <m/>
    <n v="2433262"/>
  </r>
  <r>
    <x v="7"/>
    <s v="DJJ"/>
    <n v="20032"/>
    <s v="PROG"/>
    <s v="MCA"/>
    <x v="18"/>
    <x v="21"/>
    <n v="6911"/>
    <s v=" JUSTICIA JUVENIL"/>
    <x v="26"/>
    <n v="100"/>
    <x v="108"/>
    <n v="13"/>
    <s v="MCA - CAMINADO JUNTOS"/>
    <s v="BANCO ESTADO"/>
    <n v="53900006370"/>
    <n v="6090528"/>
    <m/>
    <m/>
    <m/>
    <m/>
    <m/>
    <m/>
    <m/>
    <m/>
    <m/>
    <m/>
    <m/>
    <n v="6090528"/>
  </r>
  <r>
    <x v="7"/>
    <s v="DJJ"/>
    <n v="20032"/>
    <s v="PROG"/>
    <s v="PLA"/>
    <x v="18"/>
    <x v="21"/>
    <n v="6911"/>
    <s v=" JUSTICIA JUVENIL"/>
    <x v="27"/>
    <n v="50"/>
    <x v="109"/>
    <n v="12"/>
    <s v="PLA - SEMBRANDO CAMINOS"/>
    <s v="BANCO ESTADO"/>
    <n v="53900005551"/>
    <n v="2935925"/>
    <m/>
    <m/>
    <m/>
    <m/>
    <m/>
    <m/>
    <m/>
    <m/>
    <m/>
    <m/>
    <m/>
    <n v="2935925"/>
  </r>
  <r>
    <x v="7"/>
    <s v="DJJ"/>
    <n v="20032"/>
    <s v="PROG"/>
    <s v="PLA"/>
    <x v="14"/>
    <x v="17"/>
    <n v="1750"/>
    <s v=" JUSTICIA JUVENIL"/>
    <x v="26"/>
    <n v="55"/>
    <x v="110"/>
    <n v="12"/>
    <s v="PLA - PADRE LUIS AMIGO"/>
    <s v="BANCO DE CHILE"/>
    <n v="2280508309"/>
    <n v="917477"/>
    <m/>
    <m/>
    <m/>
    <m/>
    <m/>
    <m/>
    <m/>
    <m/>
    <m/>
    <m/>
    <m/>
    <n v="917477"/>
  </r>
  <r>
    <x v="7"/>
    <s v="DJJ"/>
    <n v="20032"/>
    <s v="PROG"/>
    <s v="ASE"/>
    <x v="2"/>
    <x v="3"/>
    <n v="6979"/>
    <s v=" JUSTICIA JUVENIL"/>
    <x v="28"/>
    <n v="85"/>
    <x v="111"/>
    <n v="7"/>
    <s v="ASE - CIP CRC CORONEL"/>
    <s v="BANCO SANTANDER-CHILE"/>
    <n v="73546508"/>
    <n v="5723116"/>
    <m/>
    <m/>
    <m/>
    <m/>
    <m/>
    <m/>
    <m/>
    <m/>
    <m/>
    <m/>
    <m/>
    <n v="5723116"/>
  </r>
  <r>
    <x v="7"/>
    <s v="DJJ"/>
    <n v="20032"/>
    <s v="PROG"/>
    <s v="ASE"/>
    <x v="2"/>
    <x v="3"/>
    <n v="6979"/>
    <s v=" JUSTICIA JUVENIL"/>
    <x v="26"/>
    <n v="100"/>
    <x v="112"/>
    <n v="7"/>
    <s v="ASE - CONCEPCION - ARAUCO"/>
    <s v="BANCO SANTANDER-CHILE"/>
    <n v="73546303"/>
    <n v="6564750"/>
    <m/>
    <m/>
    <m/>
    <m/>
    <m/>
    <m/>
    <m/>
    <m/>
    <m/>
    <m/>
    <m/>
    <n v="6564750"/>
  </r>
  <r>
    <x v="7"/>
    <s v="DJJ"/>
    <n v="20032"/>
    <s v="PROG"/>
    <s v="ASR"/>
    <x v="18"/>
    <x v="21"/>
    <n v="6911"/>
    <s v=" JUSTICIA JUVENIL"/>
    <x v="27"/>
    <n v="20"/>
    <x v="113"/>
    <n v="11"/>
    <s v="ASR - PIL LA ESPERANZA"/>
    <s v="BANCO ESTADO"/>
    <n v="53900005560"/>
    <n v="2241550"/>
    <n v="2359526"/>
    <n v="2359526"/>
    <n v="2359526"/>
    <m/>
    <m/>
    <m/>
    <m/>
    <m/>
    <m/>
    <m/>
    <m/>
    <n v="9320128"/>
  </r>
  <r>
    <x v="7"/>
    <s v="DJJ"/>
    <n v="20032"/>
    <s v="PROG"/>
    <s v="ALA"/>
    <x v="18"/>
    <x v="21"/>
    <n v="6911"/>
    <s v=" JUSTICIA JUVENIL"/>
    <x v="27"/>
    <n v="20"/>
    <x v="114"/>
    <n v="11"/>
    <s v="ALA - PIL LA ESPERANZA"/>
    <s v="BANCO ESTADO"/>
    <n v="53900005560"/>
    <n v="2246817"/>
    <n v="1647666"/>
    <n v="1947241"/>
    <n v="1647666"/>
    <m/>
    <m/>
    <m/>
    <m/>
    <m/>
    <m/>
    <m/>
    <m/>
    <n v="7489390"/>
  </r>
  <r>
    <x v="7"/>
    <s v="DJJ"/>
    <n v="20032"/>
    <s v="PROG"/>
    <s v="PMM"/>
    <x v="18"/>
    <x v="21"/>
    <n v="6911"/>
    <s v=" JUSTICIA JUVENIL"/>
    <x v="28"/>
    <n v="90"/>
    <x v="115"/>
    <n v="0"/>
    <s v="PMM - PROGRAMA MULTIMODAL PROVINCIA LOTA Y CORONEL"/>
    <s v="BANCO ESTADO"/>
    <n v="53900098461"/>
    <n v="11866250"/>
    <n v="15202091"/>
    <n v="14831308"/>
    <n v="14460526"/>
    <m/>
    <m/>
    <m/>
    <m/>
    <m/>
    <m/>
    <m/>
    <m/>
    <n v="56360175"/>
  </r>
  <r>
    <x v="7"/>
    <s v="DJJ"/>
    <n v="20032"/>
    <s v="PROG"/>
    <s v="PMM"/>
    <x v="18"/>
    <x v="21"/>
    <n v="6911"/>
    <s v=" JUSTICIA JUVENIL"/>
    <x v="29"/>
    <n v="85"/>
    <x v="116"/>
    <n v="0"/>
    <s v="PMM - PROGRAMA MULTIMODAL PROVINCIA DEL BIO BIO"/>
    <s v="BANCO ESTADO"/>
    <n v="53900005594"/>
    <n v="3482376"/>
    <n v="5561741"/>
    <n v="5190958"/>
    <n v="5005567"/>
    <m/>
    <m/>
    <m/>
    <m/>
    <m/>
    <m/>
    <m/>
    <m/>
    <n v="19240642"/>
  </r>
  <r>
    <x v="7"/>
    <s v="DJJ"/>
    <n v="20032"/>
    <s v="PROG"/>
    <s v="PMM"/>
    <x v="2"/>
    <x v="3"/>
    <n v="6979"/>
    <s v=" JUSTICIA JUVENIL"/>
    <x v="26"/>
    <n v="90"/>
    <x v="117"/>
    <n v="0"/>
    <s v="PMM - CONCEPCION COSTA"/>
    <s v="BANCO SANTANDER CHILE"/>
    <n v="84881309"/>
    <n v="16685222"/>
    <n v="16685222"/>
    <n v="13904352"/>
    <n v="16685222"/>
    <m/>
    <m/>
    <m/>
    <m/>
    <m/>
    <m/>
    <m/>
    <m/>
    <n v="63960018"/>
  </r>
  <r>
    <x v="7"/>
    <s v="DJJ"/>
    <n v="20032"/>
    <s v="PROG"/>
    <s v="PMM"/>
    <x v="18"/>
    <x v="21"/>
    <n v="6911"/>
    <s v=" JUSTICIA JUVENIL"/>
    <x v="27"/>
    <n v="80"/>
    <x v="118"/>
    <n v="0"/>
    <s v="PMM - SAN PEDRO DE LA PAZ"/>
    <s v="BANCO ESTADO"/>
    <n v="53900005551"/>
    <n v="14831309"/>
    <n v="14831309"/>
    <n v="12359424"/>
    <n v="12359424"/>
    <m/>
    <m/>
    <m/>
    <m/>
    <m/>
    <m/>
    <m/>
    <m/>
    <n v="54381466"/>
  </r>
  <r>
    <x v="7"/>
    <s v="DJJ"/>
    <n v="20032"/>
    <s v="PROG"/>
    <s v="ASE"/>
    <x v="2"/>
    <x v="3"/>
    <n v="6979"/>
    <s v=" JUSTICIA JUVENIL"/>
    <x v="26"/>
    <n v="55"/>
    <x v="119"/>
    <n v="7"/>
    <s v="ASE - CONCEPCION ARAUCO"/>
    <s v="BANCO SANTANDER CHILE"/>
    <n v="84881279"/>
    <n v="9257981"/>
    <n v="5723116"/>
    <n v="4180119"/>
    <n v="5190080"/>
    <m/>
    <m/>
    <m/>
    <m/>
    <m/>
    <m/>
    <m/>
    <m/>
    <n v="24351296"/>
  </r>
  <r>
    <x v="7"/>
    <s v="DJJ"/>
    <n v="20032"/>
    <s v="PROG"/>
    <s v="ASE"/>
    <x v="2"/>
    <x v="3"/>
    <n v="6979"/>
    <s v=" JUSTICIA JUVENIL"/>
    <x v="28"/>
    <n v="35"/>
    <x v="120"/>
    <n v="7"/>
    <s v="ASE - CIP - CRC CORONEL"/>
    <s v="BANCO SANTANDER CHILE"/>
    <n v="84881244"/>
    <n v="5891442"/>
    <n v="4039846"/>
    <n v="3057939"/>
    <n v="2721285"/>
    <m/>
    <m/>
    <m/>
    <m/>
    <m/>
    <m/>
    <m/>
    <m/>
    <n v="15710512"/>
  </r>
  <r>
    <x v="7"/>
    <s v="DJJ"/>
    <n v="20032"/>
    <s v="PROG"/>
    <s v="ASE"/>
    <x v="18"/>
    <x v="21"/>
    <n v="6911"/>
    <s v=" JUSTICIA JUVENIL"/>
    <x v="29"/>
    <n v="35"/>
    <x v="121"/>
    <n v="7"/>
    <s v="ASE - SAN PABLO BIO BIO"/>
    <s v="BANCO ESTADO"/>
    <n v="545000030294"/>
    <n v="5891442"/>
    <n v="4544827"/>
    <n v="2552958"/>
    <n v="2384631"/>
    <m/>
    <m/>
    <m/>
    <m/>
    <m/>
    <m/>
    <m/>
    <m/>
    <n v="15373858"/>
  </r>
  <r>
    <x v="7"/>
    <s v="DJJ"/>
    <n v="20032"/>
    <s v="PROG"/>
    <s v="ASE"/>
    <x v="18"/>
    <x v="21"/>
    <n v="6911"/>
    <s v=" JUSTICIA JUVENIL"/>
    <x v="30"/>
    <n v="45"/>
    <x v="122"/>
    <n v="7"/>
    <s v="ASE - SAN PABLO BIOBIO"/>
    <s v="BANCO ESTADO"/>
    <n v="54500030294"/>
    <m/>
    <m/>
    <n v="4713154"/>
    <m/>
    <m/>
    <m/>
    <m/>
    <m/>
    <m/>
    <m/>
    <m/>
    <m/>
    <n v="4713154"/>
  </r>
  <r>
    <x v="8"/>
    <s v="DJJ"/>
    <n v="20032"/>
    <s v="PROG"/>
    <s v="ASR"/>
    <x v="19"/>
    <x v="22"/>
    <n v="6971"/>
    <s v=" JUSTICIA JUVENIL"/>
    <x v="31"/>
    <n v="25"/>
    <x v="123"/>
    <n v="11"/>
    <s v="ASR - ARAUCANIA"/>
    <s v="BANCO DE CREDITO E INVERSIONES"/>
    <n v="70028621"/>
    <n v="1533692"/>
    <n v="1533692"/>
    <n v="1769645"/>
    <n v="1769645"/>
    <m/>
    <m/>
    <m/>
    <m/>
    <m/>
    <m/>
    <m/>
    <m/>
    <n v="6606674"/>
  </r>
  <r>
    <x v="8"/>
    <s v="DJJ"/>
    <n v="20032"/>
    <s v="PROG"/>
    <s v="ALA"/>
    <x v="19"/>
    <x v="22"/>
    <n v="6971"/>
    <s v=" JUSTICIA JUVENIL"/>
    <x v="31"/>
    <n v="25"/>
    <x v="124"/>
    <n v="11"/>
    <s v="ALA - ARAUCANIA"/>
    <s v="BANCO DE CREDITO E INVERSIONES"/>
    <n v="70028621"/>
    <n v="1647666"/>
    <n v="1797454"/>
    <n v="1947241"/>
    <n v="1947241"/>
    <m/>
    <m/>
    <m/>
    <m/>
    <m/>
    <m/>
    <m/>
    <m/>
    <n v="7339602"/>
  </r>
  <r>
    <x v="8"/>
    <s v="DJJ"/>
    <n v="20032"/>
    <s v="PROG"/>
    <s v="MCA"/>
    <x v="19"/>
    <x v="22"/>
    <n v="6971"/>
    <s v=" JUSTICIA JUVENIL"/>
    <x v="32"/>
    <n v="17"/>
    <x v="125"/>
    <n v="13"/>
    <s v="MCA - AMULEN"/>
    <s v="BANCO DE CREDITO E INVERSIONES"/>
    <n v="70041903"/>
    <n v="1988744"/>
    <n v="2113040"/>
    <n v="2361633"/>
    <m/>
    <m/>
    <m/>
    <m/>
    <m/>
    <m/>
    <m/>
    <m/>
    <m/>
    <n v="6463417"/>
  </r>
  <r>
    <x v="8"/>
    <s v="DJJ"/>
    <n v="20032"/>
    <s v="PROG"/>
    <s v="MCA"/>
    <x v="2"/>
    <x v="3"/>
    <n v="6979"/>
    <s v=" JUSTICIA JUVENIL"/>
    <x v="31"/>
    <n v="37"/>
    <x v="126"/>
    <n v="13"/>
    <s v="MCA - CAUTIN"/>
    <s v="BANCO SANTANDER-CHILE"/>
    <n v="73546338"/>
    <n v="2734523"/>
    <n v="2858819"/>
    <n v="2983116"/>
    <m/>
    <m/>
    <m/>
    <m/>
    <m/>
    <m/>
    <m/>
    <m/>
    <m/>
    <n v="8576458"/>
  </r>
  <r>
    <x v="8"/>
    <s v="DJJ"/>
    <n v="20032"/>
    <s v="PROG"/>
    <s v="PLA"/>
    <x v="19"/>
    <x v="22"/>
    <n v="6971"/>
    <s v=" JUSTICIA JUVENIL"/>
    <x v="32"/>
    <n v="10"/>
    <x v="127"/>
    <n v="12"/>
    <s v="PLA - KIMELTU"/>
    <s v="BANCO DE CREDITO E INVERSIONES"/>
    <n v="70043582"/>
    <n v="733981"/>
    <n v="733981"/>
    <n v="550486"/>
    <m/>
    <m/>
    <m/>
    <m/>
    <m/>
    <m/>
    <m/>
    <m/>
    <m/>
    <n v="2018448"/>
  </r>
  <r>
    <x v="8"/>
    <s v="DJJ"/>
    <n v="20032"/>
    <s v="PROG"/>
    <s v="PMM"/>
    <x v="7"/>
    <x v="8"/>
    <n v="1800"/>
    <s v=" JUSTICIA JUVENIL"/>
    <x v="33"/>
    <n v="80"/>
    <x v="128"/>
    <n v="0"/>
    <s v="PMM - CUIDAD DEL NIÑO ANGOL"/>
    <s v="BANCO DE CREDITO E INVERSIONES"/>
    <n v="10549013"/>
    <n v="8685151"/>
    <n v="11308873"/>
    <n v="10567308"/>
    <n v="10011134"/>
    <m/>
    <m/>
    <m/>
    <m/>
    <m/>
    <m/>
    <m/>
    <m/>
    <n v="40572466"/>
  </r>
  <r>
    <x v="8"/>
    <s v="DJJ"/>
    <n v="20032"/>
    <s v="PROG"/>
    <s v="PLE"/>
    <x v="2"/>
    <x v="3"/>
    <n v="6979"/>
    <s v=" JUSTICIA JUVENIL"/>
    <x v="31"/>
    <n v="75"/>
    <x v="129"/>
    <n v="12"/>
    <s v="PLE - ARAUCANIA CENTRO"/>
    <s v="BANCO SANTANDER-CHILE"/>
    <n v="32045537"/>
    <n v="15105069"/>
    <n v="21544048"/>
    <n v="17966838"/>
    <n v="15105067"/>
    <m/>
    <m/>
    <m/>
    <m/>
    <m/>
    <m/>
    <m/>
    <m/>
    <n v="69721022"/>
  </r>
  <r>
    <x v="8"/>
    <s v="DJJ"/>
    <n v="20032"/>
    <s v="PROG"/>
    <s v="PLE"/>
    <x v="19"/>
    <x v="22"/>
    <n v="6971"/>
    <s v=" JUSTICIA JUVENIL"/>
    <x v="32"/>
    <n v="32"/>
    <x v="130"/>
    <n v="12"/>
    <s v="PLE - ANTULAFQUEN"/>
    <s v="BANCO DE CREDITO E INVERSIONES"/>
    <n v="70043051"/>
    <n v="2390658"/>
    <n v="2867619"/>
    <n v="2629139"/>
    <n v="3106098"/>
    <m/>
    <m/>
    <m/>
    <m/>
    <m/>
    <m/>
    <m/>
    <m/>
    <n v="10993514"/>
  </r>
  <r>
    <x v="8"/>
    <s v="DJJ"/>
    <n v="20032"/>
    <s v="PROG"/>
    <s v="SBC"/>
    <x v="19"/>
    <x v="22"/>
    <n v="6971"/>
    <s v=" JUSTICIA JUVENIL"/>
    <x v="31"/>
    <n v="75"/>
    <x v="131"/>
    <n v="15"/>
    <s v="SBC - ADELUWN"/>
    <s v="BANCO DE CREDITO E INVERSIONES"/>
    <n v="81765011"/>
    <n v="8757407"/>
    <n v="9463562"/>
    <n v="9463562"/>
    <n v="9625779"/>
    <m/>
    <m/>
    <m/>
    <m/>
    <m/>
    <m/>
    <m/>
    <m/>
    <n v="37310310"/>
  </r>
  <r>
    <x v="8"/>
    <s v="DJJ"/>
    <n v="20032"/>
    <s v="PROG"/>
    <s v="PSA"/>
    <x v="7"/>
    <x v="8"/>
    <n v="1800"/>
    <s v=" JUSTICIA JUVENIL"/>
    <x v="31"/>
    <n v="45"/>
    <x v="132"/>
    <n v="14"/>
    <s v="PSA - CIUDAD DEL NIÑO CAUTIN"/>
    <s v="BANCO DE CREDITO E INVERSIONES"/>
    <n v="70467102"/>
    <n v="2596006"/>
    <n v="3244876"/>
    <n v="4218181"/>
    <n v="3893744"/>
    <m/>
    <m/>
    <m/>
    <m/>
    <m/>
    <m/>
    <m/>
    <m/>
    <n v="13952807"/>
  </r>
  <r>
    <x v="8"/>
    <s v="DJJ"/>
    <n v="20032"/>
    <s v="PROG"/>
    <s v="PLA"/>
    <x v="7"/>
    <x v="8"/>
    <n v="1800"/>
    <s v=" JUSTICIA JUVENIL"/>
    <x v="31"/>
    <n v="46"/>
    <x v="133"/>
    <n v="12"/>
    <s v="PLA - CIUDAD DEL NIÑO TEMUCO"/>
    <s v="BANCO DE CREDITO E INVERSIONES"/>
    <n v="52292819"/>
    <n v="3969630"/>
    <n v="4220987"/>
    <n v="6606426"/>
    <n v="6055943"/>
    <m/>
    <m/>
    <m/>
    <m/>
    <m/>
    <m/>
    <m/>
    <m/>
    <n v="20852986"/>
  </r>
  <r>
    <x v="8"/>
    <s v="DJJ"/>
    <n v="20032"/>
    <s v="PROG"/>
    <s v="ASE"/>
    <x v="2"/>
    <x v="3"/>
    <n v="6979"/>
    <s v=" JUSTICIA JUVENIL"/>
    <x v="31"/>
    <n v="55"/>
    <x v="134"/>
    <n v="7"/>
    <s v="ASE - CAUTIN"/>
    <s v="BANCO SANTANDER CHILE"/>
    <n v="75030576"/>
    <n v="9257981"/>
    <n v="6396423"/>
    <n v="3695228"/>
    <n v="4853426"/>
    <m/>
    <m/>
    <m/>
    <m/>
    <m/>
    <m/>
    <m/>
    <m/>
    <n v="24203058"/>
  </r>
  <r>
    <x v="8"/>
    <s v="DJJ"/>
    <n v="20032"/>
    <s v="PROG"/>
    <s v="ASE"/>
    <x v="4"/>
    <x v="5"/>
    <n v="7473"/>
    <s v=" JUSTICIA JUVENIL"/>
    <x v="33"/>
    <n v="25"/>
    <x v="135"/>
    <n v="7"/>
    <s v="ASE - MALLECO"/>
    <s v="BANCO SANTANDER CHILE"/>
    <n v="73391610"/>
    <n v="4208173"/>
    <n v="2019923"/>
    <n v="1150234"/>
    <n v="1318561"/>
    <m/>
    <m/>
    <m/>
    <m/>
    <m/>
    <m/>
    <m/>
    <m/>
    <n v="8696891"/>
  </r>
  <r>
    <x v="8"/>
    <s v="DJJ"/>
    <n v="20032"/>
    <s v="PROG"/>
    <s v="ASE"/>
    <x v="4"/>
    <x v="5"/>
    <n v="7473"/>
    <s v=" JUSTICIA JUVENIL"/>
    <x v="34"/>
    <n v="25"/>
    <x v="136"/>
    <n v="7"/>
    <s v="ASE - CIP CRC CHOL CHOL"/>
    <s v="BANCO SANTANDER CHILE"/>
    <n v="73391598"/>
    <n v="4208173"/>
    <n v="2693231"/>
    <n v="1655215"/>
    <n v="2496849"/>
    <m/>
    <m/>
    <m/>
    <m/>
    <m/>
    <m/>
    <m/>
    <m/>
    <n v="11053468"/>
  </r>
  <r>
    <x v="8"/>
    <s v="DJJ"/>
    <n v="20032"/>
    <s v="PROG"/>
    <s v="ASE"/>
    <x v="4"/>
    <x v="5"/>
    <n v="7473"/>
    <s v=" JUSTICIA JUVENIL"/>
    <x v="34"/>
    <n v="70"/>
    <x v="137"/>
    <n v="7"/>
    <s v="ASE - CIP CRC CHOL CHOL"/>
    <s v="BANCO SANTANDER-CHILE"/>
    <n v="73391598"/>
    <m/>
    <n v="2188250"/>
    <m/>
    <m/>
    <m/>
    <m/>
    <m/>
    <m/>
    <m/>
    <m/>
    <m/>
    <m/>
    <n v="2188250"/>
  </r>
  <r>
    <x v="8"/>
    <s v="DJJ"/>
    <n v="20032"/>
    <s v="PROG"/>
    <s v="ASE"/>
    <x v="2"/>
    <x v="3"/>
    <n v="6979"/>
    <s v=" JUSTICIA JUVENIL"/>
    <x v="31"/>
    <n v="55"/>
    <x v="138"/>
    <n v="7"/>
    <s v="ASE - CAUTIN"/>
    <s v="BANCO SANTANDER-CHILE"/>
    <n v="73546494"/>
    <m/>
    <n v="7238058"/>
    <m/>
    <m/>
    <m/>
    <m/>
    <m/>
    <m/>
    <m/>
    <m/>
    <m/>
    <m/>
    <n v="7238058"/>
  </r>
  <r>
    <x v="8"/>
    <s v="DJJ"/>
    <n v="20032"/>
    <s v="PROG"/>
    <s v="ASE"/>
    <x v="4"/>
    <x v="5"/>
    <n v="7473"/>
    <s v=" JUSTICIA JUVENIL"/>
    <x v="34"/>
    <n v="30"/>
    <x v="139"/>
    <n v="7"/>
    <s v="ASE - MALLECO FUNDACION CRESERES"/>
    <s v="BANCO SANTANDER-CHILE"/>
    <n v="73391610"/>
    <m/>
    <n v="2524904"/>
    <m/>
    <m/>
    <m/>
    <m/>
    <m/>
    <m/>
    <m/>
    <m/>
    <m/>
    <m/>
    <n v="2524904"/>
  </r>
  <r>
    <x v="9"/>
    <s v="DJJ"/>
    <n v="20032"/>
    <s v="PROG"/>
    <s v="PLE"/>
    <x v="7"/>
    <x v="8"/>
    <n v="1800"/>
    <s v=" JUSTICIA JUVENIL"/>
    <x v="35"/>
    <n v="70"/>
    <x v="140"/>
    <n v="12"/>
    <s v="PLE - CODENI LLANQUIHUE PALENA"/>
    <s v="BANCO DE CREDITO E INVERSIONES"/>
    <n v="10577122"/>
    <n v="4769614"/>
    <m/>
    <m/>
    <m/>
    <m/>
    <m/>
    <m/>
    <m/>
    <m/>
    <m/>
    <m/>
    <m/>
    <n v="4769614"/>
  </r>
  <r>
    <x v="9"/>
    <s v="DJJ"/>
    <n v="20032"/>
    <s v="PROG"/>
    <s v="ASR"/>
    <x v="7"/>
    <x v="8"/>
    <n v="1800"/>
    <s v=" JUSTICIA JUVENIL"/>
    <x v="35"/>
    <n v="30"/>
    <x v="141"/>
    <n v="11"/>
    <s v="ASR - PIL CUIDAD DEL NINO LOS LAGOS"/>
    <s v="BANCO DE CREDITO E INVERSIONES"/>
    <n v="61511846"/>
    <n v="2477503"/>
    <n v="2477503"/>
    <n v="2005598"/>
    <n v="2359527"/>
    <m/>
    <m/>
    <m/>
    <m/>
    <m/>
    <m/>
    <m/>
    <m/>
    <n v="9320131"/>
  </r>
  <r>
    <x v="9"/>
    <s v="DJJ"/>
    <n v="20032"/>
    <s v="PROG"/>
    <s v="ALA"/>
    <x v="7"/>
    <x v="8"/>
    <n v="1800"/>
    <s v=" JUSTICIA JUVENIL"/>
    <x v="35"/>
    <n v="30"/>
    <x v="142"/>
    <n v="11"/>
    <s v="ALA - PIL CUIDAD DEL NINO LOS LAGOS"/>
    <s v="BANCO DE CREDITO E INVERSIONES"/>
    <n v="61511846"/>
    <n v="2696180"/>
    <n v="2097029"/>
    <n v="1797454"/>
    <n v="2246817"/>
    <m/>
    <m/>
    <m/>
    <m/>
    <m/>
    <m/>
    <m/>
    <m/>
    <n v="8837480"/>
  </r>
  <r>
    <x v="9"/>
    <s v="DJJ"/>
    <n v="20032"/>
    <s v="PROG"/>
    <s v="SBC"/>
    <x v="7"/>
    <x v="8"/>
    <n v="1800"/>
    <s v=" JUSTICIA JUVENIL"/>
    <x v="35"/>
    <n v="100"/>
    <x v="143"/>
    <n v="15"/>
    <s v="SBC - RD CUIDAD DEL NINO REGION DE LOS LAGOS"/>
    <s v="BANCO DE CREDITO E INVERSIONES"/>
    <n v="35401249"/>
    <n v="973305"/>
    <m/>
    <m/>
    <n v="179292"/>
    <m/>
    <m/>
    <m/>
    <m/>
    <m/>
    <m/>
    <m/>
    <m/>
    <n v="1152597"/>
  </r>
  <r>
    <x v="9"/>
    <s v="DJJ"/>
    <n v="20032"/>
    <s v="PROG"/>
    <s v="PLE"/>
    <x v="20"/>
    <x v="23"/>
    <n v="6999"/>
    <s v=" JUSTICIA JUVENIL"/>
    <x v="36"/>
    <n v="20"/>
    <x v="144"/>
    <n v="12"/>
    <s v="PLE - PROYECTA CHILOE"/>
    <s v="BANCO ESTADO"/>
    <n v="61500003820"/>
    <n v="4284285"/>
    <m/>
    <m/>
    <m/>
    <m/>
    <m/>
    <m/>
    <m/>
    <m/>
    <m/>
    <m/>
    <m/>
    <n v="4284285"/>
  </r>
  <r>
    <x v="9"/>
    <s v="DJJ"/>
    <n v="20032"/>
    <s v="PROG"/>
    <s v="PLA"/>
    <x v="20"/>
    <x v="23"/>
    <n v="6999"/>
    <s v=" JUSTICIA JUVENIL"/>
    <x v="36"/>
    <n v="10"/>
    <x v="145"/>
    <n v="12"/>
    <s v="PLA - PROYECTA CHILOE"/>
    <s v="BANCO ESTADO"/>
    <n v="61500003960"/>
    <n v="366991"/>
    <m/>
    <m/>
    <m/>
    <m/>
    <m/>
    <m/>
    <m/>
    <m/>
    <m/>
    <m/>
    <m/>
    <n v="366991"/>
  </r>
  <r>
    <x v="9"/>
    <s v="DJJ"/>
    <n v="20032"/>
    <s v="PROG"/>
    <s v="MCA"/>
    <x v="20"/>
    <x v="23"/>
    <n v="6999"/>
    <s v=" JUSTICIA JUVENIL"/>
    <x v="36"/>
    <n v="15"/>
    <x v="146"/>
    <n v="13"/>
    <s v="MCA - PROYECTA CHILOE"/>
    <s v="BANCO ESTADO"/>
    <n v="61500003846"/>
    <n v="372889"/>
    <m/>
    <m/>
    <m/>
    <m/>
    <m/>
    <m/>
    <m/>
    <m/>
    <m/>
    <m/>
    <m/>
    <n v="372889"/>
  </r>
  <r>
    <x v="9"/>
    <s v="DJJ"/>
    <n v="20032"/>
    <s v="PROG"/>
    <s v="PSA"/>
    <x v="7"/>
    <x v="8"/>
    <n v="1800"/>
    <s v=" JUSTICIA JUVENIL"/>
    <x v="35"/>
    <n v="95"/>
    <x v="147"/>
    <n v="14"/>
    <s v="PSA - CUIDAD DEL NIÑO LLANQUIHUE Y PALENA"/>
    <s v="BANCO DE CREDITO E INVERSIONES"/>
    <n v="10577173"/>
    <n v="2595479"/>
    <m/>
    <m/>
    <m/>
    <m/>
    <m/>
    <m/>
    <m/>
    <m/>
    <m/>
    <m/>
    <m/>
    <n v="2595479"/>
  </r>
  <r>
    <x v="9"/>
    <s v="DJJ"/>
    <n v="20032"/>
    <s v="PROG"/>
    <s v="PSA"/>
    <x v="7"/>
    <x v="8"/>
    <n v="1800"/>
    <s v=" JUSTICIA JUVENIL"/>
    <x v="36"/>
    <n v="30"/>
    <x v="148"/>
    <n v="14"/>
    <s v="PSA - CUIDAD DE NIÑO CHILOE"/>
    <s v="BANCO DE CREDITO E INVERSIONES"/>
    <n v="10577238"/>
    <n v="2432435"/>
    <m/>
    <m/>
    <m/>
    <m/>
    <m/>
    <m/>
    <m/>
    <m/>
    <m/>
    <m/>
    <m/>
    <n v="2432435"/>
  </r>
  <r>
    <x v="9"/>
    <s v="DJJ"/>
    <n v="20032"/>
    <s v="PROG"/>
    <s v="PMM"/>
    <x v="7"/>
    <x v="8"/>
    <n v="1800"/>
    <s v=" JUSTICIA JUVENIL"/>
    <x v="37"/>
    <n v="100"/>
    <x v="149"/>
    <n v="0"/>
    <s v="PMM - CUIDAD DEL NIÑO OSORNO"/>
    <s v="BANCO DE CREDITO E INVERSIONES"/>
    <n v="35401222"/>
    <n v="11207215"/>
    <n v="13162787"/>
    <n v="13162787"/>
    <n v="12606612"/>
    <m/>
    <m/>
    <m/>
    <m/>
    <m/>
    <m/>
    <m/>
    <m/>
    <n v="50139401"/>
  </r>
  <r>
    <x v="9"/>
    <s v="DJJ"/>
    <n v="20032"/>
    <s v="PROG"/>
    <s v="ASE"/>
    <x v="4"/>
    <x v="5"/>
    <n v="7473"/>
    <s v=" JUSTICIA JUVENIL"/>
    <x v="35"/>
    <n v="20"/>
    <x v="150"/>
    <n v="7"/>
    <s v="ASE - CIP - CRC PUERTO MONTT"/>
    <s v="BANCO SANTANDER-CHILE"/>
    <n v="71684547"/>
    <n v="1514943"/>
    <m/>
    <n v="823175"/>
    <n v="654848"/>
    <m/>
    <m/>
    <m/>
    <m/>
    <m/>
    <m/>
    <m/>
    <m/>
    <n v="2992966"/>
  </r>
  <r>
    <x v="9"/>
    <s v="DJJ"/>
    <n v="20032"/>
    <s v="PROG"/>
    <s v="PMM"/>
    <x v="7"/>
    <x v="8"/>
    <n v="1800"/>
    <s v=" JUSTICIA JUVENIL"/>
    <x v="35"/>
    <n v="120"/>
    <x v="151"/>
    <n v="0"/>
    <s v="PMM - CIUDAD DEL NIÑO LLANQUIHUE PALENA"/>
    <s v="BANCO DE CREDITO E INVERSIONES"/>
    <n v="10577173"/>
    <n v="20754202"/>
    <n v="41034892"/>
    <n v="18787929"/>
    <m/>
    <m/>
    <m/>
    <m/>
    <m/>
    <m/>
    <m/>
    <m/>
    <m/>
    <n v="80577023"/>
  </r>
  <r>
    <x v="9"/>
    <s v="DJJ"/>
    <n v="20032"/>
    <s v="PROG"/>
    <s v="PMM"/>
    <x v="20"/>
    <x v="23"/>
    <n v="6999"/>
    <s v=" JUSTICIA JUVENIL"/>
    <x v="36"/>
    <n v="45"/>
    <x v="152"/>
    <n v="0"/>
    <s v="PMM - PROYECTA CHILOE"/>
    <s v="BANCO ESTADO"/>
    <n v="152884923"/>
    <n v="9367142"/>
    <n v="9367142"/>
    <n v="7805952"/>
    <n v="7805952"/>
    <m/>
    <m/>
    <m/>
    <m/>
    <m/>
    <m/>
    <m/>
    <m/>
    <n v="34346188"/>
  </r>
  <r>
    <x v="9"/>
    <s v="DJJ"/>
    <n v="20032"/>
    <s v="PROG"/>
    <s v="ASE"/>
    <x v="2"/>
    <x v="3"/>
    <n v="6979"/>
    <s v=" JUSTICIA JUVENIL"/>
    <x v="35"/>
    <n v="45"/>
    <x v="153"/>
    <n v="7"/>
    <s v="ASE - LOS RIOS"/>
    <s v="BANCO SANTANDER CHILE"/>
    <n v="84880092"/>
    <n v="10601318"/>
    <n v="2188797"/>
    <n v="2525451"/>
    <n v="4040393"/>
    <m/>
    <m/>
    <m/>
    <m/>
    <m/>
    <m/>
    <m/>
    <m/>
    <n v="19355959"/>
  </r>
  <r>
    <x v="10"/>
    <s v="DJJ"/>
    <n v="20032"/>
    <s v="PROG"/>
    <s v="ASR"/>
    <x v="0"/>
    <x v="0"/>
    <n v="6570"/>
    <s v=" JUSTICIA JUVENIL"/>
    <x v="38"/>
    <n v="10"/>
    <x v="154"/>
    <n v="11"/>
    <s v="ASR - PIL AYSEN"/>
    <s v="BANCO DE CREDITO E INVERSIONES"/>
    <n v="10669418"/>
    <n v="1713761"/>
    <n v="1713761"/>
    <n v="1523343"/>
    <n v="1713761"/>
    <m/>
    <m/>
    <m/>
    <m/>
    <m/>
    <m/>
    <m/>
    <m/>
    <n v="6664626"/>
  </r>
  <r>
    <x v="10"/>
    <s v="DJJ"/>
    <n v="20032"/>
    <s v="PROG"/>
    <s v="ALA"/>
    <x v="0"/>
    <x v="0"/>
    <n v="6570"/>
    <s v=" JUSTICIA JUVENIL"/>
    <x v="38"/>
    <n v="10"/>
    <x v="155"/>
    <n v="11"/>
    <s v="ALA - PIL AYSEN"/>
    <s v="BANCO DE CREDITO E INVERSIONES"/>
    <n v="10669418"/>
    <n v="1208814"/>
    <n v="1208814"/>
    <n v="725288"/>
    <n v="1934102"/>
    <m/>
    <m/>
    <m/>
    <m/>
    <m/>
    <m/>
    <m/>
    <m/>
    <n v="5077018"/>
  </r>
  <r>
    <x v="10"/>
    <s v="DJJ"/>
    <n v="20032"/>
    <s v="PROG"/>
    <s v="PMM"/>
    <x v="0"/>
    <x v="0"/>
    <n v="6570"/>
    <s v=" JUSTICIA JUVENIL"/>
    <x v="38"/>
    <n v="60"/>
    <x v="156"/>
    <n v="0"/>
    <s v="PMM - PROGRAMA MULTIMODAL AYSEN"/>
    <s v="BANCO DE CREDITO E INVERSIONES"/>
    <n v="10692088"/>
    <n v="13067593"/>
    <n v="14662180"/>
    <n v="13465268"/>
    <n v="13465268"/>
    <m/>
    <m/>
    <m/>
    <m/>
    <m/>
    <m/>
    <m/>
    <m/>
    <n v="54660309"/>
  </r>
  <r>
    <x v="10"/>
    <s v="DJJ"/>
    <n v="20032"/>
    <s v="PROG"/>
    <s v="ASE"/>
    <x v="1"/>
    <x v="1"/>
    <n v="6915"/>
    <s v=" JUSTICIA JUVENIL"/>
    <x v="38"/>
    <n v="30"/>
    <x v="157"/>
    <n v="7"/>
    <s v="ASE - PROFESOR MANUEL GUERRERO"/>
    <s v="BANCO ESTADO"/>
    <n v="91900169430"/>
    <m/>
    <n v="4618655"/>
    <n v="3531912"/>
    <n v="10324052"/>
    <m/>
    <m/>
    <m/>
    <m/>
    <m/>
    <m/>
    <m/>
    <m/>
    <n v="18474619"/>
  </r>
  <r>
    <x v="10"/>
    <s v="DJJ"/>
    <n v="20032"/>
    <s v="PROG"/>
    <s v="PSA"/>
    <x v="0"/>
    <x v="0"/>
    <n v="6570"/>
    <s v=" JUSTICIA JUVENIL"/>
    <x v="39"/>
    <n v="25"/>
    <x v="158"/>
    <n v="14"/>
    <s v="PSA - AYSEN"/>
    <s v="BANCO DE CREDITO E INVERSIONES"/>
    <n v="10676279"/>
    <m/>
    <m/>
    <m/>
    <n v="785474"/>
    <m/>
    <m/>
    <m/>
    <m/>
    <m/>
    <m/>
    <m/>
    <m/>
    <n v="785474"/>
  </r>
  <r>
    <x v="11"/>
    <s v="DJJ"/>
    <n v="20032"/>
    <s v="PROG"/>
    <s v="ASR"/>
    <x v="0"/>
    <x v="0"/>
    <n v="6570"/>
    <s v=" JUSTICIA JUVENIL"/>
    <x v="40"/>
    <n v="12"/>
    <x v="159"/>
    <n v="11"/>
    <s v="ASR - PIL MAGALLANES"/>
    <s v="BANCO DE CREDITO E INVERSIONES"/>
    <n v="10669400"/>
    <n v="1291530"/>
    <n v="1130089"/>
    <n v="1130089"/>
    <n v="1130089"/>
    <m/>
    <m/>
    <m/>
    <m/>
    <m/>
    <m/>
    <m/>
    <m/>
    <n v="4681797"/>
  </r>
  <r>
    <x v="11"/>
    <s v="DJJ"/>
    <n v="20032"/>
    <s v="PROG"/>
    <s v="ALA"/>
    <x v="0"/>
    <x v="0"/>
    <n v="6570"/>
    <s v=" JUSTICIA JUVENIL"/>
    <x v="40"/>
    <n v="12"/>
    <x v="160"/>
    <n v="11"/>
    <s v="ALA - PIL MAGALLANES"/>
    <s v="BANCO DE CREDITO E INVERSIONES"/>
    <n v="10669400"/>
    <n v="1434809"/>
    <n v="1229837"/>
    <n v="1229837"/>
    <n v="1229837"/>
    <m/>
    <m/>
    <m/>
    <m/>
    <m/>
    <m/>
    <m/>
    <m/>
    <n v="5124320"/>
  </r>
  <r>
    <x v="11"/>
    <s v="DJJ"/>
    <n v="20032"/>
    <s v="PROG"/>
    <s v="PMM"/>
    <x v="0"/>
    <x v="0"/>
    <n v="6570"/>
    <s v=" JUSTICIA JUVENIL"/>
    <x v="40"/>
    <n v="70"/>
    <x v="161"/>
    <n v="0"/>
    <s v="PMM- MULTIMODAL MAGALLANES"/>
    <s v="BANCO DE CREDITO E INVERSIONES"/>
    <n v="10692070"/>
    <n v="8908738"/>
    <n v="11416205"/>
    <n v="10147738"/>
    <n v="9894044"/>
    <m/>
    <m/>
    <m/>
    <m/>
    <m/>
    <m/>
    <m/>
    <m/>
    <n v="40366725"/>
  </r>
  <r>
    <x v="12"/>
    <s v="DJJ"/>
    <n v="20032"/>
    <s v="PROG"/>
    <s v="ASR"/>
    <x v="21"/>
    <x v="24"/>
    <n v="7478"/>
    <s v=" JUSTICIA JUVENIL"/>
    <x v="41"/>
    <n v="58"/>
    <x v="162"/>
    <n v="11"/>
    <s v="ASR - PROYECTO B"/>
    <s v="BANCO SECURITY"/>
    <n v="140652333"/>
    <n v="2069760"/>
    <n v="1966272"/>
    <n v="2897664"/>
    <n v="3208128"/>
    <m/>
    <m/>
    <m/>
    <m/>
    <m/>
    <m/>
    <m/>
    <m/>
    <n v="10141824"/>
  </r>
  <r>
    <x v="12"/>
    <s v="DJJ"/>
    <n v="20032"/>
    <s v="PROG"/>
    <s v="ALA"/>
    <x v="21"/>
    <x v="24"/>
    <n v="7478"/>
    <s v=" JUSTICIA JUVENIL"/>
    <x v="41"/>
    <n v="58"/>
    <x v="163"/>
    <n v="11"/>
    <s v="ALA - PROYECTO B"/>
    <s v="BANCO SECURITY"/>
    <n v="140652333"/>
    <n v="2627856"/>
    <n v="2496463"/>
    <n v="3547605"/>
    <n v="4073177"/>
    <m/>
    <m/>
    <m/>
    <m/>
    <m/>
    <m/>
    <m/>
    <m/>
    <n v="12745101"/>
  </r>
  <r>
    <x v="12"/>
    <s v="DJJ"/>
    <n v="20032"/>
    <s v="PROG"/>
    <s v="ASR"/>
    <x v="22"/>
    <x v="25"/>
    <n v="7497"/>
    <s v=" JUSTICIA JUVENIL"/>
    <x v="42"/>
    <n v="20"/>
    <x v="164"/>
    <n v="11"/>
    <s v="ASR - PIL REINVENTARSE"/>
    <s v="BANCO DE CHILE"/>
    <n v="4720170309"/>
    <n v="2069760"/>
    <m/>
    <n v="4139520"/>
    <n v="2069760"/>
    <m/>
    <m/>
    <m/>
    <m/>
    <m/>
    <m/>
    <m/>
    <m/>
    <n v="8279040"/>
  </r>
  <r>
    <x v="12"/>
    <s v="DJJ"/>
    <n v="20032"/>
    <s v="PROG"/>
    <s v="ALA"/>
    <x v="22"/>
    <x v="25"/>
    <n v="7497"/>
    <s v=" JUSTICIA JUVENIL"/>
    <x v="42"/>
    <n v="20"/>
    <x v="165"/>
    <n v="11"/>
    <s v="ALA - PIL REINVENTARSE"/>
    <s v="BANCO DE CHILE"/>
    <n v="4720170309"/>
    <n v="2627856"/>
    <m/>
    <n v="5255712"/>
    <n v="2627856"/>
    <m/>
    <m/>
    <m/>
    <m/>
    <m/>
    <m/>
    <m/>
    <m/>
    <n v="10511424"/>
  </r>
  <r>
    <x v="12"/>
    <s v="DJJ"/>
    <n v="20032"/>
    <s v="PROG"/>
    <s v="MCA"/>
    <x v="10"/>
    <x v="11"/>
    <n v="3842"/>
    <s v=" JUSTICIA JUVENIL"/>
    <x v="43"/>
    <n v="65"/>
    <x v="166"/>
    <n v="13"/>
    <s v="MCA - ACJ ESTACION CENTRAL"/>
    <s v="BANCO SCOTIABANK"/>
    <n v="971135026"/>
    <n v="2289672"/>
    <n v="1853544"/>
    <n v="1962576"/>
    <n v="1962576"/>
    <m/>
    <m/>
    <m/>
    <m/>
    <m/>
    <m/>
    <m/>
    <m/>
    <n v="8068368"/>
  </r>
  <r>
    <x v="12"/>
    <s v="DJJ"/>
    <n v="20032"/>
    <s v="PROG"/>
    <s v="MCA"/>
    <x v="10"/>
    <x v="11"/>
    <n v="3842"/>
    <s v=" JUSTICIA JUVENIL"/>
    <x v="44"/>
    <n v="60"/>
    <x v="167"/>
    <n v="13"/>
    <s v="MCA - ACJ TALAGANTE"/>
    <s v="BANCO SCOTIABANK"/>
    <n v="971219238"/>
    <n v="3052896"/>
    <n v="3052896"/>
    <n v="3052896"/>
    <n v="3052896"/>
    <m/>
    <m/>
    <m/>
    <m/>
    <m/>
    <m/>
    <m/>
    <m/>
    <n v="12211584"/>
  </r>
  <r>
    <x v="12"/>
    <s v="DJJ"/>
    <n v="20032"/>
    <s v="PROG"/>
    <s v="MCA"/>
    <x v="10"/>
    <x v="11"/>
    <n v="3842"/>
    <s v=" JUSTICIA JUVENIL"/>
    <x v="45"/>
    <n v="75"/>
    <x v="168"/>
    <n v="13"/>
    <s v="MCA - ACJ SAN BERNARDO"/>
    <s v="BANCO SCOTIABANK"/>
    <n v="970291752"/>
    <n v="3707088"/>
    <n v="4034184"/>
    <n v="4470312"/>
    <n v="4797408"/>
    <m/>
    <m/>
    <m/>
    <m/>
    <m/>
    <m/>
    <m/>
    <m/>
    <n v="17008992"/>
  </r>
  <r>
    <x v="12"/>
    <s v="DJJ"/>
    <n v="20032"/>
    <s v="PROG"/>
    <s v="MCA"/>
    <x v="10"/>
    <x v="11"/>
    <n v="3842"/>
    <s v=" JUSTICIA JUVENIL"/>
    <x v="46"/>
    <n v="60"/>
    <x v="169"/>
    <n v="13"/>
    <s v="MCA - ACJ SAN JOAQUIN"/>
    <s v="BANCO SCOTIABANK"/>
    <n v="971135034"/>
    <n v="1635480"/>
    <n v="1417416"/>
    <n v="1526448"/>
    <n v="1962576"/>
    <m/>
    <m/>
    <m/>
    <m/>
    <m/>
    <m/>
    <m/>
    <m/>
    <n v="6541920"/>
  </r>
  <r>
    <x v="12"/>
    <s v="DJJ"/>
    <n v="20032"/>
    <s v="PROG"/>
    <s v="MCA"/>
    <x v="0"/>
    <x v="0"/>
    <n v="6570"/>
    <s v=" JUSTICIA JUVENIL"/>
    <x v="47"/>
    <n v="60"/>
    <x v="170"/>
    <n v="13"/>
    <s v="MCA - MEDIDAS CAUTELARES LO ESPEJO"/>
    <s v="BANCO DE CREDITO E INVERSIONES"/>
    <n v="10676201"/>
    <n v="3489024"/>
    <n v="3270960"/>
    <n v="3161928"/>
    <n v="3598056"/>
    <m/>
    <m/>
    <m/>
    <m/>
    <m/>
    <m/>
    <m/>
    <m/>
    <n v="13519968"/>
  </r>
  <r>
    <x v="12"/>
    <s v="DJJ"/>
    <n v="20032"/>
    <s v="PROG"/>
    <s v="MCA"/>
    <x v="0"/>
    <x v="0"/>
    <n v="6570"/>
    <s v=" JUSTICIA JUVENIL"/>
    <x v="47"/>
    <n v="51"/>
    <x v="171"/>
    <n v="13"/>
    <s v="MCA - MEDIDAS CAUTELARES LA PINTANA"/>
    <s v="BANCO DE CREDITO E INVERSIONES"/>
    <n v="10676198"/>
    <n v="1635480"/>
    <m/>
    <n v="2180640"/>
    <n v="4688376"/>
    <m/>
    <m/>
    <m/>
    <m/>
    <m/>
    <m/>
    <m/>
    <m/>
    <n v="8504496"/>
  </r>
  <r>
    <x v="12"/>
    <s v="DJJ"/>
    <n v="20032"/>
    <s v="PROG"/>
    <s v="MCA"/>
    <x v="0"/>
    <x v="0"/>
    <n v="6570"/>
    <s v=" JUSTICIA JUVENIL"/>
    <x v="48"/>
    <n v="93"/>
    <x v="172"/>
    <n v="13"/>
    <s v="MCA - MEDIDAS CAUTELARES CERRO NAVIA"/>
    <s v="BANCO DE CREDITO E INVERSIONES"/>
    <n v="10676171"/>
    <n v="4906440"/>
    <n v="4579344"/>
    <n v="3707088"/>
    <n v="4906440"/>
    <m/>
    <m/>
    <m/>
    <m/>
    <m/>
    <m/>
    <m/>
    <m/>
    <n v="18099312"/>
  </r>
  <r>
    <x v="12"/>
    <s v="DJJ"/>
    <n v="20032"/>
    <s v="PROG"/>
    <s v="MCA"/>
    <x v="0"/>
    <x v="0"/>
    <n v="6570"/>
    <s v=" JUSTICIA JUVENIL"/>
    <x v="49"/>
    <n v="75"/>
    <x v="173"/>
    <n v="13"/>
    <s v="MCA - MEDIDAS CAUTELARES MAIPU"/>
    <s v="BANCO DE CREDITO E INVERSIONES"/>
    <n v="10676180"/>
    <n v="2289672"/>
    <n v="2834832"/>
    <n v="2725800"/>
    <n v="2725800"/>
    <m/>
    <m/>
    <m/>
    <m/>
    <m/>
    <m/>
    <m/>
    <m/>
    <n v="10576104"/>
  </r>
  <r>
    <x v="12"/>
    <s v="DJJ"/>
    <n v="20032"/>
    <s v="PROG"/>
    <s v="PLE"/>
    <x v="2"/>
    <x v="3"/>
    <n v="6979"/>
    <s v=" JUSTICIA JUVENIL"/>
    <x v="50"/>
    <n v="88"/>
    <x v="174"/>
    <n v="12"/>
    <s v="PLE - ÑUÑOA"/>
    <s v="BANCO SANTANDER-CHILE"/>
    <n v="32045553"/>
    <n v="14082382"/>
    <n v="15546737"/>
    <n v="14291575"/>
    <n v="14291577"/>
    <m/>
    <m/>
    <m/>
    <m/>
    <m/>
    <m/>
    <m/>
    <m/>
    <n v="58212271"/>
  </r>
  <r>
    <x v="12"/>
    <s v="DJJ"/>
    <n v="20032"/>
    <s v="PROG"/>
    <s v="PSA"/>
    <x v="10"/>
    <x v="11"/>
    <n v="3842"/>
    <s v=" JUSTICIA JUVENIL"/>
    <x v="51"/>
    <n v="80"/>
    <x v="175"/>
    <n v="14"/>
    <s v="PSA - ACJ ESTACION CENTRAL"/>
    <s v="BANCO SCOTIABANK"/>
    <n v="970143556"/>
    <n v="3921867"/>
    <n v="4064163"/>
    <n v="3352683"/>
    <n v="3210385"/>
    <m/>
    <m/>
    <m/>
    <m/>
    <m/>
    <m/>
    <m/>
    <m/>
    <n v="14549098"/>
  </r>
  <r>
    <x v="12"/>
    <s v="DJJ"/>
    <n v="20032"/>
    <s v="PROG"/>
    <s v="MCA"/>
    <x v="15"/>
    <x v="18"/>
    <n v="6470"/>
    <s v=" JUSTICIA JUVENIL"/>
    <x v="52"/>
    <n v="150"/>
    <x v="176"/>
    <n v="13"/>
    <s v="MCA - MEDIDAS CAUTELARES METROPOLITANO NORTE"/>
    <s v="BANCO DE CREDITO E INVERSIONES"/>
    <n v="10703861"/>
    <n v="9559652"/>
    <n v="8796428"/>
    <n v="8142236"/>
    <n v="8469332"/>
    <m/>
    <m/>
    <m/>
    <m/>
    <m/>
    <m/>
    <m/>
    <m/>
    <n v="34967648"/>
  </r>
  <r>
    <x v="12"/>
    <s v="DJJ"/>
    <n v="20032"/>
    <s v="PROG"/>
    <s v="PLA"/>
    <x v="15"/>
    <x v="18"/>
    <n v="6470"/>
    <s v=" JUSTICIA JUVENIL"/>
    <x v="52"/>
    <n v="91"/>
    <x v="177"/>
    <n v="12"/>
    <s v="PLA - LIBERTAD ASISTIDA METROPOLITANO NORTE"/>
    <s v="BANCO DE CREDITO E INVERSIONES"/>
    <n v="10703870"/>
    <n v="5126764"/>
    <n v="5609646"/>
    <n v="4965803"/>
    <n v="5448688"/>
    <m/>
    <m/>
    <m/>
    <m/>
    <m/>
    <m/>
    <m/>
    <m/>
    <n v="21150901"/>
  </r>
  <r>
    <x v="12"/>
    <s v="DJJ"/>
    <n v="20032"/>
    <s v="PROG"/>
    <s v="PLE"/>
    <x v="15"/>
    <x v="18"/>
    <n v="6470"/>
    <s v=" JUSTICIA JUVENIL"/>
    <x v="52"/>
    <n v="189"/>
    <x v="178"/>
    <n v="12"/>
    <s v="PLE - LIBERTAD ASISTIDA ESPECIAL METROPOLITANO NORTE"/>
    <s v="BANCO DE CREDITO E INVERSIONES"/>
    <n v="10703853"/>
    <n v="26486762"/>
    <n v="27114343"/>
    <n v="26486762"/>
    <n v="26277567"/>
    <m/>
    <m/>
    <m/>
    <m/>
    <m/>
    <m/>
    <m/>
    <m/>
    <n v="106365434"/>
  </r>
  <r>
    <x v="12"/>
    <s v="DJJ"/>
    <n v="20032"/>
    <s v="PROG"/>
    <s v="PSA"/>
    <x v="0"/>
    <x v="0"/>
    <n v="6570"/>
    <s v=" JUSTICIA JUVENIL"/>
    <x v="53"/>
    <n v="70"/>
    <x v="179"/>
    <n v="14"/>
    <s v="PSA - LA FLORIDA"/>
    <s v="BANCO DE CREDITO E INVERSIONES"/>
    <n v="10704108"/>
    <n v="4285409"/>
    <n v="4854593"/>
    <n v="4000817"/>
    <n v="4570003"/>
    <m/>
    <m/>
    <m/>
    <m/>
    <m/>
    <m/>
    <m/>
    <m/>
    <n v="17710822"/>
  </r>
  <r>
    <x v="12"/>
    <s v="DJJ"/>
    <n v="20032"/>
    <s v="PROG"/>
    <s v="PLA"/>
    <x v="0"/>
    <x v="0"/>
    <n v="6570"/>
    <s v=" JUSTICIA JUVENIL"/>
    <x v="48"/>
    <n v="47"/>
    <x v="180"/>
    <n v="12"/>
    <s v="PLA - CERRO NAVIA"/>
    <s v="BANCO DE CREDITO E INVERSIONES"/>
    <n v="10704159"/>
    <n v="4618332"/>
    <m/>
    <n v="11329155"/>
    <n v="5745061"/>
    <m/>
    <m/>
    <m/>
    <m/>
    <m/>
    <m/>
    <m/>
    <m/>
    <n v="21692548"/>
  </r>
  <r>
    <x v="12"/>
    <s v="DJJ"/>
    <n v="20032"/>
    <s v="PROG"/>
    <s v="PLA"/>
    <x v="0"/>
    <x v="0"/>
    <n v="6570"/>
    <s v=" JUSTICIA JUVENIL"/>
    <x v="54"/>
    <n v="114"/>
    <x v="181"/>
    <n v="12"/>
    <s v="PLA - LA PINTANA"/>
    <s v="BANCO DE CREDITO E INVERSIONES"/>
    <n v="10704167"/>
    <n v="7126521"/>
    <n v="6804600"/>
    <n v="5516914"/>
    <n v="6321720"/>
    <m/>
    <m/>
    <m/>
    <m/>
    <m/>
    <m/>
    <m/>
    <m/>
    <n v="25769755"/>
  </r>
  <r>
    <x v="12"/>
    <s v="DJJ"/>
    <n v="20032"/>
    <s v="PROG"/>
    <s v="PLE"/>
    <x v="0"/>
    <x v="0"/>
    <n v="6570"/>
    <s v=" JUSTICIA JUVENIL"/>
    <x v="55"/>
    <n v="90"/>
    <x v="182"/>
    <n v="12"/>
    <s v="PLE - PUENTE ALTO"/>
    <s v="BANCO DE CREDITO E INVERSIONES"/>
    <n v="10704205"/>
    <n v="15481685"/>
    <n v="15900072"/>
    <n v="15900072"/>
    <n v="15900072"/>
    <m/>
    <m/>
    <m/>
    <m/>
    <m/>
    <m/>
    <m/>
    <m/>
    <n v="63181901"/>
  </r>
  <r>
    <x v="12"/>
    <s v="DJJ"/>
    <n v="20032"/>
    <s v="PROG"/>
    <s v="SBC"/>
    <x v="0"/>
    <x v="0"/>
    <n v="6570"/>
    <s v=" JUSTICIA JUVENIL"/>
    <x v="47"/>
    <n v="90"/>
    <x v="183"/>
    <n v="15"/>
    <s v="SBC - LA CISTERNA"/>
    <s v="BANCO DE CREDITO E INVERSIONES"/>
    <n v="10704175"/>
    <n v="7684908"/>
    <n v="7115724"/>
    <n v="4838988"/>
    <n v="6973428"/>
    <m/>
    <m/>
    <m/>
    <m/>
    <m/>
    <m/>
    <m/>
    <m/>
    <n v="26613048"/>
  </r>
  <r>
    <x v="12"/>
    <s v="DJJ"/>
    <n v="20032"/>
    <s v="PROG"/>
    <s v="SBC"/>
    <x v="0"/>
    <x v="0"/>
    <n v="6570"/>
    <s v=" JUSTICIA JUVENIL"/>
    <x v="53"/>
    <n v="95"/>
    <x v="184"/>
    <n v="15"/>
    <s v="SBC - LA FLORIDA"/>
    <s v="BANCO DE CREDITO E INVERSIONES"/>
    <n v="10704221"/>
    <n v="7574285"/>
    <n v="6720509"/>
    <n v="6009029"/>
    <n v="7147395"/>
    <m/>
    <m/>
    <m/>
    <m/>
    <m/>
    <m/>
    <m/>
    <m/>
    <n v="27451218"/>
  </r>
  <r>
    <x v="12"/>
    <s v="DJJ"/>
    <n v="20032"/>
    <s v="PROG"/>
    <s v="PLE"/>
    <x v="0"/>
    <x v="0"/>
    <n v="6570"/>
    <s v=" JUSTICIA JUVENIL"/>
    <x v="51"/>
    <n v="146"/>
    <x v="185"/>
    <n v="12"/>
    <s v="PLE - ESTACION CENTRAL"/>
    <s v="BANCO DE CREDITO E INVERSIONES"/>
    <n v="10704213"/>
    <n v="19099256"/>
    <n v="19726837"/>
    <n v="18890062"/>
    <n v="19099254"/>
    <m/>
    <m/>
    <m/>
    <m/>
    <m/>
    <m/>
    <m/>
    <m/>
    <n v="76815409"/>
  </r>
  <r>
    <x v="12"/>
    <s v="DJJ"/>
    <n v="20032"/>
    <s v="PROG"/>
    <s v="PLE"/>
    <x v="0"/>
    <x v="0"/>
    <n v="6570"/>
    <s v=" JUSTICIA JUVENIL"/>
    <x v="54"/>
    <n v="164"/>
    <x v="186"/>
    <n v="12"/>
    <s v="PLE - LA PINTANA"/>
    <s v="BANCO DE CREDITO E INVERSIONES"/>
    <n v="10704183"/>
    <n v="22279269"/>
    <n v="21651688"/>
    <n v="20396527"/>
    <n v="22697656"/>
    <m/>
    <m/>
    <m/>
    <m/>
    <m/>
    <m/>
    <m/>
    <m/>
    <n v="87025140"/>
  </r>
  <r>
    <x v="12"/>
    <s v="DJJ"/>
    <n v="20032"/>
    <s v="PROG"/>
    <s v="PLE"/>
    <x v="0"/>
    <x v="0"/>
    <n v="6570"/>
    <s v=" JUSTICIA JUVENIL"/>
    <x v="48"/>
    <n v="77"/>
    <x v="187"/>
    <n v="12"/>
    <s v="PLE - CERRO NAVIA"/>
    <s v="BANCO DE CREDITO E INVERSIONES"/>
    <n v="10704191"/>
    <n v="13603395"/>
    <n v="13603395"/>
    <n v="13603395"/>
    <n v="13603393"/>
    <m/>
    <m/>
    <m/>
    <m/>
    <m/>
    <m/>
    <m/>
    <m/>
    <n v="54413578"/>
  </r>
  <r>
    <x v="12"/>
    <s v="DJJ"/>
    <n v="20032"/>
    <s v="PROG"/>
    <s v="SBC"/>
    <x v="7"/>
    <x v="8"/>
    <n v="1800"/>
    <s v=" JUSTICIA JUVENIL"/>
    <x v="43"/>
    <n v="70"/>
    <x v="188"/>
    <n v="15"/>
    <s v="SBC - CIUDAD DEL NIÑO SANTIAGO"/>
    <s v="BANCO DE CREDITO E INVERSIONES"/>
    <n v="21942251"/>
    <n v="6562145"/>
    <n v="6277553"/>
    <n v="6277553"/>
    <n v="5708371"/>
    <m/>
    <m/>
    <m/>
    <m/>
    <m/>
    <m/>
    <m/>
    <m/>
    <n v="24825622"/>
  </r>
  <r>
    <x v="12"/>
    <s v="DJJ"/>
    <n v="20032"/>
    <s v="PROG"/>
    <s v="PLA"/>
    <x v="7"/>
    <x v="8"/>
    <n v="1800"/>
    <s v=" JUSTICIA JUVENIL"/>
    <x v="43"/>
    <n v="72"/>
    <x v="189"/>
    <n v="12"/>
    <s v="PLA - CIUDAD DEL NIÑO SANTIAGO"/>
    <s v="BANCO DE CREDITO E INVERSIONES"/>
    <n v="21942269"/>
    <n v="6728998"/>
    <n v="6568037"/>
    <n v="6085154"/>
    <n v="5441312"/>
    <m/>
    <m/>
    <m/>
    <m/>
    <m/>
    <m/>
    <m/>
    <m/>
    <n v="24823501"/>
  </r>
  <r>
    <x v="12"/>
    <s v="DJJ"/>
    <n v="20032"/>
    <s v="PROG"/>
    <s v="PLA"/>
    <x v="10"/>
    <x v="11"/>
    <n v="3842"/>
    <s v=" JUSTICIA JUVENIL"/>
    <x v="43"/>
    <n v="98"/>
    <x v="190"/>
    <n v="12"/>
    <s v="PLA - ACJ ORIENTE"/>
    <s v="BANCO SCOTIABANK"/>
    <n v="970263225"/>
    <n v="8170793"/>
    <n v="8814636"/>
    <n v="7365989"/>
    <n v="6722145"/>
    <m/>
    <m/>
    <m/>
    <m/>
    <m/>
    <m/>
    <m/>
    <m/>
    <n v="31073563"/>
  </r>
  <r>
    <x v="12"/>
    <s v="DJJ"/>
    <n v="20032"/>
    <s v="PROG"/>
    <s v="MCA"/>
    <x v="10"/>
    <x v="11"/>
    <n v="3842"/>
    <s v=" JUSTICIA JUVENIL"/>
    <x v="46"/>
    <n v="70"/>
    <x v="191"/>
    <n v="13"/>
    <s v="MCA - ACJ ORIENTE"/>
    <s v="BANCO SCOTIABANK"/>
    <n v="971134968"/>
    <n v="6445553"/>
    <n v="6445553"/>
    <n v="6445553"/>
    <n v="6445553"/>
    <m/>
    <m/>
    <m/>
    <m/>
    <m/>
    <m/>
    <m/>
    <m/>
    <n v="25782212"/>
  </r>
  <r>
    <x v="12"/>
    <s v="DJJ"/>
    <n v="20032"/>
    <s v="PROG"/>
    <s v="PLE"/>
    <x v="10"/>
    <x v="11"/>
    <n v="3842"/>
    <s v=" JUSTICIA JUVENIL"/>
    <x v="45"/>
    <n v="98"/>
    <x v="192"/>
    <n v="12"/>
    <s v="PLE - ACJ SAN BERNARDO"/>
    <s v="BANCO SCOTIABANK"/>
    <n v="970291733"/>
    <n v="16895025"/>
    <n v="15639863"/>
    <n v="15639863"/>
    <n v="14593895"/>
    <m/>
    <m/>
    <m/>
    <m/>
    <m/>
    <m/>
    <m/>
    <m/>
    <n v="62768646"/>
  </r>
  <r>
    <x v="12"/>
    <s v="DJJ"/>
    <n v="20032"/>
    <s v="PROG"/>
    <s v="SBC"/>
    <x v="10"/>
    <x v="11"/>
    <n v="3842"/>
    <s v=" JUSTICIA JUVENIL"/>
    <x v="46"/>
    <n v="60"/>
    <x v="193"/>
    <n v="15"/>
    <s v="SBC - MEDIDAS ALTERNATIVAS SBC NORTE ACJ"/>
    <s v="BANCO SCOTIABANK"/>
    <n v="970826742"/>
    <n v="7210280"/>
    <n v="7210280"/>
    <n v="6783392"/>
    <n v="7067984"/>
    <m/>
    <m/>
    <m/>
    <m/>
    <m/>
    <m/>
    <m/>
    <m/>
    <n v="28271936"/>
  </r>
  <r>
    <x v="12"/>
    <s v="DJJ"/>
    <n v="20032"/>
    <s v="PROG"/>
    <s v="PLE"/>
    <x v="10"/>
    <x v="11"/>
    <n v="3842"/>
    <s v=" JUSTICIA JUVENIL"/>
    <x v="46"/>
    <n v="83"/>
    <x v="194"/>
    <n v="12"/>
    <s v="PLE - ACJ SAN JOAQUIN"/>
    <s v="BANCO SCOTIABANK"/>
    <n v="970826718"/>
    <n v="11525496"/>
    <n v="11734690"/>
    <n v="10897915"/>
    <n v="11107109"/>
    <m/>
    <m/>
    <m/>
    <m/>
    <m/>
    <m/>
    <m/>
    <m/>
    <n v="45265210"/>
  </r>
  <r>
    <x v="12"/>
    <s v="DJJ"/>
    <n v="20032"/>
    <s v="PROG"/>
    <s v="ASE"/>
    <x v="2"/>
    <x v="3"/>
    <n v="6979"/>
    <s v=" JUSTICIA JUVENIL"/>
    <x v="47"/>
    <n v="100"/>
    <x v="195"/>
    <n v="7"/>
    <s v="ASE - SANTIAGO SUR PONIENTE"/>
    <s v="BANCO SANTADER - CHILE"/>
    <n v="84881392"/>
    <n v="14765520"/>
    <n v="11369450"/>
    <n v="9351496"/>
    <n v="12009290"/>
    <m/>
    <m/>
    <m/>
    <m/>
    <m/>
    <m/>
    <m/>
    <m/>
    <n v="47495756"/>
  </r>
  <r>
    <x v="12"/>
    <s v="DJJ"/>
    <n v="20032"/>
    <s v="PROG"/>
    <s v="PLA"/>
    <x v="10"/>
    <x v="11"/>
    <n v="3842"/>
    <s v=" JUSTICIA JUVENIL"/>
    <x v="45"/>
    <n v="64"/>
    <x v="196"/>
    <n v="12"/>
    <s v="PLA - PROVINCIA DE MAIPO"/>
    <s v="BANCO SCOTIABANK"/>
    <n v="971134984"/>
    <n v="10301491"/>
    <n v="5794589"/>
    <n v="3594791"/>
    <n v="4238634"/>
    <m/>
    <m/>
    <m/>
    <m/>
    <m/>
    <m/>
    <m/>
    <m/>
    <n v="23929505"/>
  </r>
  <r>
    <x v="12"/>
    <s v="DJJ"/>
    <n v="20032"/>
    <s v="PROG"/>
    <s v="ASE"/>
    <x v="0"/>
    <x v="0"/>
    <n v="6570"/>
    <s v=" JUSTICIA JUVENIL"/>
    <x v="48"/>
    <n v="50"/>
    <x v="197"/>
    <n v="7"/>
    <s v="ASE - SANTIAGO"/>
    <s v="BANCO DE CREDITO E INVERSIONES"/>
    <n v="10705171"/>
    <n v="7382760"/>
    <n v="3839035"/>
    <n v="3346851"/>
    <n v="4528093"/>
    <m/>
    <m/>
    <m/>
    <m/>
    <m/>
    <m/>
    <m/>
    <m/>
    <n v="19096739"/>
  </r>
  <r>
    <x v="12"/>
    <s v="DJJ"/>
    <n v="20032"/>
    <s v="PROG"/>
    <s v="ASE"/>
    <x v="23"/>
    <x v="26"/>
    <n v="7003"/>
    <s v=" JUSTICIA JUVENIL"/>
    <x v="45"/>
    <n v="75"/>
    <x v="198"/>
    <n v="7"/>
    <s v="ASE - SAN BERNARDO"/>
    <s v="BANCO DE CREDITO E INVERSIONES"/>
    <n v="11282380"/>
    <n v="11074140"/>
    <n v="10483519"/>
    <n v="8342519"/>
    <n v="8785484"/>
    <m/>
    <m/>
    <m/>
    <m/>
    <m/>
    <m/>
    <m/>
    <m/>
    <n v="38685662"/>
  </r>
  <r>
    <x v="12"/>
    <s v="DJJ"/>
    <n v="20032"/>
    <s v="PROG"/>
    <s v="ASE"/>
    <x v="2"/>
    <x v="3"/>
    <n v="6979"/>
    <s v=" JUSTICIA JUVENIL"/>
    <x v="46"/>
    <n v="140"/>
    <x v="199"/>
    <n v="7"/>
    <s v="ASE - CIP CRC SAN JOAQUIN"/>
    <s v="BANCO SANTANDER CHILE"/>
    <n v="84881376"/>
    <n v="20671728"/>
    <n v="9154622"/>
    <n v="5266369"/>
    <n v="8514783"/>
    <m/>
    <m/>
    <m/>
    <m/>
    <m/>
    <m/>
    <m/>
    <m/>
    <n v="43607502"/>
  </r>
  <r>
    <x v="12"/>
    <s v="DJJ"/>
    <n v="20032"/>
    <s v="PROG"/>
    <s v="ASE"/>
    <x v="15"/>
    <x v="18"/>
    <n v="6470"/>
    <s v=" JUSTICIA JUVENIL"/>
    <x v="56"/>
    <n v="80"/>
    <x v="200"/>
    <n v="7"/>
    <s v="ASE - DEM METROPOLITANO NORTE"/>
    <s v="BANCO DE CREDITO E INVERSIONES"/>
    <n v="10706658"/>
    <n v="11812416"/>
    <n v="8711657"/>
    <n v="6447610"/>
    <n v="6742921"/>
    <m/>
    <m/>
    <m/>
    <m/>
    <m/>
    <m/>
    <m/>
    <m/>
    <n v="33714604"/>
  </r>
  <r>
    <x v="12"/>
    <s v="DJJ"/>
    <n v="20032"/>
    <s v="PROG"/>
    <s v="SBC"/>
    <x v="10"/>
    <x v="11"/>
    <n v="3842"/>
    <s v=" JUSTICIA JUVENIL"/>
    <x v="56"/>
    <n v="120"/>
    <x v="201"/>
    <n v="15"/>
    <s v="SBC - NORTE"/>
    <s v="BANCO SCOTIABANK"/>
    <n v="970826742"/>
    <m/>
    <n v="7964880"/>
    <m/>
    <m/>
    <m/>
    <m/>
    <m/>
    <m/>
    <m/>
    <m/>
    <m/>
    <m/>
    <n v="7964880"/>
  </r>
  <r>
    <x v="12"/>
    <s v="DJJ"/>
    <n v="20032"/>
    <s v="PROG"/>
    <s v="PLA"/>
    <x v="0"/>
    <x v="0"/>
    <n v="6570"/>
    <s v=" JUSTICIA JUVENIL"/>
    <x v="55"/>
    <n v="44"/>
    <x v="202"/>
    <n v="12"/>
    <s v="PLA - LA PINTANA"/>
    <s v="BANCO DE CREDITO E INVERSIONES"/>
    <n v="10671439"/>
    <m/>
    <n v="1051123"/>
    <m/>
    <m/>
    <m/>
    <m/>
    <m/>
    <m/>
    <m/>
    <m/>
    <m/>
    <m/>
    <n v="1051123"/>
  </r>
  <r>
    <x v="12"/>
    <s v="DJJ"/>
    <n v="20032"/>
    <s v="PROG"/>
    <s v="PLA"/>
    <x v="10"/>
    <x v="11"/>
    <n v="3842"/>
    <s v=" JUSTICIA JUVENIL"/>
    <x v="45"/>
    <n v="53"/>
    <x v="203"/>
    <n v="12"/>
    <s v="PLA - PROVINCIA DEL MAIPO"/>
    <s v="BANCO SCOTIABANK"/>
    <n v="156682799"/>
    <m/>
    <n v="5794589"/>
    <m/>
    <m/>
    <m/>
    <m/>
    <m/>
    <m/>
    <m/>
    <m/>
    <m/>
    <m/>
    <n v="5794589"/>
  </r>
  <r>
    <x v="12"/>
    <s v="DJJ"/>
    <n v="20032"/>
    <s v="PROG"/>
    <s v="PLA"/>
    <x v="10"/>
    <x v="11"/>
    <n v="3842"/>
    <s v=" JUSTICIA JUVENIL"/>
    <x v="44"/>
    <n v="80"/>
    <x v="204"/>
    <n v="12"/>
    <s v="PLA - ACJ TALAGANTE"/>
    <s v="BANCO SCOTIABANK"/>
    <n v="970291725"/>
    <m/>
    <n v="1651764"/>
    <m/>
    <m/>
    <m/>
    <m/>
    <m/>
    <m/>
    <m/>
    <m/>
    <m/>
    <m/>
    <n v="1651764"/>
  </r>
  <r>
    <x v="12"/>
    <s v="DJJ"/>
    <n v="20032"/>
    <s v="PROG"/>
    <s v="ASE"/>
    <x v="15"/>
    <x v="18"/>
    <n v="6470"/>
    <s v=" JUSTICIA JUVENIL"/>
    <x v="56"/>
    <n v="80"/>
    <x v="205"/>
    <n v="7"/>
    <s v="ASE - DEM SANTIAGO NORTE"/>
    <s v="BANCO DE CREDITO E INVERSIONES"/>
    <n v="10657754"/>
    <m/>
    <n v="11074140"/>
    <m/>
    <n v="10631174"/>
    <m/>
    <m/>
    <m/>
    <m/>
    <m/>
    <m/>
    <m/>
    <m/>
    <n v="21705314"/>
  </r>
  <r>
    <x v="12"/>
    <s v="DJJ"/>
    <n v="20032"/>
    <s v="PROG"/>
    <s v="ASE"/>
    <x v="24"/>
    <x v="27"/>
    <n v="7510"/>
    <s v=" JUSTICIA JUVENIL"/>
    <x v="57"/>
    <n v="60"/>
    <x v="206"/>
    <n v="7"/>
    <s v="ASE - CREA EQUIDAD ÑUÑOA"/>
    <s v="BANCO DE CHILE"/>
    <n v="1732388606"/>
    <m/>
    <n v="2657794"/>
    <m/>
    <m/>
    <m/>
    <m/>
    <m/>
    <m/>
    <m/>
    <m/>
    <m/>
    <m/>
    <n v="2657794"/>
  </r>
  <r>
    <x v="12"/>
    <s v="DJJ"/>
    <n v="20032"/>
    <s v="PROG"/>
    <s v="ASE"/>
    <x v="23"/>
    <x v="26"/>
    <n v="7003"/>
    <s v=" JUSTICIA JUVENIL"/>
    <x v="45"/>
    <n v="100"/>
    <x v="207"/>
    <n v="7"/>
    <s v="ASE - SAN BERNARDO"/>
    <s v="BANCO DE CREDITO E INVERSIONES"/>
    <n v="145780802"/>
    <m/>
    <n v="11517106"/>
    <m/>
    <m/>
    <m/>
    <m/>
    <m/>
    <m/>
    <m/>
    <m/>
    <m/>
    <m/>
    <n v="11517106"/>
  </r>
  <r>
    <x v="12"/>
    <s v="DJJ"/>
    <n v="20032"/>
    <s v="PROG"/>
    <s v="ASE"/>
    <x v="0"/>
    <x v="0"/>
    <n v="6570"/>
    <s v=" JUSTICIA JUVENIL"/>
    <x v="43"/>
    <n v="90"/>
    <x v="208"/>
    <n v="7"/>
    <s v="ASE - ESTACION CENTRAL"/>
    <s v="BANCO DE CREDITO E INVERSIONES"/>
    <n v="10676252"/>
    <m/>
    <n v="3691380"/>
    <m/>
    <n v="5315587"/>
    <m/>
    <m/>
    <m/>
    <m/>
    <m/>
    <m/>
    <m/>
    <m/>
    <n v="9006967"/>
  </r>
  <r>
    <x v="12"/>
    <s v="DJJ"/>
    <n v="20032"/>
    <s v="PROG"/>
    <s v="PLA"/>
    <x v="2"/>
    <x v="28"/>
    <n v="6979"/>
    <s v=" JUSTICIA JUVENIL"/>
    <x v="47"/>
    <n v="90"/>
    <x v="209"/>
    <n v="12"/>
    <s v="ASE - SANTIAGO SUR PONIENTE"/>
    <s v="BANCO SANTANDER-CHILE"/>
    <n v="73546281"/>
    <m/>
    <n v="13288968"/>
    <m/>
    <n v="13288968"/>
    <m/>
    <m/>
    <m/>
    <m/>
    <m/>
    <m/>
    <m/>
    <m/>
    <n v="26577936"/>
  </r>
  <r>
    <x v="12"/>
    <s v="DJJ"/>
    <n v="20032"/>
    <s v="PROG"/>
    <s v="ASE"/>
    <x v="0"/>
    <x v="0"/>
    <n v="6570"/>
    <s v=" JUSTICIA JUVENIL"/>
    <x v="55"/>
    <n v="60"/>
    <x v="210"/>
    <n v="7"/>
    <s v="ASE - PUENTE ALTO"/>
    <s v="BANCO DE CREDITO E INVERSIONES"/>
    <n v="10676261"/>
    <m/>
    <n v="6792139"/>
    <n v="12993657"/>
    <m/>
    <m/>
    <m/>
    <m/>
    <m/>
    <m/>
    <m/>
    <m/>
    <m/>
    <n v="19785796"/>
  </r>
  <r>
    <x v="12"/>
    <s v="DJJ"/>
    <n v="20032"/>
    <s v="PROG"/>
    <s v="ASE"/>
    <x v="2"/>
    <x v="28"/>
    <n v="6979"/>
    <s v=" JUSTICIA JUVENIL"/>
    <x v="46"/>
    <n v="155"/>
    <x v="211"/>
    <n v="7"/>
    <s v="ASE - CIP CRC SAN JOAQUIN"/>
    <s v="BANCO SANTANDER-CHILE"/>
    <n v="73546273"/>
    <m/>
    <n v="13584278"/>
    <m/>
    <m/>
    <m/>
    <m/>
    <m/>
    <m/>
    <m/>
    <m/>
    <m/>
    <m/>
    <n v="13584278"/>
  </r>
  <r>
    <x v="12"/>
    <s v="DJJ"/>
    <n v="20032"/>
    <s v="PROG"/>
    <s v="EVA"/>
    <x v="25"/>
    <x v="29"/>
    <n v="7107"/>
    <s v=" JUSTICIA JUVENIL"/>
    <x v="58"/>
    <m/>
    <x v="212"/>
    <n v="1"/>
    <s v="EVA - ESTUDIO PARA FAVORECER LA INTERVENCION CON ENFOQUE INTERCULTURAL CON ADOLESCENTES Y JOVENES MI"/>
    <s v="BANCO SANTANDER CHILE"/>
    <n v="801041908"/>
    <m/>
    <n v="8500000"/>
    <m/>
    <m/>
    <m/>
    <m/>
    <m/>
    <m/>
    <m/>
    <m/>
    <m/>
    <m/>
    <n v="8500000"/>
  </r>
  <r>
    <x v="12"/>
    <s v="DJJ"/>
    <n v="20032"/>
    <s v="PROG"/>
    <s v="ASE"/>
    <x v="0"/>
    <x v="12"/>
    <n v="6570"/>
    <s v=" JUSTICIA JUVENIL"/>
    <x v="55"/>
    <n v="36"/>
    <x v="213"/>
    <n v="7"/>
    <s v="ASE - PUENTE ALTO"/>
    <s v="BANCO DE CREDITO E INVERSIONES"/>
    <n v="10705198"/>
    <m/>
    <m/>
    <m/>
    <n v="16389727"/>
    <m/>
    <m/>
    <m/>
    <m/>
    <m/>
    <m/>
    <m/>
    <m/>
    <n v="16389727"/>
  </r>
  <r>
    <x v="12"/>
    <s v="DJJ"/>
    <n v="20032"/>
    <s v="PROG"/>
    <s v="PLE"/>
    <x v="0"/>
    <x v="0"/>
    <n v="6570"/>
    <s v=" JUSTICIA JUVENIL"/>
    <x v="59"/>
    <n v="75"/>
    <x v="214"/>
    <n v="12"/>
    <s v="PLE - CERRO NAVIA"/>
    <s v="BANCO DE CREDITO E INVERSIONES"/>
    <n v="10651187"/>
    <m/>
    <m/>
    <m/>
    <n v="2928711"/>
    <m/>
    <m/>
    <m/>
    <m/>
    <m/>
    <m/>
    <m/>
    <m/>
    <n v="2928711"/>
  </r>
  <r>
    <x v="12"/>
    <s v="DJJ"/>
    <n v="20032"/>
    <s v="PROG"/>
    <s v="PLA"/>
    <x v="10"/>
    <x v="11"/>
    <n v="3842"/>
    <s v=" JUSTICIA JUVENIL"/>
    <x v="60"/>
    <n v="25"/>
    <x v="215"/>
    <n v="12"/>
    <s v="PLA - ACJ SAN JOAQUIN"/>
    <s v="BANCO SCOTIABANK"/>
    <n v="971134992"/>
    <m/>
    <m/>
    <m/>
    <n v="4024020"/>
    <m/>
    <m/>
    <m/>
    <m/>
    <m/>
    <m/>
    <m/>
    <m/>
    <n v="4024020"/>
  </r>
  <r>
    <x v="13"/>
    <s v="DJJ"/>
    <n v="20032"/>
    <s v="PROG"/>
    <s v="ASR"/>
    <x v="7"/>
    <x v="8"/>
    <n v="1800"/>
    <s v=" JUSTICIA JUVENIL"/>
    <x v="61"/>
    <n v="15"/>
    <x v="216"/>
    <n v="11"/>
    <s v="ASR - PIL CUIDAD DEL NINO VALDIVIA"/>
    <s v="BANCO DE CREDITO E INVERSIONES"/>
    <n v="10577165"/>
    <n v="1297740"/>
    <n v="1179763"/>
    <n v="1179763"/>
    <n v="1179763"/>
    <m/>
    <m/>
    <m/>
    <m/>
    <m/>
    <m/>
    <m/>
    <m/>
    <n v="4837029"/>
  </r>
  <r>
    <x v="13"/>
    <s v="DJJ"/>
    <n v="20032"/>
    <s v="PROG"/>
    <s v="ALA"/>
    <x v="7"/>
    <x v="8"/>
    <n v="1800"/>
    <s v=" JUSTICIA JUVENIL"/>
    <x v="61"/>
    <n v="15"/>
    <x v="217"/>
    <n v="11"/>
    <s v="ALA - PIL CUIDAD DEL NINO VALDIVIA"/>
    <s v="BANCO DE CREDITO E INVERSIONES"/>
    <n v="10577165"/>
    <n v="1198302"/>
    <n v="1497878"/>
    <n v="1497878"/>
    <n v="1497878"/>
    <m/>
    <m/>
    <m/>
    <m/>
    <m/>
    <m/>
    <m/>
    <m/>
    <n v="5691936"/>
  </r>
  <r>
    <x v="13"/>
    <s v="DJJ"/>
    <n v="20032"/>
    <s v="PROG"/>
    <s v="ASE"/>
    <x v="2"/>
    <x v="3"/>
    <n v="6979"/>
    <s v=" JUSTICIA JUVENIL"/>
    <x v="61"/>
    <n v="90"/>
    <x v="218"/>
    <n v="7"/>
    <s v="ASE - LOS RIOS"/>
    <s v="BANCO SANTANDER-CHILE"/>
    <n v="73546478"/>
    <n v="4362239"/>
    <m/>
    <m/>
    <m/>
    <m/>
    <m/>
    <m/>
    <m/>
    <m/>
    <m/>
    <m/>
    <m/>
    <n v="4362239"/>
  </r>
  <r>
    <x v="13"/>
    <s v="DJJ"/>
    <n v="20032"/>
    <s v="PROG"/>
    <s v="PMM"/>
    <x v="7"/>
    <x v="8"/>
    <n v="1800"/>
    <s v=" JUSTICIA JUVENIL"/>
    <x v="61"/>
    <n v="140"/>
    <x v="219"/>
    <n v="0"/>
    <s v="PMM - CUIDAD DEL NIÑO VALDIVIA"/>
    <s v="BANCO DE CREDITO E INVERSIONES"/>
    <n v="35401176"/>
    <n v="8941854"/>
    <n v="12606612"/>
    <n v="10567307"/>
    <n v="11637945"/>
    <m/>
    <m/>
    <m/>
    <m/>
    <m/>
    <m/>
    <m/>
    <m/>
    <n v="43753718"/>
  </r>
  <r>
    <x v="13"/>
    <s v="DJJ"/>
    <n v="20032"/>
    <s v="PROG"/>
    <s v="ASE"/>
    <x v="2"/>
    <x v="3"/>
    <n v="6979"/>
    <s v=" JUSTICIA JUVENIL"/>
    <x v="61"/>
    <n v="150"/>
    <x v="220"/>
    <n v="7"/>
    <s v="ASE - LOS RIOS"/>
    <s v="BANCO SANTANDER CHILE"/>
    <n v="84881198"/>
    <n v="8416346"/>
    <n v="3366538"/>
    <n v="2468795"/>
    <n v="2805449"/>
    <m/>
    <m/>
    <m/>
    <m/>
    <m/>
    <m/>
    <m/>
    <m/>
    <n v="17057128"/>
  </r>
  <r>
    <x v="14"/>
    <s v="DJJ"/>
    <n v="20032"/>
    <s v="PROG"/>
    <s v="PLE"/>
    <x v="26"/>
    <x v="30"/>
    <n v="6830"/>
    <s v=" JUSTICIA JUVENIL"/>
    <x v="62"/>
    <n v="38"/>
    <x v="221"/>
    <n v="12"/>
    <s v="PLE - PROGRAMA LIBERTAD ASISTIDA ESPECIAL"/>
    <s v="BANCO SCOTIABANK"/>
    <n v="970283032"/>
    <n v="7765267"/>
    <n v="7497499"/>
    <n v="7497499"/>
    <n v="7765267"/>
    <m/>
    <m/>
    <m/>
    <m/>
    <m/>
    <m/>
    <m/>
    <m/>
    <n v="30525532"/>
  </r>
  <r>
    <x v="14"/>
    <s v="DJJ"/>
    <n v="20032"/>
    <s v="PROG"/>
    <s v="ASR"/>
    <x v="26"/>
    <x v="30"/>
    <n v="6830"/>
    <s v=" JUSTICIA JUVENIL"/>
    <x v="62"/>
    <n v="10"/>
    <x v="222"/>
    <n v="11"/>
    <s v="ASR - PIL WAYNA IRNAQIRI"/>
    <s v="BANCO SCOTIABANK"/>
    <n v="971844663"/>
    <n v="794788"/>
    <n v="794788"/>
    <n v="927252"/>
    <n v="1192181"/>
    <m/>
    <m/>
    <m/>
    <m/>
    <m/>
    <m/>
    <m/>
    <m/>
    <n v="3709009"/>
  </r>
  <r>
    <x v="14"/>
    <s v="DJJ"/>
    <n v="20032"/>
    <s v="PROG"/>
    <s v="ALA"/>
    <x v="26"/>
    <x v="30"/>
    <n v="6830"/>
    <s v=" JUSTICIA JUVENIL"/>
    <x v="62"/>
    <n v="10"/>
    <x v="223"/>
    <n v="11"/>
    <s v="ALA - PIL WAYNA IRNAQIRI"/>
    <s v="BANCO SCOTIABANK"/>
    <n v="971844663"/>
    <n v="1009097"/>
    <n v="1009097"/>
    <n v="672731"/>
    <n v="840914"/>
    <m/>
    <m/>
    <m/>
    <m/>
    <m/>
    <m/>
    <m/>
    <m/>
    <n v="3531839"/>
  </r>
  <r>
    <x v="14"/>
    <s v="DJJ"/>
    <n v="20032"/>
    <s v="PROG"/>
    <s v="PLA"/>
    <x v="26"/>
    <x v="30"/>
    <n v="6830"/>
    <s v=" JUSTICIA JUVENIL"/>
    <x v="62"/>
    <n v="22"/>
    <x v="224"/>
    <n v="12"/>
    <s v="PLA - PROGRAMA DE LIBERTAD ASISTIDA"/>
    <s v="BANCO SCOTIABANK"/>
    <n v="970283021"/>
    <n v="4532656"/>
    <n v="5562805"/>
    <n v="3090447"/>
    <m/>
    <m/>
    <m/>
    <m/>
    <m/>
    <m/>
    <m/>
    <m/>
    <m/>
    <n v="13185908"/>
  </r>
  <r>
    <x v="14"/>
    <s v="DJJ"/>
    <n v="20032"/>
    <s v="PROG"/>
    <s v="ASE"/>
    <x v="26"/>
    <x v="30"/>
    <n v="6830"/>
    <s v=" JUSTICIA JUVENIL"/>
    <x v="62"/>
    <n v="30"/>
    <x v="225"/>
    <n v="7"/>
    <s v="ASE - BALDOMERO LILLO"/>
    <s v="BANCO SCOTIABANK"/>
    <n v="972293679"/>
    <n v="5669960"/>
    <n v="5669960"/>
    <n v="5669960"/>
    <m/>
    <m/>
    <m/>
    <m/>
    <m/>
    <m/>
    <m/>
    <m/>
    <m/>
    <n v="17009880"/>
  </r>
  <r>
    <x v="14"/>
    <s v="DJJ"/>
    <n v="20032"/>
    <s v="PROG"/>
    <s v="PMM"/>
    <x v="26"/>
    <x v="30"/>
    <n v="6830"/>
    <s v=" JUSTICIA JUVENIL"/>
    <x v="62"/>
    <n v="60"/>
    <x v="226"/>
    <n v="0"/>
    <s v="PMM - MULTIMODAL CORFAL ARICA Y PARINACOTA"/>
    <s v="BANCO SCOTIABANK"/>
    <n v="972352780"/>
    <n v="10131294"/>
    <n v="12073206"/>
    <n v="12489523"/>
    <n v="12489523"/>
    <m/>
    <m/>
    <m/>
    <m/>
    <m/>
    <m/>
    <m/>
    <m/>
    <n v="47183546"/>
  </r>
  <r>
    <x v="14"/>
    <s v="DJJ"/>
    <n v="20032"/>
    <s v="PROG"/>
    <s v="ASE"/>
    <x v="26"/>
    <x v="30"/>
    <n v="6830"/>
    <s v=" JUSTICIA JUVENIL"/>
    <x v="62"/>
    <n v="35"/>
    <x v="227"/>
    <n v="7"/>
    <s v="ASE - BALDOMERO LILLO"/>
    <s v="BANCO SCOTIABANK"/>
    <n v="972293679"/>
    <m/>
    <m/>
    <n v="6614953"/>
    <n v="6614953"/>
    <m/>
    <m/>
    <m/>
    <m/>
    <m/>
    <m/>
    <m/>
    <m/>
    <n v="13229906"/>
  </r>
  <r>
    <x v="15"/>
    <s v="DJJ"/>
    <n v="20032"/>
    <s v="PROG"/>
    <s v="PSA"/>
    <x v="13"/>
    <x v="15"/>
    <n v="6866"/>
    <s v=" JUSTICIA JUVENIL"/>
    <x v="63"/>
    <n v="35"/>
    <x v="228"/>
    <n v="14"/>
    <s v="PSA - LLEQUEN NUBLE"/>
    <s v="BANCO DE CREDITO E INVERSIONES"/>
    <n v="67030581"/>
    <n v="3082131"/>
    <m/>
    <m/>
    <m/>
    <m/>
    <m/>
    <m/>
    <m/>
    <m/>
    <m/>
    <m/>
    <m/>
    <n v="3082131"/>
  </r>
  <r>
    <x v="15"/>
    <s v="DJJ"/>
    <n v="20032"/>
    <s v="PROG"/>
    <s v="ASE"/>
    <x v="18"/>
    <x v="21"/>
    <n v="6911"/>
    <s v=" JUSTICIA JUVENIL"/>
    <x v="63"/>
    <n v="45"/>
    <x v="229"/>
    <n v="7"/>
    <s v="ASE - SAN PABLO"/>
    <s v="BANCO ESTADO"/>
    <n v="53900100457"/>
    <n v="3029885"/>
    <n v="3029885"/>
    <m/>
    <m/>
    <m/>
    <m/>
    <m/>
    <m/>
    <m/>
    <m/>
    <m/>
    <m/>
    <n v="6059770"/>
  </r>
  <r>
    <x v="15"/>
    <s v="DJJ"/>
    <n v="20032"/>
    <s v="PROG"/>
    <s v="ASR"/>
    <x v="13"/>
    <x v="15"/>
    <n v="6866"/>
    <s v=" JUSTICIA JUVENIL"/>
    <x v="63"/>
    <n v="15"/>
    <x v="230"/>
    <n v="11"/>
    <s v="ASR - PIL LLEQUEN ÑUBLE"/>
    <s v="BANCO DE CREDITO E INVERSIONES"/>
    <n v="67087809"/>
    <n v="1061787"/>
    <n v="943811"/>
    <n v="825834"/>
    <n v="943811"/>
    <m/>
    <m/>
    <m/>
    <m/>
    <m/>
    <m/>
    <m/>
    <m/>
    <n v="3775243"/>
  </r>
  <r>
    <x v="15"/>
    <s v="DJJ"/>
    <n v="20032"/>
    <s v="PROG"/>
    <s v="ALA"/>
    <x v="13"/>
    <x v="15"/>
    <n v="6866"/>
    <s v=" JUSTICIA JUVENIL"/>
    <x v="63"/>
    <n v="15"/>
    <x v="231"/>
    <n v="11"/>
    <s v="ALA - PIL LLEQUEN ÑUBLE"/>
    <s v="BANCO DE CREDITO E INVERSIONES"/>
    <n v="67087809"/>
    <n v="1198302"/>
    <n v="748939"/>
    <n v="1048515"/>
    <n v="898727"/>
    <m/>
    <m/>
    <m/>
    <m/>
    <m/>
    <m/>
    <m/>
    <m/>
    <n v="3894483"/>
  </r>
  <r>
    <x v="15"/>
    <s v="DJJ"/>
    <n v="20032"/>
    <s v="PROG"/>
    <s v="PMM"/>
    <x v="13"/>
    <x v="15"/>
    <n v="6866"/>
    <s v=" JUSTICIA JUVENIL"/>
    <x v="63"/>
    <n v="130"/>
    <x v="232"/>
    <n v="0"/>
    <s v="PMM - LLEQUEN ÑUBLE"/>
    <s v="BANCO DE CREDITO E INVERSIONES"/>
    <n v="67078907"/>
    <n v="18314284"/>
    <n v="24100877"/>
    <n v="22988529"/>
    <n v="18724527"/>
    <m/>
    <m/>
    <m/>
    <m/>
    <m/>
    <m/>
    <m/>
    <m/>
    <n v="84128217"/>
  </r>
  <r>
    <x v="15"/>
    <s v="DJJ"/>
    <n v="20032"/>
    <s v="PROG"/>
    <s v="ASE"/>
    <x v="13"/>
    <x v="15"/>
    <n v="6866"/>
    <s v=" JUSTICIA JUVENIL"/>
    <x v="63"/>
    <n v="35"/>
    <x v="233"/>
    <n v="7"/>
    <s v="ASE - LLEQUEN ÑUBLE"/>
    <s v="BANCO DE CREDITO E INVERSIONES"/>
    <n v="67088481"/>
    <n v="5891442"/>
    <n v="3703192"/>
    <n v="2721285"/>
    <n v="4067900"/>
    <m/>
    <m/>
    <m/>
    <m/>
    <m/>
    <m/>
    <m/>
    <m/>
    <n v="1638381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239" firstHeaderRow="1" firstDataRow="2" firstDataCol="5"/>
  <pivotFields count="29">
    <pivotField axis="axisRow" compact="0" outline="0" showAll="0" defaultSubtotal="0">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7">
        <item x="17"/>
        <item x="21"/>
        <item x="4"/>
        <item x="6"/>
        <item x="7"/>
        <item x="3"/>
        <item x="18"/>
        <item x="5"/>
        <item x="15"/>
        <item x="0"/>
        <item x="26"/>
        <item x="10"/>
        <item x="13"/>
        <item x="1"/>
        <item x="12"/>
        <item x="9"/>
        <item x="23"/>
        <item x="19"/>
        <item x="2"/>
        <item x="20"/>
        <item x="16"/>
        <item x="14"/>
        <item x="8"/>
        <item x="22"/>
        <item x="11"/>
        <item x="24"/>
        <item x="25"/>
      </items>
      <extLst>
        <ext xmlns:x14="http://schemas.microsoft.com/office/spreadsheetml/2009/9/main" uri="{2946ED86-A175-432a-8AC1-64E0C546D7DE}">
          <x14:pivotField fillDownLabels="1"/>
        </ext>
      </extLst>
    </pivotField>
    <pivotField axis="axisRow" compact="0" outline="0" showAll="0" defaultSubtotal="0">
      <items count="31">
        <item x="4"/>
        <item x="9"/>
        <item x="22"/>
        <item x="17"/>
        <item x="11"/>
        <item x="26"/>
        <item x="15"/>
        <item x="30"/>
        <item x="0"/>
        <item x="12"/>
        <item x="14"/>
        <item x="16"/>
        <item x="6"/>
        <item x="2"/>
        <item x="1"/>
        <item x="7"/>
        <item x="8"/>
        <item x="5"/>
        <item x="18"/>
        <item x="24"/>
        <item x="25"/>
        <item x="20"/>
        <item x="3"/>
        <item x="21"/>
        <item x="10"/>
        <item x="23"/>
        <item x="19"/>
        <item x="13"/>
        <item x="27"/>
        <item x="28"/>
        <item x="29"/>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65">
        <item x="33"/>
        <item x="1"/>
        <item x="62"/>
        <item x="3"/>
        <item x="10"/>
        <item x="36"/>
        <item x="23"/>
        <item x="63"/>
        <item x="34"/>
        <item x="26"/>
        <item x="5"/>
        <item x="6"/>
        <item x="28"/>
        <item x="38"/>
        <item x="22"/>
        <item x="51"/>
        <item x="52"/>
        <item x="0"/>
        <item x="47"/>
        <item x="53"/>
        <item x="54"/>
        <item x="50"/>
        <item x="8"/>
        <item x="24"/>
        <item x="29"/>
        <item x="49"/>
        <item x="37"/>
        <item x="7"/>
        <item x="41"/>
        <item x="48"/>
        <item x="55"/>
        <item x="35"/>
        <item x="40"/>
        <item x="42"/>
        <item x="13"/>
        <item x="15"/>
        <item x="18"/>
        <item x="56"/>
        <item x="11"/>
        <item x="45"/>
        <item x="12"/>
        <item x="19"/>
        <item x="46"/>
        <item x="27"/>
        <item x="43"/>
        <item x="4"/>
        <item x="44"/>
        <item x="21"/>
        <item x="31"/>
        <item x="2"/>
        <item x="61"/>
        <item x="14"/>
        <item x="32"/>
        <item x="9"/>
        <item x="16"/>
        <item x="20"/>
        <item x="57"/>
        <item x="58"/>
        <item x="17"/>
        <item x="30"/>
        <item x="25"/>
        <item x="39"/>
        <item x="59"/>
        <item x="60"/>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34">
        <item x="0"/>
        <item x="1"/>
        <item x="2"/>
        <item x="3"/>
        <item x="4"/>
        <item x="5"/>
        <item x="12"/>
        <item x="13"/>
        <item x="14"/>
        <item x="15"/>
        <item x="16"/>
        <item x="17"/>
        <item x="18"/>
        <item x="19"/>
        <item x="20"/>
        <item x="22"/>
        <item x="23"/>
        <item x="24"/>
        <item x="25"/>
        <item x="26"/>
        <item x="27"/>
        <item x="28"/>
        <item x="29"/>
        <item x="31"/>
        <item x="32"/>
        <item x="33"/>
        <item x="34"/>
        <item x="35"/>
        <item x="36"/>
        <item x="37"/>
        <item x="38"/>
        <item x="39"/>
        <item x="40"/>
        <item x="42"/>
        <item x="43"/>
        <item x="44"/>
        <item x="45"/>
        <item x="46"/>
        <item x="47"/>
        <item x="48"/>
        <item x="49"/>
        <item x="50"/>
        <item x="51"/>
        <item x="52"/>
        <item x="53"/>
        <item x="54"/>
        <item x="55"/>
        <item x="56"/>
        <item x="57"/>
        <item x="58"/>
        <item x="59"/>
        <item x="60"/>
        <item x="61"/>
        <item x="62"/>
        <item x="63"/>
        <item x="64"/>
        <item x="65"/>
        <item x="73"/>
        <item x="74"/>
        <item x="75"/>
        <item x="76"/>
        <item x="77"/>
        <item x="78"/>
        <item x="79"/>
        <item x="80"/>
        <item x="81"/>
        <item x="88"/>
        <item x="89"/>
        <item x="90"/>
        <item x="91"/>
        <item x="92"/>
        <item x="93"/>
        <item x="94"/>
        <item x="228"/>
        <item x="104"/>
        <item x="105"/>
        <item x="106"/>
        <item x="107"/>
        <item x="108"/>
        <item x="109"/>
        <item x="110"/>
        <item x="229"/>
        <item x="111"/>
        <item x="112"/>
        <item x="113"/>
        <item x="114"/>
        <item x="115"/>
        <item x="116"/>
        <item x="117"/>
        <item x="118"/>
        <item x="119"/>
        <item x="120"/>
        <item x="121"/>
        <item x="123"/>
        <item x="124"/>
        <item x="125"/>
        <item x="126"/>
        <item x="127"/>
        <item x="128"/>
        <item x="129"/>
        <item x="130"/>
        <item x="131"/>
        <item x="132"/>
        <item x="133"/>
        <item x="134"/>
        <item x="135"/>
        <item x="136"/>
        <item x="140"/>
        <item x="141"/>
        <item x="142"/>
        <item x="143"/>
        <item x="144"/>
        <item x="145"/>
        <item x="146"/>
        <item x="147"/>
        <item x="148"/>
        <item x="149"/>
        <item x="153"/>
        <item x="150"/>
        <item x="151"/>
        <item x="152"/>
        <item x="154"/>
        <item x="155"/>
        <item x="156"/>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200"/>
        <item x="198"/>
        <item x="199"/>
        <item x="216"/>
        <item x="217"/>
        <item x="218"/>
        <item x="219"/>
        <item x="220"/>
        <item x="221"/>
        <item x="222"/>
        <item x="223"/>
        <item x="224"/>
        <item x="225"/>
        <item x="226"/>
        <item x="230"/>
        <item x="231"/>
        <item x="232"/>
        <item x="233"/>
        <item x="6"/>
        <item x="7"/>
        <item x="8"/>
        <item x="21"/>
        <item x="30"/>
        <item x="66"/>
        <item x="67"/>
        <item x="68"/>
        <item x="69"/>
        <item x="70"/>
        <item x="71"/>
        <item x="82"/>
        <item x="83"/>
        <item x="84"/>
        <item x="95"/>
        <item x="96"/>
        <item x="97"/>
        <item x="98"/>
        <item x="99"/>
        <item x="137"/>
        <item x="138"/>
        <item x="139"/>
        <item x="157"/>
        <item x="201"/>
        <item x="202"/>
        <item x="203"/>
        <item x="204"/>
        <item x="205"/>
        <item x="206"/>
        <item x="207"/>
        <item x="208"/>
        <item x="209"/>
        <item x="210"/>
        <item x="211"/>
        <item x="212"/>
        <item x="41"/>
        <item x="72"/>
        <item x="85"/>
        <item x="86"/>
        <item x="100"/>
        <item x="101"/>
        <item x="122"/>
        <item x="227"/>
        <item x="9"/>
        <item x="10"/>
        <item x="11"/>
        <item x="87"/>
        <item x="102"/>
        <item x="103"/>
        <item x="158"/>
        <item x="213"/>
        <item x="214"/>
        <item x="215"/>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4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235">
    <i>
      <x/>
      <x v="5"/>
      <x v="9"/>
      <x v="1"/>
      <x v="1"/>
    </i>
    <i r="2">
      <x v="11"/>
      <x v="1"/>
      <x v="3"/>
    </i>
    <i>
      <x v="1"/>
      <x v="22"/>
      <x v="33"/>
      <x v="4"/>
      <x v="53"/>
    </i>
    <i r="2">
      <x v="34"/>
      <x v="4"/>
      <x v="4"/>
    </i>
    <i r="2">
      <x v="37"/>
      <x v="4"/>
      <x v="40"/>
    </i>
    <i r="2">
      <x v="38"/>
      <x v="4"/>
      <x v="34"/>
    </i>
    <i r="2">
      <x v="40"/>
      <x v="4"/>
      <x v="51"/>
    </i>
    <i r="2">
      <x v="41"/>
      <x v="4"/>
      <x v="34"/>
    </i>
    <i r="2">
      <x v="42"/>
      <x v="4"/>
      <x v="40"/>
    </i>
    <i r="2">
      <x v="43"/>
      <x v="4"/>
      <x v="40"/>
    </i>
    <i r="2">
      <x v="45"/>
      <x v="4"/>
      <x v="51"/>
    </i>
    <i r="2">
      <x v="46"/>
      <x v="4"/>
      <x v="53"/>
    </i>
    <i r="2">
      <x v="47"/>
      <x v="4"/>
      <x v="35"/>
    </i>
    <i r="2">
      <x v="51"/>
      <x v="4"/>
      <x v="51"/>
    </i>
    <i r="2">
      <x v="52"/>
      <x v="4"/>
      <x v="51"/>
    </i>
    <i r="2">
      <x v="53"/>
      <x v="4"/>
      <x v="34"/>
    </i>
    <i r="2">
      <x v="54"/>
      <x v="4"/>
      <x v="34"/>
    </i>
    <i r="2">
      <x v="55"/>
      <x v="4"/>
      <x v="51"/>
    </i>
    <i r="2">
      <x v="187"/>
      <x v="4"/>
      <x v="51"/>
    </i>
    <i r="2">
      <x v="188"/>
      <x v="4"/>
      <x v="40"/>
    </i>
    <i r="2">
      <x v="189"/>
      <x v="4"/>
      <x v="34"/>
    </i>
    <i r="2">
      <x v="190"/>
      <x v="4"/>
      <x v="34"/>
    </i>
    <i r="2">
      <x v="191"/>
      <x v="4"/>
      <x v="40"/>
    </i>
    <i r="2">
      <x v="217"/>
      <x v="4"/>
      <x v="58"/>
    </i>
    <i>
      <x v="2"/>
      <x v="17"/>
      <x v="93"/>
      <x v="8"/>
      <x v="48"/>
    </i>
    <i r="2">
      <x v="94"/>
      <x v="8"/>
      <x v="48"/>
    </i>
    <i r="2">
      <x v="95"/>
      <x v="8"/>
      <x v="52"/>
    </i>
    <i r="2">
      <x v="97"/>
      <x v="8"/>
      <x v="52"/>
    </i>
    <i r="2">
      <x v="100"/>
      <x v="8"/>
      <x v="52"/>
    </i>
    <i r="2">
      <x v="101"/>
      <x v="8"/>
      <x v="48"/>
    </i>
    <i>
      <x v="3"/>
      <x v="21"/>
      <x v="74"/>
      <x v="7"/>
      <x v="9"/>
    </i>
    <i r="2">
      <x v="80"/>
      <x v="7"/>
      <x v="9"/>
    </i>
    <i>
      <x v="4"/>
      <x v="11"/>
      <x v="61"/>
      <x v="5"/>
      <x v="41"/>
    </i>
    <i r="2">
      <x v="131"/>
      <x v="12"/>
      <x v="44"/>
    </i>
    <i r="2">
      <x v="132"/>
      <x v="12"/>
      <x v="46"/>
    </i>
    <i r="2">
      <x v="133"/>
      <x v="12"/>
      <x v="39"/>
    </i>
    <i r="2">
      <x v="134"/>
      <x v="12"/>
      <x v="42"/>
    </i>
    <i r="2">
      <x v="140"/>
      <x v="12"/>
      <x v="15"/>
    </i>
    <i r="2">
      <x v="155"/>
      <x v="12"/>
      <x v="44"/>
    </i>
    <i r="2">
      <x v="156"/>
      <x v="12"/>
      <x v="42"/>
    </i>
    <i r="2">
      <x v="157"/>
      <x v="12"/>
      <x v="39"/>
    </i>
    <i r="2">
      <x v="158"/>
      <x v="12"/>
      <x v="42"/>
    </i>
    <i r="2">
      <x v="159"/>
      <x v="12"/>
      <x v="42"/>
    </i>
    <i r="2">
      <x v="161"/>
      <x v="12"/>
      <x v="39"/>
    </i>
    <i r="2">
      <x v="192"/>
      <x v="5"/>
      <x v="41"/>
    </i>
    <i r="2">
      <x v="204"/>
      <x v="12"/>
      <x v="37"/>
    </i>
    <i r="2">
      <x v="206"/>
      <x v="12"/>
      <x v="39"/>
    </i>
    <i r="2">
      <x v="207"/>
      <x v="12"/>
      <x v="46"/>
    </i>
    <i r="2">
      <x v="233"/>
      <x v="12"/>
      <x v="63"/>
    </i>
    <i>
      <x v="5"/>
      <x v="16"/>
      <x v="164"/>
      <x v="12"/>
      <x v="39"/>
    </i>
    <i r="2">
      <x v="210"/>
      <x v="12"/>
      <x v="39"/>
    </i>
    <i>
      <x v="6"/>
      <x v="12"/>
      <x v="68"/>
      <x v="6"/>
      <x v="47"/>
    </i>
    <i r="2">
      <x v="73"/>
      <x v="15"/>
      <x v="7"/>
    </i>
    <i r="2">
      <x v="177"/>
      <x v="15"/>
      <x v="7"/>
    </i>
    <i r="2">
      <x v="178"/>
      <x v="15"/>
      <x v="7"/>
    </i>
    <i r="2">
      <x v="179"/>
      <x v="15"/>
      <x v="7"/>
    </i>
    <i r="2">
      <x v="180"/>
      <x v="15"/>
      <x v="7"/>
    </i>
    <i>
      <x v="7"/>
      <x v="10"/>
      <x v="171"/>
      <x v="14"/>
      <x v="2"/>
    </i>
    <i r="2">
      <x v="172"/>
      <x v="14"/>
      <x v="2"/>
    </i>
    <i r="2">
      <x v="173"/>
      <x v="14"/>
      <x v="2"/>
    </i>
    <i r="2">
      <x v="174"/>
      <x v="14"/>
      <x v="2"/>
    </i>
    <i r="2">
      <x v="175"/>
      <x v="14"/>
      <x v="2"/>
    </i>
    <i r="2">
      <x v="176"/>
      <x v="14"/>
      <x v="2"/>
    </i>
    <i r="2">
      <x v="223"/>
      <x v="14"/>
      <x v="2"/>
    </i>
    <i>
      <x v="8"/>
      <x v="9"/>
      <x/>
      <x/>
      <x v="17"/>
    </i>
    <i r="2">
      <x v="1"/>
      <x/>
      <x v="17"/>
    </i>
    <i r="2">
      <x v="2"/>
      <x/>
      <x v="17"/>
    </i>
    <i r="2">
      <x v="4"/>
      <x/>
      <x v="17"/>
    </i>
    <i r="2">
      <x v="23"/>
      <x v="3"/>
      <x v="11"/>
    </i>
    <i r="2">
      <x v="24"/>
      <x v="3"/>
      <x v="11"/>
    </i>
    <i r="2">
      <x v="57"/>
      <x v="5"/>
      <x v="36"/>
    </i>
    <i r="2">
      <x v="58"/>
      <x v="5"/>
      <x v="36"/>
    </i>
    <i r="2">
      <x v="59"/>
      <x v="5"/>
      <x v="36"/>
    </i>
    <i r="2">
      <x v="60"/>
      <x v="5"/>
      <x v="36"/>
    </i>
    <i r="2">
      <x v="65"/>
      <x v="5"/>
      <x v="36"/>
    </i>
    <i r="2">
      <x v="70"/>
      <x v="6"/>
      <x v="6"/>
    </i>
    <i r="2">
      <x v="71"/>
      <x v="6"/>
      <x v="23"/>
    </i>
    <i r="2">
      <x v="121"/>
      <x v="10"/>
      <x v="13"/>
    </i>
    <i r="2">
      <x v="122"/>
      <x v="10"/>
      <x v="13"/>
    </i>
    <i r="2">
      <x v="123"/>
      <x v="10"/>
      <x v="13"/>
    </i>
    <i r="2">
      <x v="124"/>
      <x v="11"/>
      <x v="32"/>
    </i>
    <i r="2">
      <x v="125"/>
      <x v="11"/>
      <x v="32"/>
    </i>
    <i r="2">
      <x v="126"/>
      <x v="11"/>
      <x v="32"/>
    </i>
    <i r="2">
      <x v="135"/>
      <x v="12"/>
      <x v="18"/>
    </i>
    <i r="2">
      <x v="136"/>
      <x v="12"/>
      <x v="18"/>
    </i>
    <i r="2">
      <x v="137"/>
      <x v="12"/>
      <x v="29"/>
    </i>
    <i r="2">
      <x v="138"/>
      <x v="12"/>
      <x v="25"/>
    </i>
    <i r="2">
      <x v="144"/>
      <x v="12"/>
      <x v="19"/>
    </i>
    <i r="2">
      <x v="145"/>
      <x v="12"/>
      <x v="29"/>
    </i>
    <i r="2">
      <x v="146"/>
      <x v="12"/>
      <x v="20"/>
    </i>
    <i r="2">
      <x v="147"/>
      <x v="12"/>
      <x v="30"/>
    </i>
    <i r="2">
      <x v="148"/>
      <x v="12"/>
      <x v="18"/>
    </i>
    <i r="2">
      <x v="149"/>
      <x v="12"/>
      <x v="19"/>
    </i>
    <i r="2">
      <x v="150"/>
      <x v="12"/>
      <x v="15"/>
    </i>
    <i r="2">
      <x v="151"/>
      <x v="12"/>
      <x v="20"/>
    </i>
    <i r="2">
      <x v="152"/>
      <x v="12"/>
      <x v="29"/>
    </i>
    <i r="2">
      <x v="162"/>
      <x v="12"/>
      <x v="29"/>
    </i>
    <i r="2">
      <x v="195"/>
      <x v="6"/>
      <x v="23"/>
    </i>
    <i r="2">
      <x v="205"/>
      <x v="12"/>
      <x v="30"/>
    </i>
    <i r="2">
      <x v="211"/>
      <x v="12"/>
      <x v="44"/>
    </i>
    <i r="2">
      <x v="213"/>
      <x v="12"/>
      <x v="30"/>
    </i>
    <i r="2">
      <x v="218"/>
      <x v="5"/>
      <x v="36"/>
    </i>
    <i r="2">
      <x v="230"/>
      <x v="10"/>
      <x v="61"/>
    </i>
    <i r="2">
      <x v="232"/>
      <x v="12"/>
      <x v="62"/>
    </i>
    <i>
      <x v="9"/>
      <x v="9"/>
      <x v="62"/>
      <x v="5"/>
      <x v="36"/>
    </i>
    <i r="2">
      <x v="63"/>
      <x v="5"/>
      <x v="36"/>
    </i>
    <i r="2">
      <x v="64"/>
      <x v="5"/>
      <x v="36"/>
    </i>
    <i r="2">
      <x v="194"/>
      <x v="5"/>
      <x v="36"/>
    </i>
    <i r="2">
      <x v="228"/>
      <x v="6"/>
      <x v="23"/>
    </i>
    <i r="2">
      <x v="231"/>
      <x v="12"/>
      <x v="30"/>
    </i>
    <i>
      <x v="10"/>
      <x v="14"/>
      <x v="66"/>
      <x v="6"/>
      <x v="47"/>
    </i>
    <i r="2">
      <x v="67"/>
      <x v="6"/>
      <x v="47"/>
    </i>
    <i>
      <x v="11"/>
      <x v="14"/>
      <x v="72"/>
      <x v="6"/>
      <x v="47"/>
    </i>
    <i r="2">
      <x v="199"/>
      <x v="6"/>
      <x v="47"/>
    </i>
    <i>
      <x v="12"/>
      <x v="7"/>
      <x v="15"/>
      <x v="2"/>
      <x v="10"/>
    </i>
    <i r="2">
      <x v="16"/>
      <x v="2"/>
      <x v="10"/>
    </i>
    <i r="2">
      <x v="19"/>
      <x v="2"/>
      <x v="10"/>
    </i>
    <i r="2">
      <x v="20"/>
      <x v="2"/>
      <x v="10"/>
    </i>
    <i r="2">
      <x v="21"/>
      <x v="2"/>
      <x v="10"/>
    </i>
    <i r="2">
      <x v="22"/>
      <x v="2"/>
      <x v="10"/>
    </i>
    <i r="2">
      <x v="25"/>
      <x v="3"/>
      <x v="27"/>
    </i>
    <i r="2">
      <x v="27"/>
      <x v="3"/>
      <x v="27"/>
    </i>
    <i r="2">
      <x v="32"/>
      <x v="3"/>
      <x v="27"/>
    </i>
    <i>
      <x v="13"/>
      <x v="13"/>
      <x v="10"/>
      <x v="1"/>
      <x v="49"/>
    </i>
    <i r="2">
      <x v="26"/>
      <x v="3"/>
      <x v="22"/>
    </i>
    <i r="2">
      <x v="30"/>
      <x v="3"/>
      <x v="22"/>
    </i>
    <i r="2">
      <x v="31"/>
      <x v="3"/>
      <x v="22"/>
    </i>
    <i r="2">
      <x v="69"/>
      <x v="6"/>
      <x v="14"/>
    </i>
    <i r="2">
      <x v="196"/>
      <x v="6"/>
      <x v="47"/>
    </i>
    <i r="2">
      <x v="197"/>
      <x v="6"/>
      <x v="23"/>
    </i>
    <i r="2">
      <x v="198"/>
      <x v="6"/>
      <x v="23"/>
    </i>
    <i r="2">
      <x v="216"/>
      <x v="3"/>
      <x v="22"/>
    </i>
    <i r="2">
      <x v="224"/>
      <x/>
      <x v="17"/>
    </i>
    <i r="2">
      <x v="225"/>
      <x/>
      <x v="17"/>
    </i>
    <i r="2">
      <x v="226"/>
      <x/>
      <x v="17"/>
    </i>
    <i>
      <x v="14"/>
      <x v="13"/>
      <x v="3"/>
      <x/>
      <x v="17"/>
    </i>
    <i r="2">
      <x v="5"/>
      <x/>
      <x v="17"/>
    </i>
    <i r="2">
      <x v="12"/>
      <x v="1"/>
      <x v="1"/>
    </i>
    <i r="2">
      <x v="13"/>
      <x v="1"/>
      <x v="45"/>
    </i>
    <i r="2">
      <x v="29"/>
      <x v="3"/>
      <x v="22"/>
    </i>
    <i r="2">
      <x v="181"/>
      <x/>
      <x v="17"/>
    </i>
    <i r="2">
      <x v="182"/>
      <x/>
      <x v="17"/>
    </i>
    <i r="2">
      <x v="183"/>
      <x/>
      <x v="17"/>
    </i>
    <i r="2">
      <x v="203"/>
      <x v="10"/>
      <x v="13"/>
    </i>
    <i r="2">
      <x v="220"/>
      <x v="6"/>
      <x v="47"/>
    </i>
    <i r="2">
      <x v="221"/>
      <x v="6"/>
      <x v="47"/>
    </i>
    <i>
      <x v="15"/>
      <x v="3"/>
      <x v="17"/>
      <x v="2"/>
      <x v="10"/>
    </i>
    <i r="2">
      <x v="18"/>
      <x v="2"/>
      <x v="10"/>
    </i>
    <i r="2">
      <x v="185"/>
      <x v="2"/>
      <x v="10"/>
    </i>
    <i>
      <x v="16"/>
      <x v="4"/>
      <x v="28"/>
      <x v="3"/>
      <x v="22"/>
    </i>
    <i r="2">
      <x v="98"/>
      <x v="8"/>
      <x/>
    </i>
    <i r="2">
      <x v="102"/>
      <x v="8"/>
      <x v="48"/>
    </i>
    <i r="2">
      <x v="103"/>
      <x v="8"/>
      <x v="48"/>
    </i>
    <i r="2">
      <x v="107"/>
      <x v="9"/>
      <x v="31"/>
    </i>
    <i r="2">
      <x v="108"/>
      <x v="9"/>
      <x v="31"/>
    </i>
    <i r="2">
      <x v="109"/>
      <x v="9"/>
      <x v="31"/>
    </i>
    <i r="2">
      <x v="110"/>
      <x v="9"/>
      <x v="31"/>
    </i>
    <i r="2">
      <x v="114"/>
      <x v="9"/>
      <x v="31"/>
    </i>
    <i r="2">
      <x v="115"/>
      <x v="9"/>
      <x v="5"/>
    </i>
    <i r="2">
      <x v="116"/>
      <x v="9"/>
      <x v="26"/>
    </i>
    <i r="2">
      <x v="119"/>
      <x v="9"/>
      <x v="31"/>
    </i>
    <i r="2">
      <x v="153"/>
      <x v="12"/>
      <x v="44"/>
    </i>
    <i r="2">
      <x v="154"/>
      <x v="12"/>
      <x v="44"/>
    </i>
    <i r="2">
      <x v="166"/>
      <x v="13"/>
      <x v="50"/>
    </i>
    <i r="2">
      <x v="167"/>
      <x v="13"/>
      <x v="50"/>
    </i>
    <i r="2">
      <x v="169"/>
      <x v="13"/>
      <x v="50"/>
    </i>
    <i>
      <x v="17"/>
      <x v="2"/>
      <x v="14"/>
      <x v="1"/>
      <x v="1"/>
    </i>
    <i r="2">
      <x v="105"/>
      <x v="8"/>
      <x/>
    </i>
    <i r="2">
      <x v="106"/>
      <x v="8"/>
      <x v="8"/>
    </i>
    <i r="2">
      <x v="118"/>
      <x v="9"/>
      <x v="31"/>
    </i>
    <i r="2">
      <x v="200"/>
      <x v="8"/>
      <x v="8"/>
    </i>
    <i r="2">
      <x v="202"/>
      <x v="8"/>
      <x v="8"/>
    </i>
    <i r="2">
      <x v="219"/>
      <x v="5"/>
      <x v="55"/>
    </i>
    <i r="2">
      <x v="227"/>
      <x v="5"/>
      <x v="41"/>
    </i>
    <i r="2">
      <x v="229"/>
      <x v="6"/>
      <x v="60"/>
    </i>
    <i>
      <x v="18"/>
      <x v="8"/>
      <x v="75"/>
      <x v="7"/>
      <x v="43"/>
    </i>
    <i r="2">
      <x v="141"/>
      <x v="12"/>
      <x v="16"/>
    </i>
    <i r="2">
      <x v="142"/>
      <x v="12"/>
      <x v="16"/>
    </i>
    <i r="2">
      <x v="143"/>
      <x v="12"/>
      <x v="16"/>
    </i>
    <i r="2">
      <x v="163"/>
      <x v="12"/>
      <x v="37"/>
    </i>
    <i r="2">
      <x v="208"/>
      <x v="12"/>
      <x v="37"/>
    </i>
    <i>
      <x v="19"/>
      <x v="1"/>
      <x v="127"/>
      <x v="12"/>
      <x v="28"/>
    </i>
    <i r="2">
      <x v="128"/>
      <x v="12"/>
      <x v="28"/>
    </i>
    <i>
      <x v="20"/>
      <x v="23"/>
      <x v="129"/>
      <x v="12"/>
      <x v="33"/>
    </i>
    <i r="2">
      <x v="130"/>
      <x v="12"/>
      <x v="33"/>
    </i>
    <i>
      <x v="21"/>
      <x/>
      <x v="77"/>
      <x v="7"/>
      <x v="9"/>
    </i>
    <i>
      <x v="22"/>
      <x v="18"/>
      <x v="6"/>
      <x v="1"/>
      <x v="1"/>
    </i>
    <i r="2">
      <x v="7"/>
      <x v="1"/>
      <x v="1"/>
    </i>
    <i r="2">
      <x v="8"/>
      <x v="1"/>
      <x v="1"/>
    </i>
    <i r="2">
      <x v="44"/>
      <x v="4"/>
      <x v="53"/>
    </i>
    <i r="2">
      <x v="48"/>
      <x v="4"/>
      <x v="53"/>
    </i>
    <i r="2">
      <x v="49"/>
      <x v="4"/>
      <x v="53"/>
    </i>
    <i r="2">
      <x v="56"/>
      <x v="4"/>
      <x v="53"/>
    </i>
    <i r="2">
      <x v="82"/>
      <x v="7"/>
      <x v="12"/>
    </i>
    <i r="2">
      <x v="83"/>
      <x v="7"/>
      <x v="9"/>
    </i>
    <i r="2">
      <x v="88"/>
      <x v="7"/>
      <x v="9"/>
    </i>
    <i r="2">
      <x v="90"/>
      <x v="7"/>
      <x v="9"/>
    </i>
    <i r="2">
      <x v="91"/>
      <x v="7"/>
      <x v="12"/>
    </i>
    <i r="2">
      <x v="96"/>
      <x v="8"/>
      <x v="48"/>
    </i>
    <i r="2">
      <x v="99"/>
      <x v="8"/>
      <x v="48"/>
    </i>
    <i r="2">
      <x v="104"/>
      <x v="8"/>
      <x v="48"/>
    </i>
    <i r="2">
      <x v="117"/>
      <x v="9"/>
      <x v="31"/>
    </i>
    <i r="2">
      <x v="139"/>
      <x v="12"/>
      <x v="21"/>
    </i>
    <i r="2">
      <x v="160"/>
      <x v="12"/>
      <x v="18"/>
    </i>
    <i r="2">
      <x v="165"/>
      <x v="12"/>
      <x v="42"/>
    </i>
    <i r="2">
      <x v="168"/>
      <x v="13"/>
      <x v="50"/>
    </i>
    <i r="2">
      <x v="170"/>
      <x v="13"/>
      <x v="50"/>
    </i>
    <i r="2">
      <x v="184"/>
      <x v="1"/>
      <x v="1"/>
    </i>
    <i r="2">
      <x v="186"/>
      <x v="4"/>
      <x v="54"/>
    </i>
    <i r="2">
      <x v="201"/>
      <x v="8"/>
      <x v="48"/>
    </i>
    <i>
      <x v="23"/>
      <x v="6"/>
      <x v="78"/>
      <x v="7"/>
      <x v="9"/>
    </i>
    <i r="2">
      <x v="79"/>
      <x v="7"/>
      <x v="43"/>
    </i>
    <i r="2">
      <x v="81"/>
      <x v="15"/>
      <x v="7"/>
    </i>
    <i r="2">
      <x v="84"/>
      <x v="7"/>
      <x v="43"/>
    </i>
    <i r="2">
      <x v="85"/>
      <x v="7"/>
      <x v="43"/>
    </i>
    <i r="2">
      <x v="86"/>
      <x v="7"/>
      <x v="12"/>
    </i>
    <i r="2">
      <x v="87"/>
      <x v="7"/>
      <x v="24"/>
    </i>
    <i r="2">
      <x v="89"/>
      <x v="7"/>
      <x v="43"/>
    </i>
    <i r="2">
      <x v="92"/>
      <x v="7"/>
      <x v="24"/>
    </i>
    <i r="2">
      <x v="222"/>
      <x v="7"/>
      <x v="59"/>
    </i>
    <i>
      <x v="24"/>
      <x v="15"/>
      <x v="35"/>
      <x v="4"/>
      <x v="38"/>
    </i>
    <i r="2">
      <x v="36"/>
      <x v="4"/>
      <x v="38"/>
    </i>
    <i r="2">
      <x v="39"/>
      <x v="4"/>
      <x v="38"/>
    </i>
    <i r="2">
      <x v="50"/>
      <x v="4"/>
      <x v="38"/>
    </i>
    <i>
      <x v="25"/>
      <x v="19"/>
      <x v="111"/>
      <x v="9"/>
      <x v="5"/>
    </i>
    <i r="2">
      <x v="112"/>
      <x v="9"/>
      <x v="5"/>
    </i>
    <i r="2">
      <x v="113"/>
      <x v="9"/>
      <x v="5"/>
    </i>
    <i r="2">
      <x v="120"/>
      <x v="9"/>
      <x v="5"/>
    </i>
    <i>
      <x v="26"/>
      <x v="20"/>
      <x v="76"/>
      <x v="7"/>
      <x v="12"/>
    </i>
    <i>
      <x v="27"/>
      <x v="24"/>
      <x v="193"/>
      <x v="5"/>
      <x v="55"/>
    </i>
    <i>
      <x v="28"/>
      <x v="25"/>
      <x v="209"/>
      <x v="12"/>
      <x v="56"/>
    </i>
    <i>
      <x v="29"/>
      <x v="18"/>
      <x v="212"/>
      <x v="12"/>
      <x v="18"/>
    </i>
    <i r="2">
      <x v="214"/>
      <x v="12"/>
      <x v="42"/>
    </i>
    <i>
      <x v="30"/>
      <x v="26"/>
      <x v="215"/>
      <x v="12"/>
      <x v="57"/>
    </i>
    <i t="grand">
      <x/>
    </i>
  </rowItems>
  <colFields count="1">
    <field x="-2"/>
  </colFields>
  <colItems count="2">
    <i>
      <x/>
    </i>
    <i i="1">
      <x v="1"/>
    </i>
  </colItems>
  <dataFields count="2">
    <dataField name="Suma de ABRIL" fld="19" baseField="9" baseItem="1"/>
    <dataField name="Suma de ACUMULADO" fld="28" baseField="0" baseItem="0"/>
  </dataFields>
  <formats count="1272">
    <format dxfId="1333">
      <pivotArea type="all" dataOnly="0" outline="0" fieldPosition="0"/>
    </format>
    <format dxfId="1332">
      <pivotArea outline="0" collapsedLevelsAreSubtotals="1" fieldPosition="0"/>
    </format>
    <format dxfId="1331">
      <pivotArea type="origin" dataOnly="0" labelOnly="1" outline="0" fieldPosition="0"/>
    </format>
    <format dxfId="1330">
      <pivotArea field="-2" type="button" dataOnly="0" labelOnly="1" outline="0" axis="axisCol" fieldPosition="0"/>
    </format>
    <format dxfId="1329">
      <pivotArea type="topRight" dataOnly="0" labelOnly="1" outline="0" fieldPosition="0"/>
    </format>
    <format dxfId="1328">
      <pivotArea field="6" type="button" dataOnly="0" labelOnly="1" outline="0" axis="axisRow" fieldPosition="0"/>
    </format>
    <format dxfId="1327">
      <pivotArea field="5" type="button" dataOnly="0" labelOnly="1" outline="0" axis="axisRow" fieldPosition="1"/>
    </format>
    <format dxfId="1326">
      <pivotArea field="11" type="button" dataOnly="0" labelOnly="1" outline="0" axis="axisRow" fieldPosition="2"/>
    </format>
    <format dxfId="1325">
      <pivotArea field="0" type="button" dataOnly="0" labelOnly="1" outline="0" axis="axisRow" fieldPosition="3"/>
    </format>
    <format dxfId="1324">
      <pivotArea field="9" type="button" dataOnly="0" labelOnly="1" outline="0" axis="axisRow" fieldPosition="4"/>
    </format>
    <format dxfId="1323">
      <pivotArea dataOnly="0" labelOnly="1" outline="0" fieldPosition="0">
        <references count="1">
          <reference field="6" count="0"/>
        </references>
      </pivotArea>
    </format>
    <format dxfId="1322">
      <pivotArea dataOnly="0" labelOnly="1" grandRow="1" outline="0" fieldPosition="0"/>
    </format>
    <format dxfId="1321">
      <pivotArea dataOnly="0" labelOnly="1" outline="0" fieldPosition="0">
        <references count="2">
          <reference field="5" count="1">
            <x v="5"/>
          </reference>
          <reference field="6" count="1" selected="0">
            <x v="0"/>
          </reference>
        </references>
      </pivotArea>
    </format>
    <format dxfId="1320">
      <pivotArea dataOnly="0" labelOnly="1" outline="0" fieldPosition="0">
        <references count="2">
          <reference field="5" count="1">
            <x v="22"/>
          </reference>
          <reference field="6" count="1" selected="0">
            <x v="1"/>
          </reference>
        </references>
      </pivotArea>
    </format>
    <format dxfId="1319">
      <pivotArea dataOnly="0" labelOnly="1" outline="0" fieldPosition="0">
        <references count="2">
          <reference field="5" count="1">
            <x v="17"/>
          </reference>
          <reference field="6" count="1" selected="0">
            <x v="2"/>
          </reference>
        </references>
      </pivotArea>
    </format>
    <format dxfId="1318">
      <pivotArea dataOnly="0" labelOnly="1" outline="0" fieldPosition="0">
        <references count="2">
          <reference field="5" count="1">
            <x v="21"/>
          </reference>
          <reference field="6" count="1" selected="0">
            <x v="3"/>
          </reference>
        </references>
      </pivotArea>
    </format>
    <format dxfId="1317">
      <pivotArea dataOnly="0" labelOnly="1" outline="0" fieldPosition="0">
        <references count="2">
          <reference field="5" count="1">
            <x v="11"/>
          </reference>
          <reference field="6" count="1" selected="0">
            <x v="4"/>
          </reference>
        </references>
      </pivotArea>
    </format>
    <format dxfId="1316">
      <pivotArea dataOnly="0" labelOnly="1" outline="0" fieldPosition="0">
        <references count="2">
          <reference field="5" count="1">
            <x v="16"/>
          </reference>
          <reference field="6" count="1" selected="0">
            <x v="5"/>
          </reference>
        </references>
      </pivotArea>
    </format>
    <format dxfId="1315">
      <pivotArea dataOnly="0" labelOnly="1" outline="0" fieldPosition="0">
        <references count="2">
          <reference field="5" count="1">
            <x v="12"/>
          </reference>
          <reference field="6" count="1" selected="0">
            <x v="6"/>
          </reference>
        </references>
      </pivotArea>
    </format>
    <format dxfId="1314">
      <pivotArea dataOnly="0" labelOnly="1" outline="0" fieldPosition="0">
        <references count="2">
          <reference field="5" count="1">
            <x v="10"/>
          </reference>
          <reference field="6" count="1" selected="0">
            <x v="7"/>
          </reference>
        </references>
      </pivotArea>
    </format>
    <format dxfId="1313">
      <pivotArea dataOnly="0" labelOnly="1" outline="0" fieldPosition="0">
        <references count="2">
          <reference field="5" count="1">
            <x v="9"/>
          </reference>
          <reference field="6" count="1" selected="0">
            <x v="8"/>
          </reference>
        </references>
      </pivotArea>
    </format>
    <format dxfId="1312">
      <pivotArea dataOnly="0" labelOnly="1" outline="0" fieldPosition="0">
        <references count="2">
          <reference field="5" count="1">
            <x v="14"/>
          </reference>
          <reference field="6" count="1" selected="0">
            <x v="10"/>
          </reference>
        </references>
      </pivotArea>
    </format>
    <format dxfId="1311">
      <pivotArea dataOnly="0" labelOnly="1" outline="0" fieldPosition="0">
        <references count="2">
          <reference field="5" count="1">
            <x v="7"/>
          </reference>
          <reference field="6" count="1" selected="0">
            <x v="12"/>
          </reference>
        </references>
      </pivotArea>
    </format>
    <format dxfId="1310">
      <pivotArea dataOnly="0" labelOnly="1" outline="0" fieldPosition="0">
        <references count="2">
          <reference field="5" count="1">
            <x v="13"/>
          </reference>
          <reference field="6" count="1" selected="0">
            <x v="13"/>
          </reference>
        </references>
      </pivotArea>
    </format>
    <format dxfId="1309">
      <pivotArea dataOnly="0" labelOnly="1" outline="0" fieldPosition="0">
        <references count="2">
          <reference field="5" count="1">
            <x v="3"/>
          </reference>
          <reference field="6" count="1" selected="0">
            <x v="15"/>
          </reference>
        </references>
      </pivotArea>
    </format>
    <format dxfId="1308">
      <pivotArea dataOnly="0" labelOnly="1" outline="0" fieldPosition="0">
        <references count="2">
          <reference field="5" count="1">
            <x v="4"/>
          </reference>
          <reference field="6" count="1" selected="0">
            <x v="16"/>
          </reference>
        </references>
      </pivotArea>
    </format>
    <format dxfId="1307">
      <pivotArea dataOnly="0" labelOnly="1" outline="0" fieldPosition="0">
        <references count="2">
          <reference field="5" count="1">
            <x v="2"/>
          </reference>
          <reference field="6" count="1" selected="0">
            <x v="17"/>
          </reference>
        </references>
      </pivotArea>
    </format>
    <format dxfId="1306">
      <pivotArea dataOnly="0" labelOnly="1" outline="0" fieldPosition="0">
        <references count="2">
          <reference field="5" count="1">
            <x v="8"/>
          </reference>
          <reference field="6" count="1" selected="0">
            <x v="18"/>
          </reference>
        </references>
      </pivotArea>
    </format>
    <format dxfId="1305">
      <pivotArea dataOnly="0" labelOnly="1" outline="0" fieldPosition="0">
        <references count="2">
          <reference field="5" count="1">
            <x v="1"/>
          </reference>
          <reference field="6" count="1" selected="0">
            <x v="19"/>
          </reference>
        </references>
      </pivotArea>
    </format>
    <format dxfId="1304">
      <pivotArea dataOnly="0" labelOnly="1" outline="0" fieldPosition="0">
        <references count="2">
          <reference field="5" count="1">
            <x v="23"/>
          </reference>
          <reference field="6" count="1" selected="0">
            <x v="20"/>
          </reference>
        </references>
      </pivotArea>
    </format>
    <format dxfId="1303">
      <pivotArea dataOnly="0" labelOnly="1" outline="0" fieldPosition="0">
        <references count="2">
          <reference field="5" count="1">
            <x v="0"/>
          </reference>
          <reference field="6" count="1" selected="0">
            <x v="21"/>
          </reference>
        </references>
      </pivotArea>
    </format>
    <format dxfId="1302">
      <pivotArea dataOnly="0" labelOnly="1" outline="0" fieldPosition="0">
        <references count="2">
          <reference field="5" count="1">
            <x v="18"/>
          </reference>
          <reference field="6" count="1" selected="0">
            <x v="22"/>
          </reference>
        </references>
      </pivotArea>
    </format>
    <format dxfId="1301">
      <pivotArea dataOnly="0" labelOnly="1" outline="0" fieldPosition="0">
        <references count="2">
          <reference field="5" count="1">
            <x v="6"/>
          </reference>
          <reference field="6" count="1" selected="0">
            <x v="23"/>
          </reference>
        </references>
      </pivotArea>
    </format>
    <format dxfId="1300">
      <pivotArea dataOnly="0" labelOnly="1" outline="0" fieldPosition="0">
        <references count="2">
          <reference field="5" count="1">
            <x v="15"/>
          </reference>
          <reference field="6" count="1" selected="0">
            <x v="24"/>
          </reference>
        </references>
      </pivotArea>
    </format>
    <format dxfId="1299">
      <pivotArea dataOnly="0" labelOnly="1" outline="0" fieldPosition="0">
        <references count="2">
          <reference field="5" count="1">
            <x v="19"/>
          </reference>
          <reference field="6" count="1" selected="0">
            <x v="25"/>
          </reference>
        </references>
      </pivotArea>
    </format>
    <format dxfId="1298">
      <pivotArea dataOnly="0" labelOnly="1" outline="0" fieldPosition="0">
        <references count="2">
          <reference field="5" count="1">
            <x v="20"/>
          </reference>
          <reference field="6" count="1" selected="0">
            <x v="26"/>
          </reference>
        </references>
      </pivotArea>
    </format>
    <format dxfId="1297">
      <pivotArea dataOnly="0" labelOnly="1" outline="0" fieldPosition="0">
        <references count="3">
          <reference field="5" count="1" selected="0">
            <x v="5"/>
          </reference>
          <reference field="6" count="1" selected="0">
            <x v="0"/>
          </reference>
          <reference field="11" count="2">
            <x v="9"/>
            <x v="11"/>
          </reference>
        </references>
      </pivotArea>
    </format>
    <format dxfId="1296">
      <pivotArea dataOnly="0" labelOnly="1" outline="0" fieldPosition="0">
        <references count="3">
          <reference field="5" count="1" selected="0">
            <x v="5"/>
          </reference>
          <reference field="6" count="1" selected="0">
            <x v="0"/>
          </reference>
          <reference field="11" count="2" defaultSubtotal="1">
            <x v="9"/>
            <x v="11"/>
          </reference>
        </references>
      </pivotArea>
    </format>
    <format dxfId="1295">
      <pivotArea dataOnly="0" labelOnly="1" outline="0" fieldPosition="0">
        <references count="3">
          <reference field="5" count="1" selected="0">
            <x v="22"/>
          </reference>
          <reference field="6" count="1" selected="0">
            <x v="1"/>
          </reference>
          <reference field="11" count="16">
            <x v="33"/>
            <x v="34"/>
            <x v="37"/>
            <x v="38"/>
            <x v="40"/>
            <x v="41"/>
            <x v="42"/>
            <x v="43"/>
            <x v="45"/>
            <x v="46"/>
            <x v="47"/>
            <x v="51"/>
            <x v="52"/>
            <x v="53"/>
            <x v="54"/>
            <x v="55"/>
          </reference>
        </references>
      </pivotArea>
    </format>
    <format dxfId="1294">
      <pivotArea dataOnly="0" labelOnly="1" outline="0" fieldPosition="0">
        <references count="3">
          <reference field="5" count="1" selected="0">
            <x v="22"/>
          </reference>
          <reference field="6" count="1" selected="0">
            <x v="1"/>
          </reference>
          <reference field="11" count="16" defaultSubtotal="1">
            <x v="33"/>
            <x v="34"/>
            <x v="37"/>
            <x v="38"/>
            <x v="40"/>
            <x v="41"/>
            <x v="42"/>
            <x v="43"/>
            <x v="45"/>
            <x v="46"/>
            <x v="47"/>
            <x v="51"/>
            <x v="52"/>
            <x v="53"/>
            <x v="54"/>
            <x v="55"/>
          </reference>
        </references>
      </pivotArea>
    </format>
    <format dxfId="1293">
      <pivotArea dataOnly="0" labelOnly="1" outline="0" fieldPosition="0">
        <references count="3">
          <reference field="5" count="1" selected="0">
            <x v="17"/>
          </reference>
          <reference field="6" count="1" selected="0">
            <x v="2"/>
          </reference>
          <reference field="11" count="6">
            <x v="93"/>
            <x v="94"/>
            <x v="95"/>
            <x v="97"/>
            <x v="100"/>
            <x v="101"/>
          </reference>
        </references>
      </pivotArea>
    </format>
    <format dxfId="1292">
      <pivotArea dataOnly="0" labelOnly="1" outline="0" fieldPosition="0">
        <references count="3">
          <reference field="5" count="1" selected="0">
            <x v="17"/>
          </reference>
          <reference field="6" count="1" selected="0">
            <x v="2"/>
          </reference>
          <reference field="11" count="6" defaultSubtotal="1">
            <x v="93"/>
            <x v="94"/>
            <x v="95"/>
            <x v="97"/>
            <x v="100"/>
            <x v="101"/>
          </reference>
        </references>
      </pivotArea>
    </format>
    <format dxfId="1291">
      <pivotArea dataOnly="0" labelOnly="1" outline="0" fieldPosition="0">
        <references count="3">
          <reference field="5" count="1" selected="0">
            <x v="21"/>
          </reference>
          <reference field="6" count="1" selected="0">
            <x v="3"/>
          </reference>
          <reference field="11" count="2">
            <x v="74"/>
            <x v="80"/>
          </reference>
        </references>
      </pivotArea>
    </format>
    <format dxfId="1290">
      <pivotArea dataOnly="0" labelOnly="1" outline="0" fieldPosition="0">
        <references count="3">
          <reference field="5" count="1" selected="0">
            <x v="21"/>
          </reference>
          <reference field="6" count="1" selected="0">
            <x v="3"/>
          </reference>
          <reference field="11" count="2" defaultSubtotal="1">
            <x v="74"/>
            <x v="80"/>
          </reference>
        </references>
      </pivotArea>
    </format>
    <format dxfId="1289">
      <pivotArea dataOnly="0" labelOnly="1" outline="0" fieldPosition="0">
        <references count="3">
          <reference field="5" count="1" selected="0">
            <x v="11"/>
          </reference>
          <reference field="6" count="1" selected="0">
            <x v="4"/>
          </reference>
          <reference field="11" count="12">
            <x v="61"/>
            <x v="131"/>
            <x v="132"/>
            <x v="133"/>
            <x v="134"/>
            <x v="140"/>
            <x v="155"/>
            <x v="156"/>
            <x v="157"/>
            <x v="158"/>
            <x v="159"/>
            <x v="161"/>
          </reference>
        </references>
      </pivotArea>
    </format>
    <format dxfId="1288">
      <pivotArea dataOnly="0" labelOnly="1" outline="0" fieldPosition="0">
        <references count="3">
          <reference field="5" count="1" selected="0">
            <x v="11"/>
          </reference>
          <reference field="6" count="1" selected="0">
            <x v="4"/>
          </reference>
          <reference field="11" count="12" defaultSubtotal="1">
            <x v="61"/>
            <x v="131"/>
            <x v="132"/>
            <x v="133"/>
            <x v="134"/>
            <x v="140"/>
            <x v="155"/>
            <x v="156"/>
            <x v="157"/>
            <x v="158"/>
            <x v="159"/>
            <x v="161"/>
          </reference>
        </references>
      </pivotArea>
    </format>
    <format dxfId="1287">
      <pivotArea dataOnly="0" labelOnly="1" outline="0" fieldPosition="0">
        <references count="3">
          <reference field="5" count="1" selected="0">
            <x v="16"/>
          </reference>
          <reference field="6" count="1" selected="0">
            <x v="5"/>
          </reference>
          <reference field="11" count="1">
            <x v="164"/>
          </reference>
        </references>
      </pivotArea>
    </format>
    <format dxfId="1286">
      <pivotArea dataOnly="0" labelOnly="1" outline="0" fieldPosition="0">
        <references count="3">
          <reference field="5" count="1" selected="0">
            <x v="16"/>
          </reference>
          <reference field="6" count="1" selected="0">
            <x v="5"/>
          </reference>
          <reference field="11" count="1" defaultSubtotal="1">
            <x v="164"/>
          </reference>
        </references>
      </pivotArea>
    </format>
    <format dxfId="1285">
      <pivotArea dataOnly="0" labelOnly="1" outline="0" fieldPosition="0">
        <references count="3">
          <reference field="5" count="1" selected="0">
            <x v="12"/>
          </reference>
          <reference field="6" count="1" selected="0">
            <x v="6"/>
          </reference>
          <reference field="11" count="6">
            <x v="68"/>
            <x v="73"/>
            <x v="177"/>
            <x v="178"/>
            <x v="179"/>
            <x v="180"/>
          </reference>
        </references>
      </pivotArea>
    </format>
    <format dxfId="1284">
      <pivotArea dataOnly="0" labelOnly="1" outline="0" fieldPosition="0">
        <references count="3">
          <reference field="5" count="1" selected="0">
            <x v="12"/>
          </reference>
          <reference field="6" count="1" selected="0">
            <x v="6"/>
          </reference>
          <reference field="11" count="6" defaultSubtotal="1">
            <x v="68"/>
            <x v="73"/>
            <x v="177"/>
            <x v="178"/>
            <x v="179"/>
            <x v="180"/>
          </reference>
        </references>
      </pivotArea>
    </format>
    <format dxfId="1283">
      <pivotArea dataOnly="0" labelOnly="1" outline="0" fieldPosition="0">
        <references count="3">
          <reference field="5" count="1" selected="0">
            <x v="10"/>
          </reference>
          <reference field="6" count="1" selected="0">
            <x v="7"/>
          </reference>
          <reference field="11" count="6">
            <x v="171"/>
            <x v="172"/>
            <x v="173"/>
            <x v="174"/>
            <x v="175"/>
            <x v="176"/>
          </reference>
        </references>
      </pivotArea>
    </format>
    <format dxfId="1282">
      <pivotArea dataOnly="0" labelOnly="1" outline="0" fieldPosition="0">
        <references count="3">
          <reference field="5" count="1" selected="0">
            <x v="10"/>
          </reference>
          <reference field="6" count="1" selected="0">
            <x v="7"/>
          </reference>
          <reference field="11" count="6" defaultSubtotal="1">
            <x v="171"/>
            <x v="172"/>
            <x v="173"/>
            <x v="174"/>
            <x v="175"/>
            <x v="176"/>
          </reference>
        </references>
      </pivotArea>
    </format>
    <format dxfId="1281">
      <pivotArea dataOnly="0" labelOnly="1" outline="0" fieldPosition="0">
        <references count="3">
          <reference field="5" count="1" selected="0">
            <x v="9"/>
          </reference>
          <reference field="6" count="1" selected="0">
            <x v="8"/>
          </reference>
          <reference field="11" count="25">
            <x v="0"/>
            <x v="1"/>
            <x v="2"/>
            <x v="4"/>
            <x v="23"/>
            <x v="24"/>
            <x v="57"/>
            <x v="58"/>
            <x v="59"/>
            <x v="60"/>
            <x v="65"/>
            <x v="70"/>
            <x v="71"/>
            <x v="121"/>
            <x v="122"/>
            <x v="123"/>
            <x v="124"/>
            <x v="125"/>
            <x v="126"/>
            <x v="135"/>
            <x v="136"/>
            <x v="137"/>
            <x v="138"/>
            <x v="144"/>
            <x v="145"/>
          </reference>
        </references>
      </pivotArea>
    </format>
    <format dxfId="1280">
      <pivotArea dataOnly="0" labelOnly="1" outline="0" fieldPosition="0">
        <references count="3">
          <reference field="5" count="1" selected="0">
            <x v="9"/>
          </reference>
          <reference field="6" count="1" selected="0">
            <x v="8"/>
          </reference>
          <reference field="11" count="25" defaultSubtotal="1">
            <x v="0"/>
            <x v="1"/>
            <x v="2"/>
            <x v="4"/>
            <x v="23"/>
            <x v="24"/>
            <x v="57"/>
            <x v="58"/>
            <x v="59"/>
            <x v="60"/>
            <x v="65"/>
            <x v="70"/>
            <x v="71"/>
            <x v="121"/>
            <x v="122"/>
            <x v="123"/>
            <x v="124"/>
            <x v="125"/>
            <x v="126"/>
            <x v="135"/>
            <x v="136"/>
            <x v="137"/>
            <x v="138"/>
            <x v="144"/>
            <x v="145"/>
          </reference>
        </references>
      </pivotArea>
    </format>
    <format dxfId="1279">
      <pivotArea dataOnly="0" labelOnly="1" outline="0" fieldPosition="0">
        <references count="3">
          <reference field="5" count="1" selected="0">
            <x v="9"/>
          </reference>
          <reference field="6" count="1" selected="0">
            <x v="8"/>
          </reference>
          <reference field="11" count="8">
            <x v="146"/>
            <x v="147"/>
            <x v="148"/>
            <x v="149"/>
            <x v="150"/>
            <x v="151"/>
            <x v="152"/>
            <x v="162"/>
          </reference>
        </references>
      </pivotArea>
    </format>
    <format dxfId="1278">
      <pivotArea dataOnly="0" labelOnly="1" outline="0" fieldPosition="0">
        <references count="3">
          <reference field="5" count="1" selected="0">
            <x v="9"/>
          </reference>
          <reference field="6" count="1" selected="0">
            <x v="8"/>
          </reference>
          <reference field="11" count="8" defaultSubtotal="1">
            <x v="146"/>
            <x v="147"/>
            <x v="148"/>
            <x v="149"/>
            <x v="150"/>
            <x v="151"/>
            <x v="152"/>
            <x v="162"/>
          </reference>
        </references>
      </pivotArea>
    </format>
    <format dxfId="1277">
      <pivotArea dataOnly="0" labelOnly="1" outline="0" fieldPosition="0">
        <references count="3">
          <reference field="5" count="1" selected="0">
            <x v="9"/>
          </reference>
          <reference field="6" count="1" selected="0">
            <x v="9"/>
          </reference>
          <reference field="11" count="3">
            <x v="62"/>
            <x v="63"/>
            <x v="64"/>
          </reference>
        </references>
      </pivotArea>
    </format>
    <format dxfId="1276">
      <pivotArea dataOnly="0" labelOnly="1" outline="0" fieldPosition="0">
        <references count="3">
          <reference field="5" count="1" selected="0">
            <x v="9"/>
          </reference>
          <reference field="6" count="1" selected="0">
            <x v="9"/>
          </reference>
          <reference field="11" count="3" defaultSubtotal="1">
            <x v="62"/>
            <x v="63"/>
            <x v="64"/>
          </reference>
        </references>
      </pivotArea>
    </format>
    <format dxfId="1275">
      <pivotArea dataOnly="0" labelOnly="1" outline="0" fieldPosition="0">
        <references count="3">
          <reference field="5" count="1" selected="0">
            <x v="14"/>
          </reference>
          <reference field="6" count="1" selected="0">
            <x v="10"/>
          </reference>
          <reference field="11" count="2">
            <x v="66"/>
            <x v="67"/>
          </reference>
        </references>
      </pivotArea>
    </format>
    <format dxfId="1274">
      <pivotArea dataOnly="0" labelOnly="1" outline="0" fieldPosition="0">
        <references count="3">
          <reference field="5" count="1" selected="0">
            <x v="14"/>
          </reference>
          <reference field="6" count="1" selected="0">
            <x v="10"/>
          </reference>
          <reference field="11" count="2" defaultSubtotal="1">
            <x v="66"/>
            <x v="67"/>
          </reference>
        </references>
      </pivotArea>
    </format>
    <format dxfId="1273">
      <pivotArea dataOnly="0" labelOnly="1" outline="0" fieldPosition="0">
        <references count="3">
          <reference field="5" count="1" selected="0">
            <x v="14"/>
          </reference>
          <reference field="6" count="1" selected="0">
            <x v="11"/>
          </reference>
          <reference field="11" count="1">
            <x v="72"/>
          </reference>
        </references>
      </pivotArea>
    </format>
    <format dxfId="1272">
      <pivotArea dataOnly="0" labelOnly="1" outline="0" fieldPosition="0">
        <references count="3">
          <reference field="5" count="1" selected="0">
            <x v="14"/>
          </reference>
          <reference field="6" count="1" selected="0">
            <x v="11"/>
          </reference>
          <reference field="11" count="1" defaultSubtotal="1">
            <x v="72"/>
          </reference>
        </references>
      </pivotArea>
    </format>
    <format dxfId="1271">
      <pivotArea dataOnly="0" labelOnly="1" outline="0" fieldPosition="0">
        <references count="3">
          <reference field="5" count="1" selected="0">
            <x v="7"/>
          </reference>
          <reference field="6" count="1" selected="0">
            <x v="12"/>
          </reference>
          <reference field="11" count="9">
            <x v="15"/>
            <x v="16"/>
            <x v="19"/>
            <x v="20"/>
            <x v="21"/>
            <x v="22"/>
            <x v="25"/>
            <x v="27"/>
            <x v="32"/>
          </reference>
        </references>
      </pivotArea>
    </format>
    <format dxfId="1270">
      <pivotArea dataOnly="0" labelOnly="1" outline="0" fieldPosition="0">
        <references count="3">
          <reference field="5" count="1" selected="0">
            <x v="7"/>
          </reference>
          <reference field="6" count="1" selected="0">
            <x v="12"/>
          </reference>
          <reference field="11" count="9" defaultSubtotal="1">
            <x v="15"/>
            <x v="16"/>
            <x v="19"/>
            <x v="20"/>
            <x v="21"/>
            <x v="22"/>
            <x v="25"/>
            <x v="27"/>
            <x v="32"/>
          </reference>
        </references>
      </pivotArea>
    </format>
    <format dxfId="1269">
      <pivotArea dataOnly="0" labelOnly="1" outline="0" fieldPosition="0">
        <references count="3">
          <reference field="5" count="1" selected="0">
            <x v="13"/>
          </reference>
          <reference field="6" count="1" selected="0">
            <x v="13"/>
          </reference>
          <reference field="11" count="5">
            <x v="10"/>
            <x v="26"/>
            <x v="30"/>
            <x v="31"/>
            <x v="69"/>
          </reference>
        </references>
      </pivotArea>
    </format>
    <format dxfId="1268">
      <pivotArea dataOnly="0" labelOnly="1" outline="0" fieldPosition="0">
        <references count="3">
          <reference field="5" count="1" selected="0">
            <x v="13"/>
          </reference>
          <reference field="6" count="1" selected="0">
            <x v="13"/>
          </reference>
          <reference field="11" count="5" defaultSubtotal="1">
            <x v="10"/>
            <x v="26"/>
            <x v="30"/>
            <x v="31"/>
            <x v="69"/>
          </reference>
        </references>
      </pivotArea>
    </format>
    <format dxfId="1267">
      <pivotArea dataOnly="0" labelOnly="1" outline="0" fieldPosition="0">
        <references count="3">
          <reference field="5" count="1" selected="0">
            <x v="13"/>
          </reference>
          <reference field="6" count="1" selected="0">
            <x v="14"/>
          </reference>
          <reference field="11" count="5">
            <x v="3"/>
            <x v="5"/>
            <x v="12"/>
            <x v="13"/>
            <x v="29"/>
          </reference>
        </references>
      </pivotArea>
    </format>
    <format dxfId="1266">
      <pivotArea dataOnly="0" labelOnly="1" outline="0" fieldPosition="0">
        <references count="3">
          <reference field="5" count="1" selected="0">
            <x v="13"/>
          </reference>
          <reference field="6" count="1" selected="0">
            <x v="14"/>
          </reference>
          <reference field="11" count="5" defaultSubtotal="1">
            <x v="3"/>
            <x v="5"/>
            <x v="12"/>
            <x v="13"/>
            <x v="29"/>
          </reference>
        </references>
      </pivotArea>
    </format>
    <format dxfId="1265">
      <pivotArea dataOnly="0" labelOnly="1" outline="0" fieldPosition="0">
        <references count="3">
          <reference field="5" count="1" selected="0">
            <x v="3"/>
          </reference>
          <reference field="6" count="1" selected="0">
            <x v="15"/>
          </reference>
          <reference field="11" count="2">
            <x v="17"/>
            <x v="18"/>
          </reference>
        </references>
      </pivotArea>
    </format>
    <format dxfId="1264">
      <pivotArea dataOnly="0" labelOnly="1" outline="0" fieldPosition="0">
        <references count="3">
          <reference field="5" count="1" selected="0">
            <x v="3"/>
          </reference>
          <reference field="6" count="1" selected="0">
            <x v="15"/>
          </reference>
          <reference field="11" count="2" defaultSubtotal="1">
            <x v="17"/>
            <x v="18"/>
          </reference>
        </references>
      </pivotArea>
    </format>
    <format dxfId="1263">
      <pivotArea dataOnly="0" labelOnly="1" outline="0" fieldPosition="0">
        <references count="3">
          <reference field="5" count="1" selected="0">
            <x v="4"/>
          </reference>
          <reference field="6" count="1" selected="0">
            <x v="16"/>
          </reference>
          <reference field="11" count="17">
            <x v="28"/>
            <x v="98"/>
            <x v="102"/>
            <x v="103"/>
            <x v="107"/>
            <x v="108"/>
            <x v="109"/>
            <x v="110"/>
            <x v="114"/>
            <x v="115"/>
            <x v="116"/>
            <x v="119"/>
            <x v="153"/>
            <x v="154"/>
            <x v="166"/>
            <x v="167"/>
            <x v="169"/>
          </reference>
        </references>
      </pivotArea>
    </format>
    <format dxfId="1262">
      <pivotArea dataOnly="0" labelOnly="1" outline="0" fieldPosition="0">
        <references count="3">
          <reference field="5" count="1" selected="0">
            <x v="4"/>
          </reference>
          <reference field="6" count="1" selected="0">
            <x v="16"/>
          </reference>
          <reference field="11" count="17" defaultSubtotal="1">
            <x v="28"/>
            <x v="98"/>
            <x v="102"/>
            <x v="103"/>
            <x v="107"/>
            <x v="108"/>
            <x v="109"/>
            <x v="110"/>
            <x v="114"/>
            <x v="115"/>
            <x v="116"/>
            <x v="119"/>
            <x v="153"/>
            <x v="154"/>
            <x v="166"/>
            <x v="167"/>
            <x v="169"/>
          </reference>
        </references>
      </pivotArea>
    </format>
    <format dxfId="1261">
      <pivotArea dataOnly="0" labelOnly="1" outline="0" fieldPosition="0">
        <references count="3">
          <reference field="5" count="1" selected="0">
            <x v="2"/>
          </reference>
          <reference field="6" count="1" selected="0">
            <x v="17"/>
          </reference>
          <reference field="11" count="4">
            <x v="14"/>
            <x v="105"/>
            <x v="106"/>
            <x v="118"/>
          </reference>
        </references>
      </pivotArea>
    </format>
    <format dxfId="1260">
      <pivotArea dataOnly="0" labelOnly="1" outline="0" fieldPosition="0">
        <references count="3">
          <reference field="5" count="1" selected="0">
            <x v="2"/>
          </reference>
          <reference field="6" count="1" selected="0">
            <x v="17"/>
          </reference>
          <reference field="11" count="4" defaultSubtotal="1">
            <x v="14"/>
            <x v="105"/>
            <x v="106"/>
            <x v="118"/>
          </reference>
        </references>
      </pivotArea>
    </format>
    <format dxfId="1259">
      <pivotArea dataOnly="0" labelOnly="1" outline="0" fieldPosition="0">
        <references count="3">
          <reference field="5" count="1" selected="0">
            <x v="8"/>
          </reference>
          <reference field="6" count="1" selected="0">
            <x v="18"/>
          </reference>
          <reference field="11" count="5">
            <x v="75"/>
            <x v="141"/>
            <x v="142"/>
            <x v="143"/>
            <x v="163"/>
          </reference>
        </references>
      </pivotArea>
    </format>
    <format dxfId="1258">
      <pivotArea dataOnly="0" labelOnly="1" outline="0" fieldPosition="0">
        <references count="3">
          <reference field="5" count="1" selected="0">
            <x v="8"/>
          </reference>
          <reference field="6" count="1" selected="0">
            <x v="18"/>
          </reference>
          <reference field="11" count="5" defaultSubtotal="1">
            <x v="75"/>
            <x v="141"/>
            <x v="142"/>
            <x v="143"/>
            <x v="163"/>
          </reference>
        </references>
      </pivotArea>
    </format>
    <format dxfId="1257">
      <pivotArea dataOnly="0" labelOnly="1" outline="0" fieldPosition="0">
        <references count="3">
          <reference field="5" count="1" selected="0">
            <x v="1"/>
          </reference>
          <reference field="6" count="1" selected="0">
            <x v="19"/>
          </reference>
          <reference field="11" count="2">
            <x v="127"/>
            <x v="128"/>
          </reference>
        </references>
      </pivotArea>
    </format>
    <format dxfId="1256">
      <pivotArea dataOnly="0" labelOnly="1" outline="0" fieldPosition="0">
        <references count="3">
          <reference field="5" count="1" selected="0">
            <x v="1"/>
          </reference>
          <reference field="6" count="1" selected="0">
            <x v="19"/>
          </reference>
          <reference field="11" count="2" defaultSubtotal="1">
            <x v="127"/>
            <x v="128"/>
          </reference>
        </references>
      </pivotArea>
    </format>
    <format dxfId="1255">
      <pivotArea dataOnly="0" labelOnly="1" outline="0" fieldPosition="0">
        <references count="3">
          <reference field="5" count="1" selected="0">
            <x v="23"/>
          </reference>
          <reference field="6" count="1" selected="0">
            <x v="20"/>
          </reference>
          <reference field="11" count="2">
            <x v="129"/>
            <x v="130"/>
          </reference>
        </references>
      </pivotArea>
    </format>
    <format dxfId="1254">
      <pivotArea dataOnly="0" labelOnly="1" outline="0" fieldPosition="0">
        <references count="3">
          <reference field="5" count="1" selected="0">
            <x v="23"/>
          </reference>
          <reference field="6" count="1" selected="0">
            <x v="20"/>
          </reference>
          <reference field="11" count="2" defaultSubtotal="1">
            <x v="129"/>
            <x v="130"/>
          </reference>
        </references>
      </pivotArea>
    </format>
    <format dxfId="1253">
      <pivotArea dataOnly="0" labelOnly="1" outline="0" fieldPosition="0">
        <references count="3">
          <reference field="5" count="1" selected="0">
            <x v="0"/>
          </reference>
          <reference field="6" count="1" selected="0">
            <x v="21"/>
          </reference>
          <reference field="11" count="1">
            <x v="77"/>
          </reference>
        </references>
      </pivotArea>
    </format>
    <format dxfId="1252">
      <pivotArea dataOnly="0" labelOnly="1" outline="0" fieldPosition="0">
        <references count="3">
          <reference field="5" count="1" selected="0">
            <x v="0"/>
          </reference>
          <reference field="6" count="1" selected="0">
            <x v="21"/>
          </reference>
          <reference field="11" count="1" defaultSubtotal="1">
            <x v="77"/>
          </reference>
        </references>
      </pivotArea>
    </format>
    <format dxfId="1251">
      <pivotArea dataOnly="0" labelOnly="1" outline="0" fieldPosition="0">
        <references count="3">
          <reference field="5" count="1" selected="0">
            <x v="18"/>
          </reference>
          <reference field="6" count="1" selected="0">
            <x v="22"/>
          </reference>
          <reference field="11" count="21">
            <x v="6"/>
            <x v="7"/>
            <x v="8"/>
            <x v="44"/>
            <x v="48"/>
            <x v="49"/>
            <x v="56"/>
            <x v="82"/>
            <x v="83"/>
            <x v="88"/>
            <x v="90"/>
            <x v="91"/>
            <x v="96"/>
            <x v="99"/>
            <x v="104"/>
            <x v="117"/>
            <x v="139"/>
            <x v="160"/>
            <x v="165"/>
            <x v="168"/>
            <x v="170"/>
          </reference>
        </references>
      </pivotArea>
    </format>
    <format dxfId="1250">
      <pivotArea dataOnly="0" labelOnly="1" outline="0" fieldPosition="0">
        <references count="3">
          <reference field="5" count="1" selected="0">
            <x v="18"/>
          </reference>
          <reference field="6" count="1" selected="0">
            <x v="22"/>
          </reference>
          <reference field="11" count="21" defaultSubtotal="1">
            <x v="6"/>
            <x v="7"/>
            <x v="8"/>
            <x v="44"/>
            <x v="48"/>
            <x v="49"/>
            <x v="56"/>
            <x v="82"/>
            <x v="83"/>
            <x v="88"/>
            <x v="90"/>
            <x v="91"/>
            <x v="96"/>
            <x v="99"/>
            <x v="104"/>
            <x v="117"/>
            <x v="139"/>
            <x v="160"/>
            <x v="165"/>
            <x v="168"/>
            <x v="170"/>
          </reference>
        </references>
      </pivotArea>
    </format>
    <format dxfId="1249">
      <pivotArea dataOnly="0" labelOnly="1" outline="0" fieldPosition="0">
        <references count="3">
          <reference field="5" count="1" selected="0">
            <x v="6"/>
          </reference>
          <reference field="6" count="1" selected="0">
            <x v="23"/>
          </reference>
          <reference field="11" count="9">
            <x v="78"/>
            <x v="79"/>
            <x v="81"/>
            <x v="84"/>
            <x v="85"/>
            <x v="86"/>
            <x v="87"/>
            <x v="89"/>
            <x v="92"/>
          </reference>
        </references>
      </pivotArea>
    </format>
    <format dxfId="1248">
      <pivotArea dataOnly="0" labelOnly="1" outline="0" fieldPosition="0">
        <references count="3">
          <reference field="5" count="1" selected="0">
            <x v="6"/>
          </reference>
          <reference field="6" count="1" selected="0">
            <x v="23"/>
          </reference>
          <reference field="11" count="9" defaultSubtotal="1">
            <x v="78"/>
            <x v="79"/>
            <x v="81"/>
            <x v="84"/>
            <x v="85"/>
            <x v="86"/>
            <x v="87"/>
            <x v="89"/>
            <x v="92"/>
          </reference>
        </references>
      </pivotArea>
    </format>
    <format dxfId="1247">
      <pivotArea dataOnly="0" labelOnly="1" outline="0" fieldPosition="0">
        <references count="3">
          <reference field="5" count="1" selected="0">
            <x v="15"/>
          </reference>
          <reference field="6" count="1" selected="0">
            <x v="24"/>
          </reference>
          <reference field="11" count="4">
            <x v="35"/>
            <x v="36"/>
            <x v="39"/>
            <x v="50"/>
          </reference>
        </references>
      </pivotArea>
    </format>
    <format dxfId="1246">
      <pivotArea dataOnly="0" labelOnly="1" outline="0" fieldPosition="0">
        <references count="3">
          <reference field="5" count="1" selected="0">
            <x v="15"/>
          </reference>
          <reference field="6" count="1" selected="0">
            <x v="24"/>
          </reference>
          <reference field="11" count="4" defaultSubtotal="1">
            <x v="35"/>
            <x v="36"/>
            <x v="39"/>
            <x v="50"/>
          </reference>
        </references>
      </pivotArea>
    </format>
    <format dxfId="1245">
      <pivotArea dataOnly="0" labelOnly="1" outline="0" fieldPosition="0">
        <references count="3">
          <reference field="5" count="1" selected="0">
            <x v="19"/>
          </reference>
          <reference field="6" count="1" selected="0">
            <x v="25"/>
          </reference>
          <reference field="11" count="4">
            <x v="111"/>
            <x v="112"/>
            <x v="113"/>
            <x v="120"/>
          </reference>
        </references>
      </pivotArea>
    </format>
    <format dxfId="1244">
      <pivotArea dataOnly="0" labelOnly="1" outline="0" fieldPosition="0">
        <references count="3">
          <reference field="5" count="1" selected="0">
            <x v="19"/>
          </reference>
          <reference field="6" count="1" selected="0">
            <x v="25"/>
          </reference>
          <reference field="11" count="4" defaultSubtotal="1">
            <x v="111"/>
            <x v="112"/>
            <x v="113"/>
            <x v="120"/>
          </reference>
        </references>
      </pivotArea>
    </format>
    <format dxfId="1243">
      <pivotArea dataOnly="0" labelOnly="1" outline="0" fieldPosition="0">
        <references count="3">
          <reference field="5" count="1" selected="0">
            <x v="20"/>
          </reference>
          <reference field="6" count="1" selected="0">
            <x v="26"/>
          </reference>
          <reference field="11" count="1">
            <x v="76"/>
          </reference>
        </references>
      </pivotArea>
    </format>
    <format dxfId="1242">
      <pivotArea dataOnly="0" labelOnly="1" outline="0" fieldPosition="0">
        <references count="3">
          <reference field="5" count="1" selected="0">
            <x v="20"/>
          </reference>
          <reference field="6" count="1" selected="0">
            <x v="26"/>
          </reference>
          <reference field="11" count="1" defaultSubtotal="1">
            <x v="76"/>
          </reference>
        </references>
      </pivotArea>
    </format>
    <format dxfId="1241">
      <pivotArea dataOnly="0" labelOnly="1" outline="0" fieldPosition="0">
        <references count="4">
          <reference field="0" count="1">
            <x v="1"/>
          </reference>
          <reference field="5" count="1" selected="0">
            <x v="5"/>
          </reference>
          <reference field="6" count="1" selected="0">
            <x v="0"/>
          </reference>
          <reference field="11" count="1" selected="0">
            <x v="9"/>
          </reference>
        </references>
      </pivotArea>
    </format>
    <format dxfId="1240">
      <pivotArea dataOnly="0" labelOnly="1" outline="0" fieldPosition="0">
        <references count="4">
          <reference field="0" count="1" defaultSubtotal="1">
            <x v="1"/>
          </reference>
          <reference field="5" count="1" selected="0">
            <x v="5"/>
          </reference>
          <reference field="6" count="1" selected="0">
            <x v="0"/>
          </reference>
          <reference field="11" count="1" selected="0">
            <x v="9"/>
          </reference>
        </references>
      </pivotArea>
    </format>
    <format dxfId="1239">
      <pivotArea dataOnly="0" labelOnly="1" outline="0" fieldPosition="0">
        <references count="4">
          <reference field="0" count="1">
            <x v="1"/>
          </reference>
          <reference field="5" count="1" selected="0">
            <x v="5"/>
          </reference>
          <reference field="6" count="1" selected="0">
            <x v="0"/>
          </reference>
          <reference field="11" count="1" selected="0">
            <x v="11"/>
          </reference>
        </references>
      </pivotArea>
    </format>
    <format dxfId="1238">
      <pivotArea dataOnly="0" labelOnly="1" outline="0" fieldPosition="0">
        <references count="4">
          <reference field="0" count="1" defaultSubtotal="1">
            <x v="1"/>
          </reference>
          <reference field="5" count="1" selected="0">
            <x v="5"/>
          </reference>
          <reference field="6" count="1" selected="0">
            <x v="0"/>
          </reference>
          <reference field="11" count="1" selected="0">
            <x v="11"/>
          </reference>
        </references>
      </pivotArea>
    </format>
    <format dxfId="1237">
      <pivotArea dataOnly="0" labelOnly="1" outline="0" fieldPosition="0">
        <references count="4">
          <reference field="0" count="1">
            <x v="4"/>
          </reference>
          <reference field="5" count="1" selected="0">
            <x v="22"/>
          </reference>
          <reference field="6" count="1" selected="0">
            <x v="1"/>
          </reference>
          <reference field="11" count="1" selected="0">
            <x v="33"/>
          </reference>
        </references>
      </pivotArea>
    </format>
    <format dxfId="1236">
      <pivotArea dataOnly="0" labelOnly="1" outline="0" fieldPosition="0">
        <references count="4">
          <reference field="0" count="1" defaultSubtotal="1">
            <x v="4"/>
          </reference>
          <reference field="5" count="1" selected="0">
            <x v="22"/>
          </reference>
          <reference field="6" count="1" selected="0">
            <x v="1"/>
          </reference>
          <reference field="11" count="1" selected="0">
            <x v="33"/>
          </reference>
        </references>
      </pivotArea>
    </format>
    <format dxfId="1235">
      <pivotArea dataOnly="0" labelOnly="1" outline="0" fieldPosition="0">
        <references count="4">
          <reference field="0" count="1">
            <x v="4"/>
          </reference>
          <reference field="5" count="1" selected="0">
            <x v="22"/>
          </reference>
          <reference field="6" count="1" selected="0">
            <x v="1"/>
          </reference>
          <reference field="11" count="1" selected="0">
            <x v="34"/>
          </reference>
        </references>
      </pivotArea>
    </format>
    <format dxfId="1234">
      <pivotArea dataOnly="0" labelOnly="1" outline="0" fieldPosition="0">
        <references count="4">
          <reference field="0" count="1" defaultSubtotal="1">
            <x v="4"/>
          </reference>
          <reference field="5" count="1" selected="0">
            <x v="22"/>
          </reference>
          <reference field="6" count="1" selected="0">
            <x v="1"/>
          </reference>
          <reference field="11" count="1" selected="0">
            <x v="34"/>
          </reference>
        </references>
      </pivotArea>
    </format>
    <format dxfId="1233">
      <pivotArea dataOnly="0" labelOnly="1" outline="0" fieldPosition="0">
        <references count="4">
          <reference field="0" count="1">
            <x v="4"/>
          </reference>
          <reference field="5" count="1" selected="0">
            <x v="22"/>
          </reference>
          <reference field="6" count="1" selected="0">
            <x v="1"/>
          </reference>
          <reference field="11" count="1" selected="0">
            <x v="37"/>
          </reference>
        </references>
      </pivotArea>
    </format>
    <format dxfId="1232">
      <pivotArea dataOnly="0" labelOnly="1" outline="0" fieldPosition="0">
        <references count="4">
          <reference field="0" count="1" defaultSubtotal="1">
            <x v="4"/>
          </reference>
          <reference field="5" count="1" selected="0">
            <x v="22"/>
          </reference>
          <reference field="6" count="1" selected="0">
            <x v="1"/>
          </reference>
          <reference field="11" count="1" selected="0">
            <x v="37"/>
          </reference>
        </references>
      </pivotArea>
    </format>
    <format dxfId="1231">
      <pivotArea dataOnly="0" labelOnly="1" outline="0" fieldPosition="0">
        <references count="4">
          <reference field="0" count="1">
            <x v="4"/>
          </reference>
          <reference field="5" count="1" selected="0">
            <x v="22"/>
          </reference>
          <reference field="6" count="1" selected="0">
            <x v="1"/>
          </reference>
          <reference field="11" count="1" selected="0">
            <x v="38"/>
          </reference>
        </references>
      </pivotArea>
    </format>
    <format dxfId="1230">
      <pivotArea dataOnly="0" labelOnly="1" outline="0" fieldPosition="0">
        <references count="4">
          <reference field="0" count="1" defaultSubtotal="1">
            <x v="4"/>
          </reference>
          <reference field="5" count="1" selected="0">
            <x v="22"/>
          </reference>
          <reference field="6" count="1" selected="0">
            <x v="1"/>
          </reference>
          <reference field="11" count="1" selected="0">
            <x v="38"/>
          </reference>
        </references>
      </pivotArea>
    </format>
    <format dxfId="1229">
      <pivotArea dataOnly="0" labelOnly="1" outline="0" fieldPosition="0">
        <references count="4">
          <reference field="0" count="1">
            <x v="4"/>
          </reference>
          <reference field="5" count="1" selected="0">
            <x v="22"/>
          </reference>
          <reference field="6" count="1" selected="0">
            <x v="1"/>
          </reference>
          <reference field="11" count="1" selected="0">
            <x v="40"/>
          </reference>
        </references>
      </pivotArea>
    </format>
    <format dxfId="1228">
      <pivotArea dataOnly="0" labelOnly="1" outline="0" fieldPosition="0">
        <references count="4">
          <reference field="0" count="1" defaultSubtotal="1">
            <x v="4"/>
          </reference>
          <reference field="5" count="1" selected="0">
            <x v="22"/>
          </reference>
          <reference field="6" count="1" selected="0">
            <x v="1"/>
          </reference>
          <reference field="11" count="1" selected="0">
            <x v="40"/>
          </reference>
        </references>
      </pivotArea>
    </format>
    <format dxfId="1227">
      <pivotArea dataOnly="0" labelOnly="1" outline="0" fieldPosition="0">
        <references count="4">
          <reference field="0" count="1">
            <x v="4"/>
          </reference>
          <reference field="5" count="1" selected="0">
            <x v="22"/>
          </reference>
          <reference field="6" count="1" selected="0">
            <x v="1"/>
          </reference>
          <reference field="11" count="1" selected="0">
            <x v="41"/>
          </reference>
        </references>
      </pivotArea>
    </format>
    <format dxfId="1226">
      <pivotArea dataOnly="0" labelOnly="1" outline="0" fieldPosition="0">
        <references count="4">
          <reference field="0" count="1" defaultSubtotal="1">
            <x v="4"/>
          </reference>
          <reference field="5" count="1" selected="0">
            <x v="22"/>
          </reference>
          <reference field="6" count="1" selected="0">
            <x v="1"/>
          </reference>
          <reference field="11" count="1" selected="0">
            <x v="41"/>
          </reference>
        </references>
      </pivotArea>
    </format>
    <format dxfId="1225">
      <pivotArea dataOnly="0" labelOnly="1" outline="0" fieldPosition="0">
        <references count="4">
          <reference field="0" count="1">
            <x v="4"/>
          </reference>
          <reference field="5" count="1" selected="0">
            <x v="22"/>
          </reference>
          <reference field="6" count="1" selected="0">
            <x v="1"/>
          </reference>
          <reference field="11" count="1" selected="0">
            <x v="42"/>
          </reference>
        </references>
      </pivotArea>
    </format>
    <format dxfId="1224">
      <pivotArea dataOnly="0" labelOnly="1" outline="0" fieldPosition="0">
        <references count="4">
          <reference field="0" count="1" defaultSubtotal="1">
            <x v="4"/>
          </reference>
          <reference field="5" count="1" selected="0">
            <x v="22"/>
          </reference>
          <reference field="6" count="1" selected="0">
            <x v="1"/>
          </reference>
          <reference field="11" count="1" selected="0">
            <x v="42"/>
          </reference>
        </references>
      </pivotArea>
    </format>
    <format dxfId="1223">
      <pivotArea dataOnly="0" labelOnly="1" outline="0" fieldPosition="0">
        <references count="4">
          <reference field="0" count="1">
            <x v="4"/>
          </reference>
          <reference field="5" count="1" selected="0">
            <x v="22"/>
          </reference>
          <reference field="6" count="1" selected="0">
            <x v="1"/>
          </reference>
          <reference field="11" count="1" selected="0">
            <x v="43"/>
          </reference>
        </references>
      </pivotArea>
    </format>
    <format dxfId="1222">
      <pivotArea dataOnly="0" labelOnly="1" outline="0" fieldPosition="0">
        <references count="4">
          <reference field="0" count="1" defaultSubtotal="1">
            <x v="4"/>
          </reference>
          <reference field="5" count="1" selected="0">
            <x v="22"/>
          </reference>
          <reference field="6" count="1" selected="0">
            <x v="1"/>
          </reference>
          <reference field="11" count="1" selected="0">
            <x v="43"/>
          </reference>
        </references>
      </pivotArea>
    </format>
    <format dxfId="1221">
      <pivotArea dataOnly="0" labelOnly="1" outline="0" fieldPosition="0">
        <references count="4">
          <reference field="0" count="1">
            <x v="4"/>
          </reference>
          <reference field="5" count="1" selected="0">
            <x v="22"/>
          </reference>
          <reference field="6" count="1" selected="0">
            <x v="1"/>
          </reference>
          <reference field="11" count="1" selected="0">
            <x v="45"/>
          </reference>
        </references>
      </pivotArea>
    </format>
    <format dxfId="1220">
      <pivotArea dataOnly="0" labelOnly="1" outline="0" fieldPosition="0">
        <references count="4">
          <reference field="0" count="1" defaultSubtotal="1">
            <x v="4"/>
          </reference>
          <reference field="5" count="1" selected="0">
            <x v="22"/>
          </reference>
          <reference field="6" count="1" selected="0">
            <x v="1"/>
          </reference>
          <reference field="11" count="1" selected="0">
            <x v="45"/>
          </reference>
        </references>
      </pivotArea>
    </format>
    <format dxfId="1219">
      <pivotArea dataOnly="0" labelOnly="1" outline="0" fieldPosition="0">
        <references count="4">
          <reference field="0" count="1">
            <x v="4"/>
          </reference>
          <reference field="5" count="1" selected="0">
            <x v="22"/>
          </reference>
          <reference field="6" count="1" selected="0">
            <x v="1"/>
          </reference>
          <reference field="11" count="1" selected="0">
            <x v="46"/>
          </reference>
        </references>
      </pivotArea>
    </format>
    <format dxfId="1218">
      <pivotArea dataOnly="0" labelOnly="1" outline="0" fieldPosition="0">
        <references count="4">
          <reference field="0" count="1" defaultSubtotal="1">
            <x v="4"/>
          </reference>
          <reference field="5" count="1" selected="0">
            <x v="22"/>
          </reference>
          <reference field="6" count="1" selected="0">
            <x v="1"/>
          </reference>
          <reference field="11" count="1" selected="0">
            <x v="46"/>
          </reference>
        </references>
      </pivotArea>
    </format>
    <format dxfId="1217">
      <pivotArea dataOnly="0" labelOnly="1" outline="0" fieldPosition="0">
        <references count="4">
          <reference field="0" count="1">
            <x v="4"/>
          </reference>
          <reference field="5" count="1" selected="0">
            <x v="22"/>
          </reference>
          <reference field="6" count="1" selected="0">
            <x v="1"/>
          </reference>
          <reference field="11" count="1" selected="0">
            <x v="47"/>
          </reference>
        </references>
      </pivotArea>
    </format>
    <format dxfId="1216">
      <pivotArea dataOnly="0" labelOnly="1" outline="0" fieldPosition="0">
        <references count="4">
          <reference field="0" count="1" defaultSubtotal="1">
            <x v="4"/>
          </reference>
          <reference field="5" count="1" selected="0">
            <x v="22"/>
          </reference>
          <reference field="6" count="1" selected="0">
            <x v="1"/>
          </reference>
          <reference field="11" count="1" selected="0">
            <x v="47"/>
          </reference>
        </references>
      </pivotArea>
    </format>
    <format dxfId="1215">
      <pivotArea dataOnly="0" labelOnly="1" outline="0" fieldPosition="0">
        <references count="4">
          <reference field="0" count="1">
            <x v="4"/>
          </reference>
          <reference field="5" count="1" selected="0">
            <x v="22"/>
          </reference>
          <reference field="6" count="1" selected="0">
            <x v="1"/>
          </reference>
          <reference field="11" count="1" selected="0">
            <x v="51"/>
          </reference>
        </references>
      </pivotArea>
    </format>
    <format dxfId="1214">
      <pivotArea dataOnly="0" labelOnly="1" outline="0" fieldPosition="0">
        <references count="4">
          <reference field="0" count="1" defaultSubtotal="1">
            <x v="4"/>
          </reference>
          <reference field="5" count="1" selected="0">
            <x v="22"/>
          </reference>
          <reference field="6" count="1" selected="0">
            <x v="1"/>
          </reference>
          <reference field="11" count="1" selected="0">
            <x v="51"/>
          </reference>
        </references>
      </pivotArea>
    </format>
    <format dxfId="1213">
      <pivotArea dataOnly="0" labelOnly="1" outline="0" fieldPosition="0">
        <references count="4">
          <reference field="0" count="1">
            <x v="4"/>
          </reference>
          <reference field="5" count="1" selected="0">
            <x v="22"/>
          </reference>
          <reference field="6" count="1" selected="0">
            <x v="1"/>
          </reference>
          <reference field="11" count="1" selected="0">
            <x v="52"/>
          </reference>
        </references>
      </pivotArea>
    </format>
    <format dxfId="1212">
      <pivotArea dataOnly="0" labelOnly="1" outline="0" fieldPosition="0">
        <references count="4">
          <reference field="0" count="1" defaultSubtotal="1">
            <x v="4"/>
          </reference>
          <reference field="5" count="1" selected="0">
            <x v="22"/>
          </reference>
          <reference field="6" count="1" selected="0">
            <x v="1"/>
          </reference>
          <reference field="11" count="1" selected="0">
            <x v="52"/>
          </reference>
        </references>
      </pivotArea>
    </format>
    <format dxfId="1211">
      <pivotArea dataOnly="0" labelOnly="1" outline="0" fieldPosition="0">
        <references count="4">
          <reference field="0" count="1">
            <x v="4"/>
          </reference>
          <reference field="5" count="1" selected="0">
            <x v="22"/>
          </reference>
          <reference field="6" count="1" selected="0">
            <x v="1"/>
          </reference>
          <reference field="11" count="1" selected="0">
            <x v="53"/>
          </reference>
        </references>
      </pivotArea>
    </format>
    <format dxfId="1210">
      <pivotArea dataOnly="0" labelOnly="1" outline="0" fieldPosition="0">
        <references count="4">
          <reference field="0" count="1" defaultSubtotal="1">
            <x v="4"/>
          </reference>
          <reference field="5" count="1" selected="0">
            <x v="22"/>
          </reference>
          <reference field="6" count="1" selected="0">
            <x v="1"/>
          </reference>
          <reference field="11" count="1" selected="0">
            <x v="53"/>
          </reference>
        </references>
      </pivotArea>
    </format>
    <format dxfId="1209">
      <pivotArea dataOnly="0" labelOnly="1" outline="0" fieldPosition="0">
        <references count="4">
          <reference field="0" count="1">
            <x v="4"/>
          </reference>
          <reference field="5" count="1" selected="0">
            <x v="22"/>
          </reference>
          <reference field="6" count="1" selected="0">
            <x v="1"/>
          </reference>
          <reference field="11" count="1" selected="0">
            <x v="54"/>
          </reference>
        </references>
      </pivotArea>
    </format>
    <format dxfId="1208">
      <pivotArea dataOnly="0" labelOnly="1" outline="0" fieldPosition="0">
        <references count="4">
          <reference field="0" count="1" defaultSubtotal="1">
            <x v="4"/>
          </reference>
          <reference field="5" count="1" selected="0">
            <x v="22"/>
          </reference>
          <reference field="6" count="1" selected="0">
            <x v="1"/>
          </reference>
          <reference field="11" count="1" selected="0">
            <x v="54"/>
          </reference>
        </references>
      </pivotArea>
    </format>
    <format dxfId="1207">
      <pivotArea dataOnly="0" labelOnly="1" outline="0" fieldPosition="0">
        <references count="4">
          <reference field="0" count="1">
            <x v="4"/>
          </reference>
          <reference field="5" count="1" selected="0">
            <x v="22"/>
          </reference>
          <reference field="6" count="1" selected="0">
            <x v="1"/>
          </reference>
          <reference field="11" count="1" selected="0">
            <x v="55"/>
          </reference>
        </references>
      </pivotArea>
    </format>
    <format dxfId="1206">
      <pivotArea dataOnly="0" labelOnly="1" outline="0" fieldPosition="0">
        <references count="4">
          <reference field="0" count="1" defaultSubtotal="1">
            <x v="4"/>
          </reference>
          <reference field="5" count="1" selected="0">
            <x v="22"/>
          </reference>
          <reference field="6" count="1" selected="0">
            <x v="1"/>
          </reference>
          <reference field="11" count="1" selected="0">
            <x v="55"/>
          </reference>
        </references>
      </pivotArea>
    </format>
    <format dxfId="1205">
      <pivotArea dataOnly="0" labelOnly="1" outline="0" fieldPosition="0">
        <references count="4">
          <reference field="0" count="1">
            <x v="8"/>
          </reference>
          <reference field="5" count="1" selected="0">
            <x v="17"/>
          </reference>
          <reference field="6" count="1" selected="0">
            <x v="2"/>
          </reference>
          <reference field="11" count="1" selected="0">
            <x v="93"/>
          </reference>
        </references>
      </pivotArea>
    </format>
    <format dxfId="1204">
      <pivotArea dataOnly="0" labelOnly="1" outline="0" fieldPosition="0">
        <references count="4">
          <reference field="0" count="1" defaultSubtotal="1">
            <x v="8"/>
          </reference>
          <reference field="5" count="1" selected="0">
            <x v="17"/>
          </reference>
          <reference field="6" count="1" selected="0">
            <x v="2"/>
          </reference>
          <reference field="11" count="1" selected="0">
            <x v="93"/>
          </reference>
        </references>
      </pivotArea>
    </format>
    <format dxfId="1203">
      <pivotArea dataOnly="0" labelOnly="1" outline="0" fieldPosition="0">
        <references count="4">
          <reference field="0" count="1">
            <x v="8"/>
          </reference>
          <reference field="5" count="1" selected="0">
            <x v="17"/>
          </reference>
          <reference field="6" count="1" selected="0">
            <x v="2"/>
          </reference>
          <reference field="11" count="1" selected="0">
            <x v="94"/>
          </reference>
        </references>
      </pivotArea>
    </format>
    <format dxfId="1202">
      <pivotArea dataOnly="0" labelOnly="1" outline="0" fieldPosition="0">
        <references count="4">
          <reference field="0" count="1" defaultSubtotal="1">
            <x v="8"/>
          </reference>
          <reference field="5" count="1" selected="0">
            <x v="17"/>
          </reference>
          <reference field="6" count="1" selected="0">
            <x v="2"/>
          </reference>
          <reference field="11" count="1" selected="0">
            <x v="94"/>
          </reference>
        </references>
      </pivotArea>
    </format>
    <format dxfId="1201">
      <pivotArea dataOnly="0" labelOnly="1" outline="0" fieldPosition="0">
        <references count="4">
          <reference field="0" count="1">
            <x v="8"/>
          </reference>
          <reference field="5" count="1" selected="0">
            <x v="17"/>
          </reference>
          <reference field="6" count="1" selected="0">
            <x v="2"/>
          </reference>
          <reference field="11" count="1" selected="0">
            <x v="95"/>
          </reference>
        </references>
      </pivotArea>
    </format>
    <format dxfId="1200">
      <pivotArea dataOnly="0" labelOnly="1" outline="0" fieldPosition="0">
        <references count="4">
          <reference field="0" count="1" defaultSubtotal="1">
            <x v="8"/>
          </reference>
          <reference field="5" count="1" selected="0">
            <x v="17"/>
          </reference>
          <reference field="6" count="1" selected="0">
            <x v="2"/>
          </reference>
          <reference field="11" count="1" selected="0">
            <x v="95"/>
          </reference>
        </references>
      </pivotArea>
    </format>
    <format dxfId="1199">
      <pivotArea dataOnly="0" labelOnly="1" outline="0" fieldPosition="0">
        <references count="4">
          <reference field="0" count="1">
            <x v="8"/>
          </reference>
          <reference field="5" count="1" selected="0">
            <x v="17"/>
          </reference>
          <reference field="6" count="1" selected="0">
            <x v="2"/>
          </reference>
          <reference field="11" count="1" selected="0">
            <x v="97"/>
          </reference>
        </references>
      </pivotArea>
    </format>
    <format dxfId="1198">
      <pivotArea dataOnly="0" labelOnly="1" outline="0" fieldPosition="0">
        <references count="4">
          <reference field="0" count="1" defaultSubtotal="1">
            <x v="8"/>
          </reference>
          <reference field="5" count="1" selected="0">
            <x v="17"/>
          </reference>
          <reference field="6" count="1" selected="0">
            <x v="2"/>
          </reference>
          <reference field="11" count="1" selected="0">
            <x v="97"/>
          </reference>
        </references>
      </pivotArea>
    </format>
    <format dxfId="1197">
      <pivotArea dataOnly="0" labelOnly="1" outline="0" fieldPosition="0">
        <references count="4">
          <reference field="0" count="1">
            <x v="8"/>
          </reference>
          <reference field="5" count="1" selected="0">
            <x v="17"/>
          </reference>
          <reference field="6" count="1" selected="0">
            <x v="2"/>
          </reference>
          <reference field="11" count="1" selected="0">
            <x v="100"/>
          </reference>
        </references>
      </pivotArea>
    </format>
    <format dxfId="1196">
      <pivotArea dataOnly="0" labelOnly="1" outline="0" fieldPosition="0">
        <references count="4">
          <reference field="0" count="1" defaultSubtotal="1">
            <x v="8"/>
          </reference>
          <reference field="5" count="1" selected="0">
            <x v="17"/>
          </reference>
          <reference field="6" count="1" selected="0">
            <x v="2"/>
          </reference>
          <reference field="11" count="1" selected="0">
            <x v="100"/>
          </reference>
        </references>
      </pivotArea>
    </format>
    <format dxfId="1195">
      <pivotArea dataOnly="0" labelOnly="1" outline="0" fieldPosition="0">
        <references count="4">
          <reference field="0" count="1">
            <x v="8"/>
          </reference>
          <reference field="5" count="1" selected="0">
            <x v="17"/>
          </reference>
          <reference field="6" count="1" selected="0">
            <x v="2"/>
          </reference>
          <reference field="11" count="1" selected="0">
            <x v="101"/>
          </reference>
        </references>
      </pivotArea>
    </format>
    <format dxfId="1194">
      <pivotArea dataOnly="0" labelOnly="1" outline="0" fieldPosition="0">
        <references count="4">
          <reference field="0" count="1" defaultSubtotal="1">
            <x v="8"/>
          </reference>
          <reference field="5" count="1" selected="0">
            <x v="17"/>
          </reference>
          <reference field="6" count="1" selected="0">
            <x v="2"/>
          </reference>
          <reference field="11" count="1" selected="0">
            <x v="101"/>
          </reference>
        </references>
      </pivotArea>
    </format>
    <format dxfId="1193">
      <pivotArea dataOnly="0" labelOnly="1" outline="0" fieldPosition="0">
        <references count="4">
          <reference field="0" count="1">
            <x v="7"/>
          </reference>
          <reference field="5" count="1" selected="0">
            <x v="21"/>
          </reference>
          <reference field="6" count="1" selected="0">
            <x v="3"/>
          </reference>
          <reference field="11" count="1" selected="0">
            <x v="74"/>
          </reference>
        </references>
      </pivotArea>
    </format>
    <format dxfId="1192">
      <pivotArea dataOnly="0" labelOnly="1" outline="0" fieldPosition="0">
        <references count="4">
          <reference field="0" count="1" defaultSubtotal="1">
            <x v="7"/>
          </reference>
          <reference field="5" count="1" selected="0">
            <x v="21"/>
          </reference>
          <reference field="6" count="1" selected="0">
            <x v="3"/>
          </reference>
          <reference field="11" count="1" selected="0">
            <x v="74"/>
          </reference>
        </references>
      </pivotArea>
    </format>
    <format dxfId="1191">
      <pivotArea dataOnly="0" labelOnly="1" outline="0" fieldPosition="0">
        <references count="4">
          <reference field="0" count="1">
            <x v="7"/>
          </reference>
          <reference field="5" count="1" selected="0">
            <x v="21"/>
          </reference>
          <reference field="6" count="1" selected="0">
            <x v="3"/>
          </reference>
          <reference field="11" count="1" selected="0">
            <x v="80"/>
          </reference>
        </references>
      </pivotArea>
    </format>
    <format dxfId="1190">
      <pivotArea dataOnly="0" labelOnly="1" outline="0" fieldPosition="0">
        <references count="4">
          <reference field="0" count="1" defaultSubtotal="1">
            <x v="7"/>
          </reference>
          <reference field="5" count="1" selected="0">
            <x v="21"/>
          </reference>
          <reference field="6" count="1" selected="0">
            <x v="3"/>
          </reference>
          <reference field="11" count="1" selected="0">
            <x v="80"/>
          </reference>
        </references>
      </pivotArea>
    </format>
    <format dxfId="1189">
      <pivotArea dataOnly="0" labelOnly="1" outline="0" fieldPosition="0">
        <references count="4">
          <reference field="0" count="1">
            <x v="5"/>
          </reference>
          <reference field="5" count="1" selected="0">
            <x v="11"/>
          </reference>
          <reference field="6" count="1" selected="0">
            <x v="4"/>
          </reference>
          <reference field="11" count="1" selected="0">
            <x v="61"/>
          </reference>
        </references>
      </pivotArea>
    </format>
    <format dxfId="1188">
      <pivotArea dataOnly="0" labelOnly="1" outline="0" fieldPosition="0">
        <references count="4">
          <reference field="0" count="1" defaultSubtotal="1">
            <x v="5"/>
          </reference>
          <reference field="5" count="1" selected="0">
            <x v="11"/>
          </reference>
          <reference field="6" count="1" selected="0">
            <x v="4"/>
          </reference>
          <reference field="11" count="1" selected="0">
            <x v="61"/>
          </reference>
        </references>
      </pivotArea>
    </format>
    <format dxfId="1187">
      <pivotArea dataOnly="0" labelOnly="1" outline="0" fieldPosition="0">
        <references count="4">
          <reference field="0" count="1">
            <x v="12"/>
          </reference>
          <reference field="5" count="1" selected="0">
            <x v="11"/>
          </reference>
          <reference field="6" count="1" selected="0">
            <x v="4"/>
          </reference>
          <reference field="11" count="1" selected="0">
            <x v="131"/>
          </reference>
        </references>
      </pivotArea>
    </format>
    <format dxfId="1186">
      <pivotArea dataOnly="0" labelOnly="1" outline="0" fieldPosition="0">
        <references count="4">
          <reference field="0" count="1" defaultSubtotal="1">
            <x v="12"/>
          </reference>
          <reference field="5" count="1" selected="0">
            <x v="11"/>
          </reference>
          <reference field="6" count="1" selected="0">
            <x v="4"/>
          </reference>
          <reference field="11" count="1" selected="0">
            <x v="131"/>
          </reference>
        </references>
      </pivotArea>
    </format>
    <format dxfId="1185">
      <pivotArea dataOnly="0" labelOnly="1" outline="0" fieldPosition="0">
        <references count="4">
          <reference field="0" count="1">
            <x v="12"/>
          </reference>
          <reference field="5" count="1" selected="0">
            <x v="11"/>
          </reference>
          <reference field="6" count="1" selected="0">
            <x v="4"/>
          </reference>
          <reference field="11" count="1" selected="0">
            <x v="132"/>
          </reference>
        </references>
      </pivotArea>
    </format>
    <format dxfId="1184">
      <pivotArea dataOnly="0" labelOnly="1" outline="0" fieldPosition="0">
        <references count="4">
          <reference field="0" count="1" defaultSubtotal="1">
            <x v="12"/>
          </reference>
          <reference field="5" count="1" selected="0">
            <x v="11"/>
          </reference>
          <reference field="6" count="1" selected="0">
            <x v="4"/>
          </reference>
          <reference field="11" count="1" selected="0">
            <x v="132"/>
          </reference>
        </references>
      </pivotArea>
    </format>
    <format dxfId="1183">
      <pivotArea dataOnly="0" labelOnly="1" outline="0" fieldPosition="0">
        <references count="4">
          <reference field="0" count="1">
            <x v="12"/>
          </reference>
          <reference field="5" count="1" selected="0">
            <x v="11"/>
          </reference>
          <reference field="6" count="1" selected="0">
            <x v="4"/>
          </reference>
          <reference field="11" count="1" selected="0">
            <x v="133"/>
          </reference>
        </references>
      </pivotArea>
    </format>
    <format dxfId="1182">
      <pivotArea dataOnly="0" labelOnly="1" outline="0" fieldPosition="0">
        <references count="4">
          <reference field="0" count="1" defaultSubtotal="1">
            <x v="12"/>
          </reference>
          <reference field="5" count="1" selected="0">
            <x v="11"/>
          </reference>
          <reference field="6" count="1" selected="0">
            <x v="4"/>
          </reference>
          <reference field="11" count="1" selected="0">
            <x v="133"/>
          </reference>
        </references>
      </pivotArea>
    </format>
    <format dxfId="1181">
      <pivotArea dataOnly="0" labelOnly="1" outline="0" fieldPosition="0">
        <references count="4">
          <reference field="0" count="1">
            <x v="12"/>
          </reference>
          <reference field="5" count="1" selected="0">
            <x v="11"/>
          </reference>
          <reference field="6" count="1" selected="0">
            <x v="4"/>
          </reference>
          <reference field="11" count="1" selected="0">
            <x v="134"/>
          </reference>
        </references>
      </pivotArea>
    </format>
    <format dxfId="1180">
      <pivotArea dataOnly="0" labelOnly="1" outline="0" fieldPosition="0">
        <references count="4">
          <reference field="0" count="1" defaultSubtotal="1">
            <x v="12"/>
          </reference>
          <reference field="5" count="1" selected="0">
            <x v="11"/>
          </reference>
          <reference field="6" count="1" selected="0">
            <x v="4"/>
          </reference>
          <reference field="11" count="1" selected="0">
            <x v="134"/>
          </reference>
        </references>
      </pivotArea>
    </format>
    <format dxfId="1179">
      <pivotArea dataOnly="0" labelOnly="1" outline="0" fieldPosition="0">
        <references count="4">
          <reference field="0" count="1">
            <x v="12"/>
          </reference>
          <reference field="5" count="1" selected="0">
            <x v="11"/>
          </reference>
          <reference field="6" count="1" selected="0">
            <x v="4"/>
          </reference>
          <reference field="11" count="1" selected="0">
            <x v="140"/>
          </reference>
        </references>
      </pivotArea>
    </format>
    <format dxfId="1178">
      <pivotArea dataOnly="0" labelOnly="1" outline="0" fieldPosition="0">
        <references count="4">
          <reference field="0" count="1" defaultSubtotal="1">
            <x v="12"/>
          </reference>
          <reference field="5" count="1" selected="0">
            <x v="11"/>
          </reference>
          <reference field="6" count="1" selected="0">
            <x v="4"/>
          </reference>
          <reference field="11" count="1" selected="0">
            <x v="140"/>
          </reference>
        </references>
      </pivotArea>
    </format>
    <format dxfId="1177">
      <pivotArea dataOnly="0" labelOnly="1" outline="0" fieldPosition="0">
        <references count="4">
          <reference field="0" count="1">
            <x v="12"/>
          </reference>
          <reference field="5" count="1" selected="0">
            <x v="11"/>
          </reference>
          <reference field="6" count="1" selected="0">
            <x v="4"/>
          </reference>
          <reference field="11" count="1" selected="0">
            <x v="155"/>
          </reference>
        </references>
      </pivotArea>
    </format>
    <format dxfId="1176">
      <pivotArea dataOnly="0" labelOnly="1" outline="0" fieldPosition="0">
        <references count="4">
          <reference field="0" count="1" defaultSubtotal="1">
            <x v="12"/>
          </reference>
          <reference field="5" count="1" selected="0">
            <x v="11"/>
          </reference>
          <reference field="6" count="1" selected="0">
            <x v="4"/>
          </reference>
          <reference field="11" count="1" selected="0">
            <x v="155"/>
          </reference>
        </references>
      </pivotArea>
    </format>
    <format dxfId="1175">
      <pivotArea dataOnly="0" labelOnly="1" outline="0" fieldPosition="0">
        <references count="4">
          <reference field="0" count="1">
            <x v="12"/>
          </reference>
          <reference field="5" count="1" selected="0">
            <x v="11"/>
          </reference>
          <reference field="6" count="1" selected="0">
            <x v="4"/>
          </reference>
          <reference field="11" count="1" selected="0">
            <x v="156"/>
          </reference>
        </references>
      </pivotArea>
    </format>
    <format dxfId="1174">
      <pivotArea dataOnly="0" labelOnly="1" outline="0" fieldPosition="0">
        <references count="4">
          <reference field="0" count="1" defaultSubtotal="1">
            <x v="12"/>
          </reference>
          <reference field="5" count="1" selected="0">
            <x v="11"/>
          </reference>
          <reference field="6" count="1" selected="0">
            <x v="4"/>
          </reference>
          <reference field="11" count="1" selected="0">
            <x v="156"/>
          </reference>
        </references>
      </pivotArea>
    </format>
    <format dxfId="1173">
      <pivotArea dataOnly="0" labelOnly="1" outline="0" fieldPosition="0">
        <references count="4">
          <reference field="0" count="1">
            <x v="12"/>
          </reference>
          <reference field="5" count="1" selected="0">
            <x v="11"/>
          </reference>
          <reference field="6" count="1" selected="0">
            <x v="4"/>
          </reference>
          <reference field="11" count="1" selected="0">
            <x v="157"/>
          </reference>
        </references>
      </pivotArea>
    </format>
    <format dxfId="1172">
      <pivotArea dataOnly="0" labelOnly="1" outline="0" fieldPosition="0">
        <references count="4">
          <reference field="0" count="1" defaultSubtotal="1">
            <x v="12"/>
          </reference>
          <reference field="5" count="1" selected="0">
            <x v="11"/>
          </reference>
          <reference field="6" count="1" selected="0">
            <x v="4"/>
          </reference>
          <reference field="11" count="1" selected="0">
            <x v="157"/>
          </reference>
        </references>
      </pivotArea>
    </format>
    <format dxfId="1171">
      <pivotArea dataOnly="0" labelOnly="1" outline="0" fieldPosition="0">
        <references count="4">
          <reference field="0" count="1">
            <x v="12"/>
          </reference>
          <reference field="5" count="1" selected="0">
            <x v="11"/>
          </reference>
          <reference field="6" count="1" selected="0">
            <x v="4"/>
          </reference>
          <reference field="11" count="1" selected="0">
            <x v="158"/>
          </reference>
        </references>
      </pivotArea>
    </format>
    <format dxfId="1170">
      <pivotArea dataOnly="0" labelOnly="1" outline="0" fieldPosition="0">
        <references count="4">
          <reference field="0" count="1" defaultSubtotal="1">
            <x v="12"/>
          </reference>
          <reference field="5" count="1" selected="0">
            <x v="11"/>
          </reference>
          <reference field="6" count="1" selected="0">
            <x v="4"/>
          </reference>
          <reference field="11" count="1" selected="0">
            <x v="158"/>
          </reference>
        </references>
      </pivotArea>
    </format>
    <format dxfId="1169">
      <pivotArea dataOnly="0" labelOnly="1" outline="0" fieldPosition="0">
        <references count="4">
          <reference field="0" count="1">
            <x v="12"/>
          </reference>
          <reference field="5" count="1" selected="0">
            <x v="11"/>
          </reference>
          <reference field="6" count="1" selected="0">
            <x v="4"/>
          </reference>
          <reference field="11" count="1" selected="0">
            <x v="159"/>
          </reference>
        </references>
      </pivotArea>
    </format>
    <format dxfId="1168">
      <pivotArea dataOnly="0" labelOnly="1" outline="0" fieldPosition="0">
        <references count="4">
          <reference field="0" count="1" defaultSubtotal="1">
            <x v="12"/>
          </reference>
          <reference field="5" count="1" selected="0">
            <x v="11"/>
          </reference>
          <reference field="6" count="1" selected="0">
            <x v="4"/>
          </reference>
          <reference field="11" count="1" selected="0">
            <x v="159"/>
          </reference>
        </references>
      </pivotArea>
    </format>
    <format dxfId="1167">
      <pivotArea dataOnly="0" labelOnly="1" outline="0" fieldPosition="0">
        <references count="4">
          <reference field="0" count="1">
            <x v="12"/>
          </reference>
          <reference field="5" count="1" selected="0">
            <x v="11"/>
          </reference>
          <reference field="6" count="1" selected="0">
            <x v="4"/>
          </reference>
          <reference field="11" count="1" selected="0">
            <x v="161"/>
          </reference>
        </references>
      </pivotArea>
    </format>
    <format dxfId="1166">
      <pivotArea dataOnly="0" labelOnly="1" outline="0" fieldPosition="0">
        <references count="4">
          <reference field="0" count="1" defaultSubtotal="1">
            <x v="12"/>
          </reference>
          <reference field="5" count="1" selected="0">
            <x v="11"/>
          </reference>
          <reference field="6" count="1" selected="0">
            <x v="4"/>
          </reference>
          <reference field="11" count="1" selected="0">
            <x v="161"/>
          </reference>
        </references>
      </pivotArea>
    </format>
    <format dxfId="1165">
      <pivotArea dataOnly="0" labelOnly="1" outline="0" fieldPosition="0">
        <references count="4">
          <reference field="0" count="1">
            <x v="12"/>
          </reference>
          <reference field="5" count="1" selected="0">
            <x v="16"/>
          </reference>
          <reference field="6" count="1" selected="0">
            <x v="5"/>
          </reference>
          <reference field="11" count="1" selected="0">
            <x v="164"/>
          </reference>
        </references>
      </pivotArea>
    </format>
    <format dxfId="1164">
      <pivotArea dataOnly="0" labelOnly="1" outline="0" fieldPosition="0">
        <references count="4">
          <reference field="0" count="1" defaultSubtotal="1">
            <x v="12"/>
          </reference>
          <reference field="5" count="1" selected="0">
            <x v="16"/>
          </reference>
          <reference field="6" count="1" selected="0">
            <x v="5"/>
          </reference>
          <reference field="11" count="1" selected="0">
            <x v="164"/>
          </reference>
        </references>
      </pivotArea>
    </format>
    <format dxfId="1163">
      <pivotArea dataOnly="0" labelOnly="1" outline="0" fieldPosition="0">
        <references count="4">
          <reference field="0" count="1">
            <x v="6"/>
          </reference>
          <reference field="5" count="1" selected="0">
            <x v="12"/>
          </reference>
          <reference field="6" count="1" selected="0">
            <x v="6"/>
          </reference>
          <reference field="11" count="1" selected="0">
            <x v="68"/>
          </reference>
        </references>
      </pivotArea>
    </format>
    <format dxfId="1162">
      <pivotArea dataOnly="0" labelOnly="1" outline="0" fieldPosition="0">
        <references count="4">
          <reference field="0" count="1" defaultSubtotal="1">
            <x v="6"/>
          </reference>
          <reference field="5" count="1" selected="0">
            <x v="12"/>
          </reference>
          <reference field="6" count="1" selected="0">
            <x v="6"/>
          </reference>
          <reference field="11" count="1" selected="0">
            <x v="68"/>
          </reference>
        </references>
      </pivotArea>
    </format>
    <format dxfId="1161">
      <pivotArea dataOnly="0" labelOnly="1" outline="0" fieldPosition="0">
        <references count="4">
          <reference field="0" count="1">
            <x v="15"/>
          </reference>
          <reference field="5" count="1" selected="0">
            <x v="12"/>
          </reference>
          <reference field="6" count="1" selected="0">
            <x v="6"/>
          </reference>
          <reference field="11" count="1" selected="0">
            <x v="73"/>
          </reference>
        </references>
      </pivotArea>
    </format>
    <format dxfId="1160">
      <pivotArea dataOnly="0" labelOnly="1" outline="0" fieldPosition="0">
        <references count="4">
          <reference field="0" count="1" defaultSubtotal="1">
            <x v="15"/>
          </reference>
          <reference field="5" count="1" selected="0">
            <x v="12"/>
          </reference>
          <reference field="6" count="1" selected="0">
            <x v="6"/>
          </reference>
          <reference field="11" count="1" selected="0">
            <x v="73"/>
          </reference>
        </references>
      </pivotArea>
    </format>
    <format dxfId="1159">
      <pivotArea dataOnly="0" labelOnly="1" outline="0" fieldPosition="0">
        <references count="4">
          <reference field="0" count="1">
            <x v="15"/>
          </reference>
          <reference field="5" count="1" selected="0">
            <x v="12"/>
          </reference>
          <reference field="6" count="1" selected="0">
            <x v="6"/>
          </reference>
          <reference field="11" count="1" selected="0">
            <x v="177"/>
          </reference>
        </references>
      </pivotArea>
    </format>
    <format dxfId="1158">
      <pivotArea dataOnly="0" labelOnly="1" outline="0" fieldPosition="0">
        <references count="4">
          <reference field="0" count="1" defaultSubtotal="1">
            <x v="15"/>
          </reference>
          <reference field="5" count="1" selected="0">
            <x v="12"/>
          </reference>
          <reference field="6" count="1" selected="0">
            <x v="6"/>
          </reference>
          <reference field="11" count="1" selected="0">
            <x v="177"/>
          </reference>
        </references>
      </pivotArea>
    </format>
    <format dxfId="1157">
      <pivotArea dataOnly="0" labelOnly="1" outline="0" fieldPosition="0">
        <references count="4">
          <reference field="0" count="1">
            <x v="15"/>
          </reference>
          <reference field="5" count="1" selected="0">
            <x v="12"/>
          </reference>
          <reference field="6" count="1" selected="0">
            <x v="6"/>
          </reference>
          <reference field="11" count="1" selected="0">
            <x v="178"/>
          </reference>
        </references>
      </pivotArea>
    </format>
    <format dxfId="1156">
      <pivotArea dataOnly="0" labelOnly="1" outline="0" fieldPosition="0">
        <references count="4">
          <reference field="0" count="1" defaultSubtotal="1">
            <x v="15"/>
          </reference>
          <reference field="5" count="1" selected="0">
            <x v="12"/>
          </reference>
          <reference field="6" count="1" selected="0">
            <x v="6"/>
          </reference>
          <reference field="11" count="1" selected="0">
            <x v="178"/>
          </reference>
        </references>
      </pivotArea>
    </format>
    <format dxfId="1155">
      <pivotArea dataOnly="0" labelOnly="1" outline="0" fieldPosition="0">
        <references count="4">
          <reference field="0" count="1">
            <x v="15"/>
          </reference>
          <reference field="5" count="1" selected="0">
            <x v="12"/>
          </reference>
          <reference field="6" count="1" selected="0">
            <x v="6"/>
          </reference>
          <reference field="11" count="1" selected="0">
            <x v="179"/>
          </reference>
        </references>
      </pivotArea>
    </format>
    <format dxfId="1154">
      <pivotArea dataOnly="0" labelOnly="1" outline="0" fieldPosition="0">
        <references count="4">
          <reference field="0" count="1" defaultSubtotal="1">
            <x v="15"/>
          </reference>
          <reference field="5" count="1" selected="0">
            <x v="12"/>
          </reference>
          <reference field="6" count="1" selected="0">
            <x v="6"/>
          </reference>
          <reference field="11" count="1" selected="0">
            <x v="179"/>
          </reference>
        </references>
      </pivotArea>
    </format>
    <format dxfId="1153">
      <pivotArea dataOnly="0" labelOnly="1" outline="0" fieldPosition="0">
        <references count="4">
          <reference field="0" count="1">
            <x v="15"/>
          </reference>
          <reference field="5" count="1" selected="0">
            <x v="12"/>
          </reference>
          <reference field="6" count="1" selected="0">
            <x v="6"/>
          </reference>
          <reference field="11" count="1" selected="0">
            <x v="180"/>
          </reference>
        </references>
      </pivotArea>
    </format>
    <format dxfId="1152">
      <pivotArea dataOnly="0" labelOnly="1" outline="0" fieldPosition="0">
        <references count="4">
          <reference field="0" count="1" defaultSubtotal="1">
            <x v="15"/>
          </reference>
          <reference field="5" count="1" selected="0">
            <x v="12"/>
          </reference>
          <reference field="6" count="1" selected="0">
            <x v="6"/>
          </reference>
          <reference field="11" count="1" selected="0">
            <x v="180"/>
          </reference>
        </references>
      </pivotArea>
    </format>
    <format dxfId="1151">
      <pivotArea dataOnly="0" labelOnly="1" outline="0" fieldPosition="0">
        <references count="4">
          <reference field="0" count="1">
            <x v="14"/>
          </reference>
          <reference field="5" count="1" selected="0">
            <x v="10"/>
          </reference>
          <reference field="6" count="1" selected="0">
            <x v="7"/>
          </reference>
          <reference field="11" count="1" selected="0">
            <x v="171"/>
          </reference>
        </references>
      </pivotArea>
    </format>
    <format dxfId="1150">
      <pivotArea dataOnly="0" labelOnly="1" outline="0" fieldPosition="0">
        <references count="4">
          <reference field="0" count="1" defaultSubtotal="1">
            <x v="14"/>
          </reference>
          <reference field="5" count="1" selected="0">
            <x v="10"/>
          </reference>
          <reference field="6" count="1" selected="0">
            <x v="7"/>
          </reference>
          <reference field="11" count="1" selected="0">
            <x v="171"/>
          </reference>
        </references>
      </pivotArea>
    </format>
    <format dxfId="1149">
      <pivotArea dataOnly="0" labelOnly="1" outline="0" fieldPosition="0">
        <references count="4">
          <reference field="0" count="1">
            <x v="14"/>
          </reference>
          <reference field="5" count="1" selected="0">
            <x v="10"/>
          </reference>
          <reference field="6" count="1" selected="0">
            <x v="7"/>
          </reference>
          <reference field="11" count="1" selected="0">
            <x v="172"/>
          </reference>
        </references>
      </pivotArea>
    </format>
    <format dxfId="1148">
      <pivotArea dataOnly="0" labelOnly="1" outline="0" fieldPosition="0">
        <references count="4">
          <reference field="0" count="1" defaultSubtotal="1">
            <x v="14"/>
          </reference>
          <reference field="5" count="1" selected="0">
            <x v="10"/>
          </reference>
          <reference field="6" count="1" selected="0">
            <x v="7"/>
          </reference>
          <reference field="11" count="1" selected="0">
            <x v="172"/>
          </reference>
        </references>
      </pivotArea>
    </format>
    <format dxfId="1147">
      <pivotArea dataOnly="0" labelOnly="1" outline="0" fieldPosition="0">
        <references count="4">
          <reference field="0" count="1">
            <x v="14"/>
          </reference>
          <reference field="5" count="1" selected="0">
            <x v="10"/>
          </reference>
          <reference field="6" count="1" selected="0">
            <x v="7"/>
          </reference>
          <reference field="11" count="1" selected="0">
            <x v="173"/>
          </reference>
        </references>
      </pivotArea>
    </format>
    <format dxfId="1146">
      <pivotArea dataOnly="0" labelOnly="1" outline="0" fieldPosition="0">
        <references count="4">
          <reference field="0" count="1" defaultSubtotal="1">
            <x v="14"/>
          </reference>
          <reference field="5" count="1" selected="0">
            <x v="10"/>
          </reference>
          <reference field="6" count="1" selected="0">
            <x v="7"/>
          </reference>
          <reference field="11" count="1" selected="0">
            <x v="173"/>
          </reference>
        </references>
      </pivotArea>
    </format>
    <format dxfId="1145">
      <pivotArea dataOnly="0" labelOnly="1" outline="0" fieldPosition="0">
        <references count="4">
          <reference field="0" count="1">
            <x v="14"/>
          </reference>
          <reference field="5" count="1" selected="0">
            <x v="10"/>
          </reference>
          <reference field="6" count="1" selected="0">
            <x v="7"/>
          </reference>
          <reference field="11" count="1" selected="0">
            <x v="174"/>
          </reference>
        </references>
      </pivotArea>
    </format>
    <format dxfId="1144">
      <pivotArea dataOnly="0" labelOnly="1" outline="0" fieldPosition="0">
        <references count="4">
          <reference field="0" count="1" defaultSubtotal="1">
            <x v="14"/>
          </reference>
          <reference field="5" count="1" selected="0">
            <x v="10"/>
          </reference>
          <reference field="6" count="1" selected="0">
            <x v="7"/>
          </reference>
          <reference field="11" count="1" selected="0">
            <x v="174"/>
          </reference>
        </references>
      </pivotArea>
    </format>
    <format dxfId="1143">
      <pivotArea dataOnly="0" labelOnly="1" outline="0" fieldPosition="0">
        <references count="4">
          <reference field="0" count="1">
            <x v="14"/>
          </reference>
          <reference field="5" count="1" selected="0">
            <x v="10"/>
          </reference>
          <reference field="6" count="1" selected="0">
            <x v="7"/>
          </reference>
          <reference field="11" count="1" selected="0">
            <x v="175"/>
          </reference>
        </references>
      </pivotArea>
    </format>
    <format dxfId="1142">
      <pivotArea dataOnly="0" labelOnly="1" outline="0" fieldPosition="0">
        <references count="4">
          <reference field="0" count="1" defaultSubtotal="1">
            <x v="14"/>
          </reference>
          <reference field="5" count="1" selected="0">
            <x v="10"/>
          </reference>
          <reference field="6" count="1" selected="0">
            <x v="7"/>
          </reference>
          <reference field="11" count="1" selected="0">
            <x v="175"/>
          </reference>
        </references>
      </pivotArea>
    </format>
    <format dxfId="1141">
      <pivotArea dataOnly="0" labelOnly="1" outline="0" fieldPosition="0">
        <references count="4">
          <reference field="0" count="1">
            <x v="14"/>
          </reference>
          <reference field="5" count="1" selected="0">
            <x v="10"/>
          </reference>
          <reference field="6" count="1" selected="0">
            <x v="7"/>
          </reference>
          <reference field="11" count="1" selected="0">
            <x v="176"/>
          </reference>
        </references>
      </pivotArea>
    </format>
    <format dxfId="1140">
      <pivotArea dataOnly="0" labelOnly="1" outline="0" fieldPosition="0">
        <references count="4">
          <reference field="0" count="1" defaultSubtotal="1">
            <x v="14"/>
          </reference>
          <reference field="5" count="1" selected="0">
            <x v="10"/>
          </reference>
          <reference field="6" count="1" selected="0">
            <x v="7"/>
          </reference>
          <reference field="11" count="1" selected="0">
            <x v="176"/>
          </reference>
        </references>
      </pivotArea>
    </format>
    <format dxfId="1139">
      <pivotArea dataOnly="0" labelOnly="1" outline="0" fieldPosition="0">
        <references count="4">
          <reference field="0" count="1">
            <x v="0"/>
          </reference>
          <reference field="5" count="1" selected="0">
            <x v="9"/>
          </reference>
          <reference field="6" count="1" selected="0">
            <x v="8"/>
          </reference>
          <reference field="11" count="1" selected="0">
            <x v="0"/>
          </reference>
        </references>
      </pivotArea>
    </format>
    <format dxfId="1138">
      <pivotArea dataOnly="0" labelOnly="1" outline="0" fieldPosition="0">
        <references count="4">
          <reference field="0" count="1" defaultSubtotal="1">
            <x v="0"/>
          </reference>
          <reference field="5" count="1" selected="0">
            <x v="9"/>
          </reference>
          <reference field="6" count="1" selected="0">
            <x v="8"/>
          </reference>
          <reference field="11" count="1" selected="0">
            <x v="0"/>
          </reference>
        </references>
      </pivotArea>
    </format>
    <format dxfId="1137">
      <pivotArea dataOnly="0" labelOnly="1" outline="0" fieldPosition="0">
        <references count="4">
          <reference field="0" count="1">
            <x v="0"/>
          </reference>
          <reference field="5" count="1" selected="0">
            <x v="9"/>
          </reference>
          <reference field="6" count="1" selected="0">
            <x v="8"/>
          </reference>
          <reference field="11" count="1" selected="0">
            <x v="1"/>
          </reference>
        </references>
      </pivotArea>
    </format>
    <format dxfId="1136">
      <pivotArea dataOnly="0" labelOnly="1" outline="0" fieldPosition="0">
        <references count="4">
          <reference field="0" count="1" defaultSubtotal="1">
            <x v="0"/>
          </reference>
          <reference field="5" count="1" selected="0">
            <x v="9"/>
          </reference>
          <reference field="6" count="1" selected="0">
            <x v="8"/>
          </reference>
          <reference field="11" count="1" selected="0">
            <x v="1"/>
          </reference>
        </references>
      </pivotArea>
    </format>
    <format dxfId="1135">
      <pivotArea dataOnly="0" labelOnly="1" outline="0" fieldPosition="0">
        <references count="4">
          <reference field="0" count="1">
            <x v="0"/>
          </reference>
          <reference field="5" count="1" selected="0">
            <x v="9"/>
          </reference>
          <reference field="6" count="1" selected="0">
            <x v="8"/>
          </reference>
          <reference field="11" count="1" selected="0">
            <x v="2"/>
          </reference>
        </references>
      </pivotArea>
    </format>
    <format dxfId="1134">
      <pivotArea dataOnly="0" labelOnly="1" outline="0" fieldPosition="0">
        <references count="4">
          <reference field="0" count="1" defaultSubtotal="1">
            <x v="0"/>
          </reference>
          <reference field="5" count="1" selected="0">
            <x v="9"/>
          </reference>
          <reference field="6" count="1" selected="0">
            <x v="8"/>
          </reference>
          <reference field="11" count="1" selected="0">
            <x v="2"/>
          </reference>
        </references>
      </pivotArea>
    </format>
    <format dxfId="1133">
      <pivotArea dataOnly="0" labelOnly="1" outline="0" fieldPosition="0">
        <references count="4">
          <reference field="0" count="1">
            <x v="0"/>
          </reference>
          <reference field="5" count="1" selected="0">
            <x v="9"/>
          </reference>
          <reference field="6" count="1" selected="0">
            <x v="8"/>
          </reference>
          <reference field="11" count="1" selected="0">
            <x v="4"/>
          </reference>
        </references>
      </pivotArea>
    </format>
    <format dxfId="1132">
      <pivotArea dataOnly="0" labelOnly="1" outline="0" fieldPosition="0">
        <references count="4">
          <reference field="0" count="1" defaultSubtotal="1">
            <x v="0"/>
          </reference>
          <reference field="5" count="1" selected="0">
            <x v="9"/>
          </reference>
          <reference field="6" count="1" selected="0">
            <x v="8"/>
          </reference>
          <reference field="11" count="1" selected="0">
            <x v="4"/>
          </reference>
        </references>
      </pivotArea>
    </format>
    <format dxfId="1131">
      <pivotArea dataOnly="0" labelOnly="1" outline="0" fieldPosition="0">
        <references count="4">
          <reference field="0" count="1">
            <x v="3"/>
          </reference>
          <reference field="5" count="1" selected="0">
            <x v="9"/>
          </reference>
          <reference field="6" count="1" selected="0">
            <x v="8"/>
          </reference>
          <reference field="11" count="1" selected="0">
            <x v="23"/>
          </reference>
        </references>
      </pivotArea>
    </format>
    <format dxfId="1130">
      <pivotArea dataOnly="0" labelOnly="1" outline="0" fieldPosition="0">
        <references count="4">
          <reference field="0" count="1" defaultSubtotal="1">
            <x v="3"/>
          </reference>
          <reference field="5" count="1" selected="0">
            <x v="9"/>
          </reference>
          <reference field="6" count="1" selected="0">
            <x v="8"/>
          </reference>
          <reference field="11" count="1" selected="0">
            <x v="23"/>
          </reference>
        </references>
      </pivotArea>
    </format>
    <format dxfId="1129">
      <pivotArea dataOnly="0" labelOnly="1" outline="0" fieldPosition="0">
        <references count="4">
          <reference field="0" count="1">
            <x v="3"/>
          </reference>
          <reference field="5" count="1" selected="0">
            <x v="9"/>
          </reference>
          <reference field="6" count="1" selected="0">
            <x v="8"/>
          </reference>
          <reference field="11" count="1" selected="0">
            <x v="24"/>
          </reference>
        </references>
      </pivotArea>
    </format>
    <format dxfId="1128">
      <pivotArea dataOnly="0" labelOnly="1" outline="0" fieldPosition="0">
        <references count="4">
          <reference field="0" count="1" defaultSubtotal="1">
            <x v="3"/>
          </reference>
          <reference field="5" count="1" selected="0">
            <x v="9"/>
          </reference>
          <reference field="6" count="1" selected="0">
            <x v="8"/>
          </reference>
          <reference field="11" count="1" selected="0">
            <x v="24"/>
          </reference>
        </references>
      </pivotArea>
    </format>
    <format dxfId="1127">
      <pivotArea dataOnly="0" labelOnly="1" outline="0" fieldPosition="0">
        <references count="4">
          <reference field="0" count="1">
            <x v="5"/>
          </reference>
          <reference field="5" count="1" selected="0">
            <x v="9"/>
          </reference>
          <reference field="6" count="1" selected="0">
            <x v="8"/>
          </reference>
          <reference field="11" count="1" selected="0">
            <x v="57"/>
          </reference>
        </references>
      </pivotArea>
    </format>
    <format dxfId="1126">
      <pivotArea dataOnly="0" labelOnly="1" outline="0" fieldPosition="0">
        <references count="4">
          <reference field="0" count="1" defaultSubtotal="1">
            <x v="5"/>
          </reference>
          <reference field="5" count="1" selected="0">
            <x v="9"/>
          </reference>
          <reference field="6" count="1" selected="0">
            <x v="8"/>
          </reference>
          <reference field="11" count="1" selected="0">
            <x v="57"/>
          </reference>
        </references>
      </pivotArea>
    </format>
    <format dxfId="1125">
      <pivotArea dataOnly="0" labelOnly="1" outline="0" fieldPosition="0">
        <references count="4">
          <reference field="0" count="1">
            <x v="5"/>
          </reference>
          <reference field="5" count="1" selected="0">
            <x v="9"/>
          </reference>
          <reference field="6" count="1" selected="0">
            <x v="8"/>
          </reference>
          <reference field="11" count="1" selected="0">
            <x v="58"/>
          </reference>
        </references>
      </pivotArea>
    </format>
    <format dxfId="1124">
      <pivotArea dataOnly="0" labelOnly="1" outline="0" fieldPosition="0">
        <references count="4">
          <reference field="0" count="1" defaultSubtotal="1">
            <x v="5"/>
          </reference>
          <reference field="5" count="1" selected="0">
            <x v="9"/>
          </reference>
          <reference field="6" count="1" selected="0">
            <x v="8"/>
          </reference>
          <reference field="11" count="1" selected="0">
            <x v="58"/>
          </reference>
        </references>
      </pivotArea>
    </format>
    <format dxfId="1123">
      <pivotArea dataOnly="0" labelOnly="1" outline="0" fieldPosition="0">
        <references count="4">
          <reference field="0" count="1">
            <x v="5"/>
          </reference>
          <reference field="5" count="1" selected="0">
            <x v="9"/>
          </reference>
          <reference field="6" count="1" selected="0">
            <x v="8"/>
          </reference>
          <reference field="11" count="1" selected="0">
            <x v="59"/>
          </reference>
        </references>
      </pivotArea>
    </format>
    <format dxfId="1122">
      <pivotArea dataOnly="0" labelOnly="1" outline="0" fieldPosition="0">
        <references count="4">
          <reference field="0" count="1" defaultSubtotal="1">
            <x v="5"/>
          </reference>
          <reference field="5" count="1" selected="0">
            <x v="9"/>
          </reference>
          <reference field="6" count="1" selected="0">
            <x v="8"/>
          </reference>
          <reference field="11" count="1" selected="0">
            <x v="59"/>
          </reference>
        </references>
      </pivotArea>
    </format>
    <format dxfId="1121">
      <pivotArea dataOnly="0" labelOnly="1" outline="0" fieldPosition="0">
        <references count="4">
          <reference field="0" count="1">
            <x v="5"/>
          </reference>
          <reference field="5" count="1" selected="0">
            <x v="9"/>
          </reference>
          <reference field="6" count="1" selected="0">
            <x v="8"/>
          </reference>
          <reference field="11" count="1" selected="0">
            <x v="60"/>
          </reference>
        </references>
      </pivotArea>
    </format>
    <format dxfId="1120">
      <pivotArea dataOnly="0" labelOnly="1" outline="0" fieldPosition="0">
        <references count="4">
          <reference field="0" count="1" defaultSubtotal="1">
            <x v="5"/>
          </reference>
          <reference field="5" count="1" selected="0">
            <x v="9"/>
          </reference>
          <reference field="6" count="1" selected="0">
            <x v="8"/>
          </reference>
          <reference field="11" count="1" selected="0">
            <x v="60"/>
          </reference>
        </references>
      </pivotArea>
    </format>
    <format dxfId="1119">
      <pivotArea dataOnly="0" labelOnly="1" outline="0" fieldPosition="0">
        <references count="4">
          <reference field="0" count="1">
            <x v="5"/>
          </reference>
          <reference field="5" count="1" selected="0">
            <x v="9"/>
          </reference>
          <reference field="6" count="1" selected="0">
            <x v="8"/>
          </reference>
          <reference field="11" count="1" selected="0">
            <x v="65"/>
          </reference>
        </references>
      </pivotArea>
    </format>
    <format dxfId="1118">
      <pivotArea dataOnly="0" labelOnly="1" outline="0" fieldPosition="0">
        <references count="4">
          <reference field="0" count="1" defaultSubtotal="1">
            <x v="5"/>
          </reference>
          <reference field="5" count="1" selected="0">
            <x v="9"/>
          </reference>
          <reference field="6" count="1" selected="0">
            <x v="8"/>
          </reference>
          <reference field="11" count="1" selected="0">
            <x v="65"/>
          </reference>
        </references>
      </pivotArea>
    </format>
    <format dxfId="1117">
      <pivotArea dataOnly="0" labelOnly="1" outline="0" fieldPosition="0">
        <references count="4">
          <reference field="0" count="1">
            <x v="6"/>
          </reference>
          <reference field="5" count="1" selected="0">
            <x v="9"/>
          </reference>
          <reference field="6" count="1" selected="0">
            <x v="8"/>
          </reference>
          <reference field="11" count="1" selected="0">
            <x v="70"/>
          </reference>
        </references>
      </pivotArea>
    </format>
    <format dxfId="1116">
      <pivotArea dataOnly="0" labelOnly="1" outline="0" fieldPosition="0">
        <references count="4">
          <reference field="0" count="1" defaultSubtotal="1">
            <x v="6"/>
          </reference>
          <reference field="5" count="1" selected="0">
            <x v="9"/>
          </reference>
          <reference field="6" count="1" selected="0">
            <x v="8"/>
          </reference>
          <reference field="11" count="1" selected="0">
            <x v="70"/>
          </reference>
        </references>
      </pivotArea>
    </format>
    <format dxfId="1115">
      <pivotArea dataOnly="0" labelOnly="1" outline="0" fieldPosition="0">
        <references count="4">
          <reference field="0" count="1">
            <x v="6"/>
          </reference>
          <reference field="5" count="1" selected="0">
            <x v="9"/>
          </reference>
          <reference field="6" count="1" selected="0">
            <x v="8"/>
          </reference>
          <reference field="11" count="1" selected="0">
            <x v="71"/>
          </reference>
        </references>
      </pivotArea>
    </format>
    <format dxfId="1114">
      <pivotArea dataOnly="0" labelOnly="1" outline="0" fieldPosition="0">
        <references count="4">
          <reference field="0" count="1" defaultSubtotal="1">
            <x v="6"/>
          </reference>
          <reference field="5" count="1" selected="0">
            <x v="9"/>
          </reference>
          <reference field="6" count="1" selected="0">
            <x v="8"/>
          </reference>
          <reference field="11" count="1" selected="0">
            <x v="71"/>
          </reference>
        </references>
      </pivotArea>
    </format>
    <format dxfId="1113">
      <pivotArea dataOnly="0" labelOnly="1" outline="0" fieldPosition="0">
        <references count="4">
          <reference field="0" count="1">
            <x v="10"/>
          </reference>
          <reference field="5" count="1" selected="0">
            <x v="9"/>
          </reference>
          <reference field="6" count="1" selected="0">
            <x v="8"/>
          </reference>
          <reference field="11" count="1" selected="0">
            <x v="121"/>
          </reference>
        </references>
      </pivotArea>
    </format>
    <format dxfId="1112">
      <pivotArea dataOnly="0" labelOnly="1" outline="0" fieldPosition="0">
        <references count="4">
          <reference field="0" count="1" defaultSubtotal="1">
            <x v="10"/>
          </reference>
          <reference field="5" count="1" selected="0">
            <x v="9"/>
          </reference>
          <reference field="6" count="1" selected="0">
            <x v="8"/>
          </reference>
          <reference field="11" count="1" selected="0">
            <x v="121"/>
          </reference>
        </references>
      </pivotArea>
    </format>
    <format dxfId="1111">
      <pivotArea dataOnly="0" labelOnly="1" outline="0" fieldPosition="0">
        <references count="4">
          <reference field="0" count="1">
            <x v="10"/>
          </reference>
          <reference field="5" count="1" selected="0">
            <x v="9"/>
          </reference>
          <reference field="6" count="1" selected="0">
            <x v="8"/>
          </reference>
          <reference field="11" count="1" selected="0">
            <x v="122"/>
          </reference>
        </references>
      </pivotArea>
    </format>
    <format dxfId="1110">
      <pivotArea dataOnly="0" labelOnly="1" outline="0" fieldPosition="0">
        <references count="4">
          <reference field="0" count="1" defaultSubtotal="1">
            <x v="10"/>
          </reference>
          <reference field="5" count="1" selected="0">
            <x v="9"/>
          </reference>
          <reference field="6" count="1" selected="0">
            <x v="8"/>
          </reference>
          <reference field="11" count="1" selected="0">
            <x v="122"/>
          </reference>
        </references>
      </pivotArea>
    </format>
    <format dxfId="1109">
      <pivotArea dataOnly="0" labelOnly="1" outline="0" fieldPosition="0">
        <references count="4">
          <reference field="0" count="1">
            <x v="10"/>
          </reference>
          <reference field="5" count="1" selected="0">
            <x v="9"/>
          </reference>
          <reference field="6" count="1" selected="0">
            <x v="8"/>
          </reference>
          <reference field="11" count="1" selected="0">
            <x v="123"/>
          </reference>
        </references>
      </pivotArea>
    </format>
    <format dxfId="1108">
      <pivotArea dataOnly="0" labelOnly="1" outline="0" fieldPosition="0">
        <references count="4">
          <reference field="0" count="1" defaultSubtotal="1">
            <x v="10"/>
          </reference>
          <reference field="5" count="1" selected="0">
            <x v="9"/>
          </reference>
          <reference field="6" count="1" selected="0">
            <x v="8"/>
          </reference>
          <reference field="11" count="1" selected="0">
            <x v="123"/>
          </reference>
        </references>
      </pivotArea>
    </format>
    <format dxfId="1107">
      <pivotArea dataOnly="0" labelOnly="1" outline="0" fieldPosition="0">
        <references count="4">
          <reference field="0" count="1">
            <x v="11"/>
          </reference>
          <reference field="5" count="1" selected="0">
            <x v="9"/>
          </reference>
          <reference field="6" count="1" selected="0">
            <x v="8"/>
          </reference>
          <reference field="11" count="1" selected="0">
            <x v="124"/>
          </reference>
        </references>
      </pivotArea>
    </format>
    <format dxfId="1106">
      <pivotArea dataOnly="0" labelOnly="1" outline="0" fieldPosition="0">
        <references count="4">
          <reference field="0" count="1" defaultSubtotal="1">
            <x v="11"/>
          </reference>
          <reference field="5" count="1" selected="0">
            <x v="9"/>
          </reference>
          <reference field="6" count="1" selected="0">
            <x v="8"/>
          </reference>
          <reference field="11" count="1" selected="0">
            <x v="124"/>
          </reference>
        </references>
      </pivotArea>
    </format>
    <format dxfId="1105">
      <pivotArea dataOnly="0" labelOnly="1" outline="0" fieldPosition="0">
        <references count="4">
          <reference field="0" count="1">
            <x v="11"/>
          </reference>
          <reference field="5" count="1" selected="0">
            <x v="9"/>
          </reference>
          <reference field="6" count="1" selected="0">
            <x v="8"/>
          </reference>
          <reference field="11" count="1" selected="0">
            <x v="125"/>
          </reference>
        </references>
      </pivotArea>
    </format>
    <format dxfId="1104">
      <pivotArea dataOnly="0" labelOnly="1" outline="0" fieldPosition="0">
        <references count="4">
          <reference field="0" count="1" defaultSubtotal="1">
            <x v="11"/>
          </reference>
          <reference field="5" count="1" selected="0">
            <x v="9"/>
          </reference>
          <reference field="6" count="1" selected="0">
            <x v="8"/>
          </reference>
          <reference field="11" count="1" selected="0">
            <x v="125"/>
          </reference>
        </references>
      </pivotArea>
    </format>
    <format dxfId="1103">
      <pivotArea dataOnly="0" labelOnly="1" outline="0" fieldPosition="0">
        <references count="4">
          <reference field="0" count="1">
            <x v="11"/>
          </reference>
          <reference field="5" count="1" selected="0">
            <x v="9"/>
          </reference>
          <reference field="6" count="1" selected="0">
            <x v="8"/>
          </reference>
          <reference field="11" count="1" selected="0">
            <x v="126"/>
          </reference>
        </references>
      </pivotArea>
    </format>
    <format dxfId="1102">
      <pivotArea dataOnly="0" labelOnly="1" outline="0" fieldPosition="0">
        <references count="4">
          <reference field="0" count="1" defaultSubtotal="1">
            <x v="11"/>
          </reference>
          <reference field="5" count="1" selected="0">
            <x v="9"/>
          </reference>
          <reference field="6" count="1" selected="0">
            <x v="8"/>
          </reference>
          <reference field="11" count="1" selected="0">
            <x v="126"/>
          </reference>
        </references>
      </pivotArea>
    </format>
    <format dxfId="1101">
      <pivotArea dataOnly="0" labelOnly="1" outline="0" fieldPosition="0">
        <references count="4">
          <reference field="0" count="1">
            <x v="12"/>
          </reference>
          <reference field="5" count="1" selected="0">
            <x v="9"/>
          </reference>
          <reference field="6" count="1" selected="0">
            <x v="8"/>
          </reference>
          <reference field="11" count="1" selected="0">
            <x v="135"/>
          </reference>
        </references>
      </pivotArea>
    </format>
    <format dxfId="1100">
      <pivotArea dataOnly="0" labelOnly="1" outline="0" fieldPosition="0">
        <references count="4">
          <reference field="0" count="1" defaultSubtotal="1">
            <x v="12"/>
          </reference>
          <reference field="5" count="1" selected="0">
            <x v="9"/>
          </reference>
          <reference field="6" count="1" selected="0">
            <x v="8"/>
          </reference>
          <reference field="11" count="1" selected="0">
            <x v="135"/>
          </reference>
        </references>
      </pivotArea>
    </format>
    <format dxfId="1099">
      <pivotArea dataOnly="0" labelOnly="1" outline="0" fieldPosition="0">
        <references count="4">
          <reference field="0" count="1">
            <x v="12"/>
          </reference>
          <reference field="5" count="1" selected="0">
            <x v="9"/>
          </reference>
          <reference field="6" count="1" selected="0">
            <x v="8"/>
          </reference>
          <reference field="11" count="1" selected="0">
            <x v="136"/>
          </reference>
        </references>
      </pivotArea>
    </format>
    <format dxfId="1098">
      <pivotArea dataOnly="0" labelOnly="1" outline="0" fieldPosition="0">
        <references count="4">
          <reference field="0" count="1" defaultSubtotal="1">
            <x v="12"/>
          </reference>
          <reference field="5" count="1" selected="0">
            <x v="9"/>
          </reference>
          <reference field="6" count="1" selected="0">
            <x v="8"/>
          </reference>
          <reference field="11" count="1" selected="0">
            <x v="136"/>
          </reference>
        </references>
      </pivotArea>
    </format>
    <format dxfId="1097">
      <pivotArea dataOnly="0" labelOnly="1" outline="0" fieldPosition="0">
        <references count="4">
          <reference field="0" count="1">
            <x v="12"/>
          </reference>
          <reference field="5" count="1" selected="0">
            <x v="9"/>
          </reference>
          <reference field="6" count="1" selected="0">
            <x v="8"/>
          </reference>
          <reference field="11" count="1" selected="0">
            <x v="137"/>
          </reference>
        </references>
      </pivotArea>
    </format>
    <format dxfId="1096">
      <pivotArea dataOnly="0" labelOnly="1" outline="0" fieldPosition="0">
        <references count="4">
          <reference field="0" count="1" defaultSubtotal="1">
            <x v="12"/>
          </reference>
          <reference field="5" count="1" selected="0">
            <x v="9"/>
          </reference>
          <reference field="6" count="1" selected="0">
            <x v="8"/>
          </reference>
          <reference field="11" count="1" selected="0">
            <x v="137"/>
          </reference>
        </references>
      </pivotArea>
    </format>
    <format dxfId="1095">
      <pivotArea dataOnly="0" labelOnly="1" outline="0" fieldPosition="0">
        <references count="4">
          <reference field="0" count="1">
            <x v="12"/>
          </reference>
          <reference field="5" count="1" selected="0">
            <x v="9"/>
          </reference>
          <reference field="6" count="1" selected="0">
            <x v="8"/>
          </reference>
          <reference field="11" count="1" selected="0">
            <x v="138"/>
          </reference>
        </references>
      </pivotArea>
    </format>
    <format dxfId="1094">
      <pivotArea dataOnly="0" labelOnly="1" outline="0" fieldPosition="0">
        <references count="4">
          <reference field="0" count="1" defaultSubtotal="1">
            <x v="12"/>
          </reference>
          <reference field="5" count="1" selected="0">
            <x v="9"/>
          </reference>
          <reference field="6" count="1" selected="0">
            <x v="8"/>
          </reference>
          <reference field="11" count="1" selected="0">
            <x v="138"/>
          </reference>
        </references>
      </pivotArea>
    </format>
    <format dxfId="1093">
      <pivotArea dataOnly="0" labelOnly="1" outline="0" fieldPosition="0">
        <references count="4">
          <reference field="0" count="1">
            <x v="12"/>
          </reference>
          <reference field="5" count="1" selected="0">
            <x v="9"/>
          </reference>
          <reference field="6" count="1" selected="0">
            <x v="8"/>
          </reference>
          <reference field="11" count="1" selected="0">
            <x v="144"/>
          </reference>
        </references>
      </pivotArea>
    </format>
    <format dxfId="1092">
      <pivotArea dataOnly="0" labelOnly="1" outline="0" fieldPosition="0">
        <references count="4">
          <reference field="0" count="1" defaultSubtotal="1">
            <x v="12"/>
          </reference>
          <reference field="5" count="1" selected="0">
            <x v="9"/>
          </reference>
          <reference field="6" count="1" selected="0">
            <x v="8"/>
          </reference>
          <reference field="11" count="1" selected="0">
            <x v="144"/>
          </reference>
        </references>
      </pivotArea>
    </format>
    <format dxfId="1091">
      <pivotArea dataOnly="0" labelOnly="1" outline="0" fieldPosition="0">
        <references count="4">
          <reference field="0" count="1">
            <x v="12"/>
          </reference>
          <reference field="5" count="1" selected="0">
            <x v="9"/>
          </reference>
          <reference field="6" count="1" selected="0">
            <x v="8"/>
          </reference>
          <reference field="11" count="1" selected="0">
            <x v="145"/>
          </reference>
        </references>
      </pivotArea>
    </format>
    <format dxfId="1090">
      <pivotArea dataOnly="0" labelOnly="1" outline="0" fieldPosition="0">
        <references count="4">
          <reference field="0" count="1" defaultSubtotal="1">
            <x v="12"/>
          </reference>
          <reference field="5" count="1" selected="0">
            <x v="9"/>
          </reference>
          <reference field="6" count="1" selected="0">
            <x v="8"/>
          </reference>
          <reference field="11" count="1" selected="0">
            <x v="145"/>
          </reference>
        </references>
      </pivotArea>
    </format>
    <format dxfId="1089">
      <pivotArea dataOnly="0" labelOnly="1" outline="0" fieldPosition="0">
        <references count="4">
          <reference field="0" count="1">
            <x v="12"/>
          </reference>
          <reference field="5" count="1" selected="0">
            <x v="9"/>
          </reference>
          <reference field="6" count="1" selected="0">
            <x v="8"/>
          </reference>
          <reference field="11" count="1" selected="0">
            <x v="146"/>
          </reference>
        </references>
      </pivotArea>
    </format>
    <format dxfId="1088">
      <pivotArea dataOnly="0" labelOnly="1" outline="0" fieldPosition="0">
        <references count="4">
          <reference field="0" count="1" defaultSubtotal="1">
            <x v="12"/>
          </reference>
          <reference field="5" count="1" selected="0">
            <x v="9"/>
          </reference>
          <reference field="6" count="1" selected="0">
            <x v="8"/>
          </reference>
          <reference field="11" count="1" selected="0">
            <x v="146"/>
          </reference>
        </references>
      </pivotArea>
    </format>
    <format dxfId="1087">
      <pivotArea dataOnly="0" labelOnly="1" outline="0" fieldPosition="0">
        <references count="4">
          <reference field="0" count="1">
            <x v="12"/>
          </reference>
          <reference field="5" count="1" selected="0">
            <x v="9"/>
          </reference>
          <reference field="6" count="1" selected="0">
            <x v="8"/>
          </reference>
          <reference field="11" count="1" selected="0">
            <x v="147"/>
          </reference>
        </references>
      </pivotArea>
    </format>
    <format dxfId="1086">
      <pivotArea dataOnly="0" labelOnly="1" outline="0" fieldPosition="0">
        <references count="4">
          <reference field="0" count="1" defaultSubtotal="1">
            <x v="12"/>
          </reference>
          <reference field="5" count="1" selected="0">
            <x v="9"/>
          </reference>
          <reference field="6" count="1" selected="0">
            <x v="8"/>
          </reference>
          <reference field="11" count="1" selected="0">
            <x v="147"/>
          </reference>
        </references>
      </pivotArea>
    </format>
    <format dxfId="1085">
      <pivotArea dataOnly="0" labelOnly="1" outline="0" fieldPosition="0">
        <references count="4">
          <reference field="0" count="1">
            <x v="12"/>
          </reference>
          <reference field="5" count="1" selected="0">
            <x v="9"/>
          </reference>
          <reference field="6" count="1" selected="0">
            <x v="8"/>
          </reference>
          <reference field="11" count="1" selected="0">
            <x v="148"/>
          </reference>
        </references>
      </pivotArea>
    </format>
    <format dxfId="1084">
      <pivotArea dataOnly="0" labelOnly="1" outline="0" fieldPosition="0">
        <references count="4">
          <reference field="0" count="1" defaultSubtotal="1">
            <x v="12"/>
          </reference>
          <reference field="5" count="1" selected="0">
            <x v="9"/>
          </reference>
          <reference field="6" count="1" selected="0">
            <x v="8"/>
          </reference>
          <reference field="11" count="1" selected="0">
            <x v="148"/>
          </reference>
        </references>
      </pivotArea>
    </format>
    <format dxfId="1083">
      <pivotArea dataOnly="0" labelOnly="1" outline="0" fieldPosition="0">
        <references count="4">
          <reference field="0" count="1">
            <x v="12"/>
          </reference>
          <reference field="5" count="1" selected="0">
            <x v="9"/>
          </reference>
          <reference field="6" count="1" selected="0">
            <x v="8"/>
          </reference>
          <reference field="11" count="1" selected="0">
            <x v="149"/>
          </reference>
        </references>
      </pivotArea>
    </format>
    <format dxfId="1082">
      <pivotArea dataOnly="0" labelOnly="1" outline="0" fieldPosition="0">
        <references count="4">
          <reference field="0" count="1" defaultSubtotal="1">
            <x v="12"/>
          </reference>
          <reference field="5" count="1" selected="0">
            <x v="9"/>
          </reference>
          <reference field="6" count="1" selected="0">
            <x v="8"/>
          </reference>
          <reference field="11" count="1" selected="0">
            <x v="149"/>
          </reference>
        </references>
      </pivotArea>
    </format>
    <format dxfId="1081">
      <pivotArea dataOnly="0" labelOnly="1" outline="0" fieldPosition="0">
        <references count="4">
          <reference field="0" count="1">
            <x v="12"/>
          </reference>
          <reference field="5" count="1" selected="0">
            <x v="9"/>
          </reference>
          <reference field="6" count="1" selected="0">
            <x v="8"/>
          </reference>
          <reference field="11" count="1" selected="0">
            <x v="150"/>
          </reference>
        </references>
      </pivotArea>
    </format>
    <format dxfId="1080">
      <pivotArea dataOnly="0" labelOnly="1" outline="0" fieldPosition="0">
        <references count="4">
          <reference field="0" count="1" defaultSubtotal="1">
            <x v="12"/>
          </reference>
          <reference field="5" count="1" selected="0">
            <x v="9"/>
          </reference>
          <reference field="6" count="1" selected="0">
            <x v="8"/>
          </reference>
          <reference field="11" count="1" selected="0">
            <x v="150"/>
          </reference>
        </references>
      </pivotArea>
    </format>
    <format dxfId="1079">
      <pivotArea dataOnly="0" labelOnly="1" outline="0" fieldPosition="0">
        <references count="4">
          <reference field="0" count="1">
            <x v="12"/>
          </reference>
          <reference field="5" count="1" selected="0">
            <x v="9"/>
          </reference>
          <reference field="6" count="1" selected="0">
            <x v="8"/>
          </reference>
          <reference field="11" count="1" selected="0">
            <x v="151"/>
          </reference>
        </references>
      </pivotArea>
    </format>
    <format dxfId="1078">
      <pivotArea dataOnly="0" labelOnly="1" outline="0" fieldPosition="0">
        <references count="4">
          <reference field="0" count="1" defaultSubtotal="1">
            <x v="12"/>
          </reference>
          <reference field="5" count="1" selected="0">
            <x v="9"/>
          </reference>
          <reference field="6" count="1" selected="0">
            <x v="8"/>
          </reference>
          <reference field="11" count="1" selected="0">
            <x v="151"/>
          </reference>
        </references>
      </pivotArea>
    </format>
    <format dxfId="1077">
      <pivotArea dataOnly="0" labelOnly="1" outline="0" fieldPosition="0">
        <references count="4">
          <reference field="0" count="1">
            <x v="12"/>
          </reference>
          <reference field="5" count="1" selected="0">
            <x v="9"/>
          </reference>
          <reference field="6" count="1" selected="0">
            <x v="8"/>
          </reference>
          <reference field="11" count="1" selected="0">
            <x v="152"/>
          </reference>
        </references>
      </pivotArea>
    </format>
    <format dxfId="1076">
      <pivotArea dataOnly="0" labelOnly="1" outline="0" fieldPosition="0">
        <references count="4">
          <reference field="0" count="1" defaultSubtotal="1">
            <x v="12"/>
          </reference>
          <reference field="5" count="1" selected="0">
            <x v="9"/>
          </reference>
          <reference field="6" count="1" selected="0">
            <x v="8"/>
          </reference>
          <reference field="11" count="1" selected="0">
            <x v="152"/>
          </reference>
        </references>
      </pivotArea>
    </format>
    <format dxfId="1075">
      <pivotArea dataOnly="0" labelOnly="1" outline="0" fieldPosition="0">
        <references count="4">
          <reference field="0" count="1">
            <x v="12"/>
          </reference>
          <reference field="5" count="1" selected="0">
            <x v="9"/>
          </reference>
          <reference field="6" count="1" selected="0">
            <x v="8"/>
          </reference>
          <reference field="11" count="1" selected="0">
            <x v="162"/>
          </reference>
        </references>
      </pivotArea>
    </format>
    <format dxfId="1074">
      <pivotArea dataOnly="0" labelOnly="1" outline="0" fieldPosition="0">
        <references count="4">
          <reference field="0" count="1" defaultSubtotal="1">
            <x v="12"/>
          </reference>
          <reference field="5" count="1" selected="0">
            <x v="9"/>
          </reference>
          <reference field="6" count="1" selected="0">
            <x v="8"/>
          </reference>
          <reference field="11" count="1" selected="0">
            <x v="162"/>
          </reference>
        </references>
      </pivotArea>
    </format>
    <format dxfId="1073">
      <pivotArea dataOnly="0" labelOnly="1" outline="0" fieldPosition="0">
        <references count="4">
          <reference field="0" count="1">
            <x v="5"/>
          </reference>
          <reference field="5" count="1" selected="0">
            <x v="9"/>
          </reference>
          <reference field="6" count="1" selected="0">
            <x v="9"/>
          </reference>
          <reference field="11" count="1" selected="0">
            <x v="62"/>
          </reference>
        </references>
      </pivotArea>
    </format>
    <format dxfId="1072">
      <pivotArea dataOnly="0" labelOnly="1" outline="0" fieldPosition="0">
        <references count="4">
          <reference field="0" count="1" defaultSubtotal="1">
            <x v="5"/>
          </reference>
          <reference field="5" count="1" selected="0">
            <x v="9"/>
          </reference>
          <reference field="6" count="1" selected="0">
            <x v="9"/>
          </reference>
          <reference field="11" count="1" selected="0">
            <x v="62"/>
          </reference>
        </references>
      </pivotArea>
    </format>
    <format dxfId="1071">
      <pivotArea dataOnly="0" labelOnly="1" outline="0" fieldPosition="0">
        <references count="4">
          <reference field="0" count="1">
            <x v="5"/>
          </reference>
          <reference field="5" count="1" selected="0">
            <x v="9"/>
          </reference>
          <reference field="6" count="1" selected="0">
            <x v="9"/>
          </reference>
          <reference field="11" count="1" selected="0">
            <x v="63"/>
          </reference>
        </references>
      </pivotArea>
    </format>
    <format dxfId="1070">
      <pivotArea dataOnly="0" labelOnly="1" outline="0" fieldPosition="0">
        <references count="4">
          <reference field="0" count="1" defaultSubtotal="1">
            <x v="5"/>
          </reference>
          <reference field="5" count="1" selected="0">
            <x v="9"/>
          </reference>
          <reference field="6" count="1" selected="0">
            <x v="9"/>
          </reference>
          <reference field="11" count="1" selected="0">
            <x v="63"/>
          </reference>
        </references>
      </pivotArea>
    </format>
    <format dxfId="1069">
      <pivotArea dataOnly="0" labelOnly="1" outline="0" fieldPosition="0">
        <references count="4">
          <reference field="0" count="1">
            <x v="5"/>
          </reference>
          <reference field="5" count="1" selected="0">
            <x v="9"/>
          </reference>
          <reference field="6" count="1" selected="0">
            <x v="9"/>
          </reference>
          <reference field="11" count="1" selected="0">
            <x v="64"/>
          </reference>
        </references>
      </pivotArea>
    </format>
    <format dxfId="1068">
      <pivotArea dataOnly="0" labelOnly="1" outline="0" fieldPosition="0">
        <references count="4">
          <reference field="0" count="1" defaultSubtotal="1">
            <x v="5"/>
          </reference>
          <reference field="5" count="1" selected="0">
            <x v="9"/>
          </reference>
          <reference field="6" count="1" selected="0">
            <x v="9"/>
          </reference>
          <reference field="11" count="1" selected="0">
            <x v="64"/>
          </reference>
        </references>
      </pivotArea>
    </format>
    <format dxfId="1067">
      <pivotArea dataOnly="0" labelOnly="1" outline="0" fieldPosition="0">
        <references count="4">
          <reference field="0" count="1">
            <x v="6"/>
          </reference>
          <reference field="5" count="1" selected="0">
            <x v="14"/>
          </reference>
          <reference field="6" count="1" selected="0">
            <x v="10"/>
          </reference>
          <reference field="11" count="1" selected="0">
            <x v="66"/>
          </reference>
        </references>
      </pivotArea>
    </format>
    <format dxfId="1066">
      <pivotArea dataOnly="0" labelOnly="1" outline="0" fieldPosition="0">
        <references count="4">
          <reference field="0" count="1" defaultSubtotal="1">
            <x v="6"/>
          </reference>
          <reference field="5" count="1" selected="0">
            <x v="14"/>
          </reference>
          <reference field="6" count="1" selected="0">
            <x v="10"/>
          </reference>
          <reference field="11" count="1" selected="0">
            <x v="66"/>
          </reference>
        </references>
      </pivotArea>
    </format>
    <format dxfId="1065">
      <pivotArea dataOnly="0" labelOnly="1" outline="0" fieldPosition="0">
        <references count="4">
          <reference field="0" count="1">
            <x v="6"/>
          </reference>
          <reference field="5" count="1" selected="0">
            <x v="14"/>
          </reference>
          <reference field="6" count="1" selected="0">
            <x v="10"/>
          </reference>
          <reference field="11" count="1" selected="0">
            <x v="67"/>
          </reference>
        </references>
      </pivotArea>
    </format>
    <format dxfId="1064">
      <pivotArea dataOnly="0" labelOnly="1" outline="0" fieldPosition="0">
        <references count="4">
          <reference field="0" count="1" defaultSubtotal="1">
            <x v="6"/>
          </reference>
          <reference field="5" count="1" selected="0">
            <x v="14"/>
          </reference>
          <reference field="6" count="1" selected="0">
            <x v="10"/>
          </reference>
          <reference field="11" count="1" selected="0">
            <x v="67"/>
          </reference>
        </references>
      </pivotArea>
    </format>
    <format dxfId="1063">
      <pivotArea dataOnly="0" labelOnly="1" outline="0" fieldPosition="0">
        <references count="4">
          <reference field="0" count="1">
            <x v="6"/>
          </reference>
          <reference field="5" count="1" selected="0">
            <x v="14"/>
          </reference>
          <reference field="6" count="1" selected="0">
            <x v="11"/>
          </reference>
          <reference field="11" count="1" selected="0">
            <x v="72"/>
          </reference>
        </references>
      </pivotArea>
    </format>
    <format dxfId="1062">
      <pivotArea dataOnly="0" labelOnly="1" outline="0" fieldPosition="0">
        <references count="4">
          <reference field="0" count="1" defaultSubtotal="1">
            <x v="6"/>
          </reference>
          <reference field="5" count="1" selected="0">
            <x v="14"/>
          </reference>
          <reference field="6" count="1" selected="0">
            <x v="11"/>
          </reference>
          <reference field="11" count="1" selected="0">
            <x v="72"/>
          </reference>
        </references>
      </pivotArea>
    </format>
    <format dxfId="1061">
      <pivotArea dataOnly="0" labelOnly="1" outline="0" fieldPosition="0">
        <references count="4">
          <reference field="0" count="1">
            <x v="2"/>
          </reference>
          <reference field="5" count="1" selected="0">
            <x v="7"/>
          </reference>
          <reference field="6" count="1" selected="0">
            <x v="12"/>
          </reference>
          <reference field="11" count="1" selected="0">
            <x v="15"/>
          </reference>
        </references>
      </pivotArea>
    </format>
    <format dxfId="1060">
      <pivotArea dataOnly="0" labelOnly="1" outline="0" fieldPosition="0">
        <references count="4">
          <reference field="0" count="1" defaultSubtotal="1">
            <x v="2"/>
          </reference>
          <reference field="5" count="1" selected="0">
            <x v="7"/>
          </reference>
          <reference field="6" count="1" selected="0">
            <x v="12"/>
          </reference>
          <reference field="11" count="1" selected="0">
            <x v="15"/>
          </reference>
        </references>
      </pivotArea>
    </format>
    <format dxfId="1059">
      <pivotArea dataOnly="0" labelOnly="1" outline="0" fieldPosition="0">
        <references count="4">
          <reference field="0" count="1">
            <x v="2"/>
          </reference>
          <reference field="5" count="1" selected="0">
            <x v="7"/>
          </reference>
          <reference field="6" count="1" selected="0">
            <x v="12"/>
          </reference>
          <reference field="11" count="1" selected="0">
            <x v="16"/>
          </reference>
        </references>
      </pivotArea>
    </format>
    <format dxfId="1058">
      <pivotArea dataOnly="0" labelOnly="1" outline="0" fieldPosition="0">
        <references count="4">
          <reference field="0" count="1" defaultSubtotal="1">
            <x v="2"/>
          </reference>
          <reference field="5" count="1" selected="0">
            <x v="7"/>
          </reference>
          <reference field="6" count="1" selected="0">
            <x v="12"/>
          </reference>
          <reference field="11" count="1" selected="0">
            <x v="16"/>
          </reference>
        </references>
      </pivotArea>
    </format>
    <format dxfId="1057">
      <pivotArea dataOnly="0" labelOnly="1" outline="0" fieldPosition="0">
        <references count="4">
          <reference field="0" count="1">
            <x v="2"/>
          </reference>
          <reference field="5" count="1" selected="0">
            <x v="7"/>
          </reference>
          <reference field="6" count="1" selected="0">
            <x v="12"/>
          </reference>
          <reference field="11" count="1" selected="0">
            <x v="19"/>
          </reference>
        </references>
      </pivotArea>
    </format>
    <format dxfId="1056">
      <pivotArea dataOnly="0" labelOnly="1" outline="0" fieldPosition="0">
        <references count="4">
          <reference field="0" count="1" defaultSubtotal="1">
            <x v="2"/>
          </reference>
          <reference field="5" count="1" selected="0">
            <x v="7"/>
          </reference>
          <reference field="6" count="1" selected="0">
            <x v="12"/>
          </reference>
          <reference field="11" count="1" selected="0">
            <x v="19"/>
          </reference>
        </references>
      </pivotArea>
    </format>
    <format dxfId="1055">
      <pivotArea dataOnly="0" labelOnly="1" outline="0" fieldPosition="0">
        <references count="4">
          <reference field="0" count="1">
            <x v="2"/>
          </reference>
          <reference field="5" count="1" selected="0">
            <x v="7"/>
          </reference>
          <reference field="6" count="1" selected="0">
            <x v="12"/>
          </reference>
          <reference field="11" count="1" selected="0">
            <x v="20"/>
          </reference>
        </references>
      </pivotArea>
    </format>
    <format dxfId="1054">
      <pivotArea dataOnly="0" labelOnly="1" outline="0" fieldPosition="0">
        <references count="4">
          <reference field="0" count="1" defaultSubtotal="1">
            <x v="2"/>
          </reference>
          <reference field="5" count="1" selected="0">
            <x v="7"/>
          </reference>
          <reference field="6" count="1" selected="0">
            <x v="12"/>
          </reference>
          <reference field="11" count="1" selected="0">
            <x v="20"/>
          </reference>
        </references>
      </pivotArea>
    </format>
    <format dxfId="1053">
      <pivotArea dataOnly="0" labelOnly="1" outline="0" fieldPosition="0">
        <references count="4">
          <reference field="0" count="1">
            <x v="2"/>
          </reference>
          <reference field="5" count="1" selected="0">
            <x v="7"/>
          </reference>
          <reference field="6" count="1" selected="0">
            <x v="12"/>
          </reference>
          <reference field="11" count="1" selected="0">
            <x v="21"/>
          </reference>
        </references>
      </pivotArea>
    </format>
    <format dxfId="1052">
      <pivotArea dataOnly="0" labelOnly="1" outline="0" fieldPosition="0">
        <references count="4">
          <reference field="0" count="1" defaultSubtotal="1">
            <x v="2"/>
          </reference>
          <reference field="5" count="1" selected="0">
            <x v="7"/>
          </reference>
          <reference field="6" count="1" selected="0">
            <x v="12"/>
          </reference>
          <reference field="11" count="1" selected="0">
            <x v="21"/>
          </reference>
        </references>
      </pivotArea>
    </format>
    <format dxfId="1051">
      <pivotArea dataOnly="0" labelOnly="1" outline="0" fieldPosition="0">
        <references count="4">
          <reference field="0" count="1">
            <x v="2"/>
          </reference>
          <reference field="5" count="1" selected="0">
            <x v="7"/>
          </reference>
          <reference field="6" count="1" selected="0">
            <x v="12"/>
          </reference>
          <reference field="11" count="1" selected="0">
            <x v="22"/>
          </reference>
        </references>
      </pivotArea>
    </format>
    <format dxfId="1050">
      <pivotArea dataOnly="0" labelOnly="1" outline="0" fieldPosition="0">
        <references count="4">
          <reference field="0" count="1" defaultSubtotal="1">
            <x v="2"/>
          </reference>
          <reference field="5" count="1" selected="0">
            <x v="7"/>
          </reference>
          <reference field="6" count="1" selected="0">
            <x v="12"/>
          </reference>
          <reference field="11" count="1" selected="0">
            <x v="22"/>
          </reference>
        </references>
      </pivotArea>
    </format>
    <format dxfId="1049">
      <pivotArea dataOnly="0" labelOnly="1" outline="0" fieldPosition="0">
        <references count="4">
          <reference field="0" count="1">
            <x v="3"/>
          </reference>
          <reference field="5" count="1" selected="0">
            <x v="7"/>
          </reference>
          <reference field="6" count="1" selected="0">
            <x v="12"/>
          </reference>
          <reference field="11" count="1" selected="0">
            <x v="25"/>
          </reference>
        </references>
      </pivotArea>
    </format>
    <format dxfId="1048">
      <pivotArea dataOnly="0" labelOnly="1" outline="0" fieldPosition="0">
        <references count="4">
          <reference field="0" count="1" defaultSubtotal="1">
            <x v="3"/>
          </reference>
          <reference field="5" count="1" selected="0">
            <x v="7"/>
          </reference>
          <reference field="6" count="1" selected="0">
            <x v="12"/>
          </reference>
          <reference field="11" count="1" selected="0">
            <x v="25"/>
          </reference>
        </references>
      </pivotArea>
    </format>
    <format dxfId="1047">
      <pivotArea dataOnly="0" labelOnly="1" outline="0" fieldPosition="0">
        <references count="4">
          <reference field="0" count="1">
            <x v="3"/>
          </reference>
          <reference field="5" count="1" selected="0">
            <x v="7"/>
          </reference>
          <reference field="6" count="1" selected="0">
            <x v="12"/>
          </reference>
          <reference field="11" count="1" selected="0">
            <x v="27"/>
          </reference>
        </references>
      </pivotArea>
    </format>
    <format dxfId="1046">
      <pivotArea dataOnly="0" labelOnly="1" outline="0" fieldPosition="0">
        <references count="4">
          <reference field="0" count="1" defaultSubtotal="1">
            <x v="3"/>
          </reference>
          <reference field="5" count="1" selected="0">
            <x v="7"/>
          </reference>
          <reference field="6" count="1" selected="0">
            <x v="12"/>
          </reference>
          <reference field="11" count="1" selected="0">
            <x v="27"/>
          </reference>
        </references>
      </pivotArea>
    </format>
    <format dxfId="1045">
      <pivotArea dataOnly="0" labelOnly="1" outline="0" fieldPosition="0">
        <references count="4">
          <reference field="0" count="1">
            <x v="3"/>
          </reference>
          <reference field="5" count="1" selected="0">
            <x v="7"/>
          </reference>
          <reference field="6" count="1" selected="0">
            <x v="12"/>
          </reference>
          <reference field="11" count="1" selected="0">
            <x v="32"/>
          </reference>
        </references>
      </pivotArea>
    </format>
    <format dxfId="1044">
      <pivotArea dataOnly="0" labelOnly="1" outline="0" fieldPosition="0">
        <references count="4">
          <reference field="0" count="1" defaultSubtotal="1">
            <x v="3"/>
          </reference>
          <reference field="5" count="1" selected="0">
            <x v="7"/>
          </reference>
          <reference field="6" count="1" selected="0">
            <x v="12"/>
          </reference>
          <reference field="11" count="1" selected="0">
            <x v="32"/>
          </reference>
        </references>
      </pivotArea>
    </format>
    <format dxfId="1043">
      <pivotArea dataOnly="0" labelOnly="1" outline="0" fieldPosition="0">
        <references count="4">
          <reference field="0" count="1">
            <x v="1"/>
          </reference>
          <reference field="5" count="1" selected="0">
            <x v="13"/>
          </reference>
          <reference field="6" count="1" selected="0">
            <x v="13"/>
          </reference>
          <reference field="11" count="1" selected="0">
            <x v="10"/>
          </reference>
        </references>
      </pivotArea>
    </format>
    <format dxfId="1042">
      <pivotArea dataOnly="0" labelOnly="1" outline="0" fieldPosition="0">
        <references count="4">
          <reference field="0" count="1" defaultSubtotal="1">
            <x v="1"/>
          </reference>
          <reference field="5" count="1" selected="0">
            <x v="13"/>
          </reference>
          <reference field="6" count="1" selected="0">
            <x v="13"/>
          </reference>
          <reference field="11" count="1" selected="0">
            <x v="10"/>
          </reference>
        </references>
      </pivotArea>
    </format>
    <format dxfId="1041">
      <pivotArea dataOnly="0" labelOnly="1" outline="0" fieldPosition="0">
        <references count="4">
          <reference field="0" count="1">
            <x v="3"/>
          </reference>
          <reference field="5" count="1" selected="0">
            <x v="13"/>
          </reference>
          <reference field="6" count="1" selected="0">
            <x v="13"/>
          </reference>
          <reference field="11" count="1" selected="0">
            <x v="26"/>
          </reference>
        </references>
      </pivotArea>
    </format>
    <format dxfId="1040">
      <pivotArea dataOnly="0" labelOnly="1" outline="0" fieldPosition="0">
        <references count="4">
          <reference field="0" count="1" defaultSubtotal="1">
            <x v="3"/>
          </reference>
          <reference field="5" count="1" selected="0">
            <x v="13"/>
          </reference>
          <reference field="6" count="1" selected="0">
            <x v="13"/>
          </reference>
          <reference field="11" count="1" selected="0">
            <x v="26"/>
          </reference>
        </references>
      </pivotArea>
    </format>
    <format dxfId="1039">
      <pivotArea dataOnly="0" labelOnly="1" outline="0" fieldPosition="0">
        <references count="4">
          <reference field="0" count="1">
            <x v="3"/>
          </reference>
          <reference field="5" count="1" selected="0">
            <x v="13"/>
          </reference>
          <reference field="6" count="1" selected="0">
            <x v="13"/>
          </reference>
          <reference field="11" count="1" selected="0">
            <x v="30"/>
          </reference>
        </references>
      </pivotArea>
    </format>
    <format dxfId="1038">
      <pivotArea dataOnly="0" labelOnly="1" outline="0" fieldPosition="0">
        <references count="4">
          <reference field="0" count="1" defaultSubtotal="1">
            <x v="3"/>
          </reference>
          <reference field="5" count="1" selected="0">
            <x v="13"/>
          </reference>
          <reference field="6" count="1" selected="0">
            <x v="13"/>
          </reference>
          <reference field="11" count="1" selected="0">
            <x v="30"/>
          </reference>
        </references>
      </pivotArea>
    </format>
    <format dxfId="1037">
      <pivotArea dataOnly="0" labelOnly="1" outline="0" fieldPosition="0">
        <references count="4">
          <reference field="0" count="1">
            <x v="3"/>
          </reference>
          <reference field="5" count="1" selected="0">
            <x v="13"/>
          </reference>
          <reference field="6" count="1" selected="0">
            <x v="13"/>
          </reference>
          <reference field="11" count="1" selected="0">
            <x v="31"/>
          </reference>
        </references>
      </pivotArea>
    </format>
    <format dxfId="1036">
      <pivotArea dataOnly="0" labelOnly="1" outline="0" fieldPosition="0">
        <references count="4">
          <reference field="0" count="1" defaultSubtotal="1">
            <x v="3"/>
          </reference>
          <reference field="5" count="1" selected="0">
            <x v="13"/>
          </reference>
          <reference field="6" count="1" selected="0">
            <x v="13"/>
          </reference>
          <reference field="11" count="1" selected="0">
            <x v="31"/>
          </reference>
        </references>
      </pivotArea>
    </format>
    <format dxfId="1035">
      <pivotArea dataOnly="0" labelOnly="1" outline="0" fieldPosition="0">
        <references count="4">
          <reference field="0" count="1">
            <x v="6"/>
          </reference>
          <reference field="5" count="1" selected="0">
            <x v="13"/>
          </reference>
          <reference field="6" count="1" selected="0">
            <x v="13"/>
          </reference>
          <reference field="11" count="1" selected="0">
            <x v="69"/>
          </reference>
        </references>
      </pivotArea>
    </format>
    <format dxfId="1034">
      <pivotArea dataOnly="0" labelOnly="1" outline="0" fieldPosition="0">
        <references count="4">
          <reference field="0" count="1" defaultSubtotal="1">
            <x v="6"/>
          </reference>
          <reference field="5" count="1" selected="0">
            <x v="13"/>
          </reference>
          <reference field="6" count="1" selected="0">
            <x v="13"/>
          </reference>
          <reference field="11" count="1" selected="0">
            <x v="69"/>
          </reference>
        </references>
      </pivotArea>
    </format>
    <format dxfId="1033">
      <pivotArea dataOnly="0" labelOnly="1" outline="0" fieldPosition="0">
        <references count="4">
          <reference field="0" count="1">
            <x v="0"/>
          </reference>
          <reference field="5" count="1" selected="0">
            <x v="13"/>
          </reference>
          <reference field="6" count="1" selected="0">
            <x v="14"/>
          </reference>
          <reference field="11" count="1" selected="0">
            <x v="3"/>
          </reference>
        </references>
      </pivotArea>
    </format>
    <format dxfId="1032">
      <pivotArea dataOnly="0" labelOnly="1" outline="0" fieldPosition="0">
        <references count="4">
          <reference field="0" count="1" defaultSubtotal="1">
            <x v="0"/>
          </reference>
          <reference field="5" count="1" selected="0">
            <x v="13"/>
          </reference>
          <reference field="6" count="1" selected="0">
            <x v="14"/>
          </reference>
          <reference field="11" count="1" selected="0">
            <x v="3"/>
          </reference>
        </references>
      </pivotArea>
    </format>
    <format dxfId="1031">
      <pivotArea dataOnly="0" labelOnly="1" outline="0" fieldPosition="0">
        <references count="4">
          <reference field="0" count="1">
            <x v="0"/>
          </reference>
          <reference field="5" count="1" selected="0">
            <x v="13"/>
          </reference>
          <reference field="6" count="1" selected="0">
            <x v="14"/>
          </reference>
          <reference field="11" count="1" selected="0">
            <x v="5"/>
          </reference>
        </references>
      </pivotArea>
    </format>
    <format dxfId="1030">
      <pivotArea dataOnly="0" labelOnly="1" outline="0" fieldPosition="0">
        <references count="4">
          <reference field="0" count="1" defaultSubtotal="1">
            <x v="0"/>
          </reference>
          <reference field="5" count="1" selected="0">
            <x v="13"/>
          </reference>
          <reference field="6" count="1" selected="0">
            <x v="14"/>
          </reference>
          <reference field="11" count="1" selected="0">
            <x v="5"/>
          </reference>
        </references>
      </pivotArea>
    </format>
    <format dxfId="1029">
      <pivotArea dataOnly="0" labelOnly="1" outline="0" fieldPosition="0">
        <references count="4">
          <reference field="0" count="1">
            <x v="1"/>
          </reference>
          <reference field="5" count="1" selected="0">
            <x v="13"/>
          </reference>
          <reference field="6" count="1" selected="0">
            <x v="14"/>
          </reference>
          <reference field="11" count="1" selected="0">
            <x v="12"/>
          </reference>
        </references>
      </pivotArea>
    </format>
    <format dxfId="1028">
      <pivotArea dataOnly="0" labelOnly="1" outline="0" fieldPosition="0">
        <references count="4">
          <reference field="0" count="1" defaultSubtotal="1">
            <x v="1"/>
          </reference>
          <reference field="5" count="1" selected="0">
            <x v="13"/>
          </reference>
          <reference field="6" count="1" selected="0">
            <x v="14"/>
          </reference>
          <reference field="11" count="1" selected="0">
            <x v="12"/>
          </reference>
        </references>
      </pivotArea>
    </format>
    <format dxfId="1027">
      <pivotArea dataOnly="0" labelOnly="1" outline="0" fieldPosition="0">
        <references count="4">
          <reference field="0" count="1">
            <x v="1"/>
          </reference>
          <reference field="5" count="1" selected="0">
            <x v="13"/>
          </reference>
          <reference field="6" count="1" selected="0">
            <x v="14"/>
          </reference>
          <reference field="11" count="1" selected="0">
            <x v="13"/>
          </reference>
        </references>
      </pivotArea>
    </format>
    <format dxfId="1026">
      <pivotArea dataOnly="0" labelOnly="1" outline="0" fieldPosition="0">
        <references count="4">
          <reference field="0" count="1" defaultSubtotal="1">
            <x v="1"/>
          </reference>
          <reference field="5" count="1" selected="0">
            <x v="13"/>
          </reference>
          <reference field="6" count="1" selected="0">
            <x v="14"/>
          </reference>
          <reference field="11" count="1" selected="0">
            <x v="13"/>
          </reference>
        </references>
      </pivotArea>
    </format>
    <format dxfId="1025">
      <pivotArea dataOnly="0" labelOnly="1" outline="0" fieldPosition="0">
        <references count="4">
          <reference field="0" count="1">
            <x v="3"/>
          </reference>
          <reference field="5" count="1" selected="0">
            <x v="13"/>
          </reference>
          <reference field="6" count="1" selected="0">
            <x v="14"/>
          </reference>
          <reference field="11" count="1" selected="0">
            <x v="29"/>
          </reference>
        </references>
      </pivotArea>
    </format>
    <format dxfId="1024">
      <pivotArea dataOnly="0" labelOnly="1" outline="0" fieldPosition="0">
        <references count="4">
          <reference field="0" count="1" defaultSubtotal="1">
            <x v="3"/>
          </reference>
          <reference field="5" count="1" selected="0">
            <x v="13"/>
          </reference>
          <reference field="6" count="1" selected="0">
            <x v="14"/>
          </reference>
          <reference field="11" count="1" selected="0">
            <x v="29"/>
          </reference>
        </references>
      </pivotArea>
    </format>
    <format dxfId="1023">
      <pivotArea dataOnly="0" labelOnly="1" outline="0" fieldPosition="0">
        <references count="4">
          <reference field="0" count="1">
            <x v="2"/>
          </reference>
          <reference field="5" count="1" selected="0">
            <x v="3"/>
          </reference>
          <reference field="6" count="1" selected="0">
            <x v="15"/>
          </reference>
          <reference field="11" count="1" selected="0">
            <x v="17"/>
          </reference>
        </references>
      </pivotArea>
    </format>
    <format dxfId="1022">
      <pivotArea dataOnly="0" labelOnly="1" outline="0" fieldPosition="0">
        <references count="4">
          <reference field="0" count="1" defaultSubtotal="1">
            <x v="2"/>
          </reference>
          <reference field="5" count="1" selected="0">
            <x v="3"/>
          </reference>
          <reference field="6" count="1" selected="0">
            <x v="15"/>
          </reference>
          <reference field="11" count="1" selected="0">
            <x v="17"/>
          </reference>
        </references>
      </pivotArea>
    </format>
    <format dxfId="1021">
      <pivotArea dataOnly="0" labelOnly="1" outline="0" fieldPosition="0">
        <references count="4">
          <reference field="0" count="1">
            <x v="2"/>
          </reference>
          <reference field="5" count="1" selected="0">
            <x v="3"/>
          </reference>
          <reference field="6" count="1" selected="0">
            <x v="15"/>
          </reference>
          <reference field="11" count="1" selected="0">
            <x v="18"/>
          </reference>
        </references>
      </pivotArea>
    </format>
    <format dxfId="1020">
      <pivotArea dataOnly="0" labelOnly="1" outline="0" fieldPosition="0">
        <references count="4">
          <reference field="0" count="1" defaultSubtotal="1">
            <x v="2"/>
          </reference>
          <reference field="5" count="1" selected="0">
            <x v="3"/>
          </reference>
          <reference field="6" count="1" selected="0">
            <x v="15"/>
          </reference>
          <reference field="11" count="1" selected="0">
            <x v="18"/>
          </reference>
        </references>
      </pivotArea>
    </format>
    <format dxfId="1019">
      <pivotArea dataOnly="0" labelOnly="1" outline="0" fieldPosition="0">
        <references count="4">
          <reference field="0" count="1">
            <x v="3"/>
          </reference>
          <reference field="5" count="1" selected="0">
            <x v="4"/>
          </reference>
          <reference field="6" count="1" selected="0">
            <x v="16"/>
          </reference>
          <reference field="11" count="1" selected="0">
            <x v="28"/>
          </reference>
        </references>
      </pivotArea>
    </format>
    <format dxfId="1018">
      <pivotArea dataOnly="0" labelOnly="1" outline="0" fieldPosition="0">
        <references count="4">
          <reference field="0" count="1" defaultSubtotal="1">
            <x v="3"/>
          </reference>
          <reference field="5" count="1" selected="0">
            <x v="4"/>
          </reference>
          <reference field="6" count="1" selected="0">
            <x v="16"/>
          </reference>
          <reference field="11" count="1" selected="0">
            <x v="28"/>
          </reference>
        </references>
      </pivotArea>
    </format>
    <format dxfId="1017">
      <pivotArea dataOnly="0" labelOnly="1" outline="0" fieldPosition="0">
        <references count="4">
          <reference field="0" count="1">
            <x v="8"/>
          </reference>
          <reference field="5" count="1" selected="0">
            <x v="4"/>
          </reference>
          <reference field="6" count="1" selected="0">
            <x v="16"/>
          </reference>
          <reference field="11" count="1" selected="0">
            <x v="98"/>
          </reference>
        </references>
      </pivotArea>
    </format>
    <format dxfId="1016">
      <pivotArea dataOnly="0" labelOnly="1" outline="0" fieldPosition="0">
        <references count="4">
          <reference field="0" count="1" defaultSubtotal="1">
            <x v="8"/>
          </reference>
          <reference field="5" count="1" selected="0">
            <x v="4"/>
          </reference>
          <reference field="6" count="1" selected="0">
            <x v="16"/>
          </reference>
          <reference field="11" count="1" selected="0">
            <x v="98"/>
          </reference>
        </references>
      </pivotArea>
    </format>
    <format dxfId="1015">
      <pivotArea dataOnly="0" labelOnly="1" outline="0" fieldPosition="0">
        <references count="4">
          <reference field="0" count="1">
            <x v="8"/>
          </reference>
          <reference field="5" count="1" selected="0">
            <x v="4"/>
          </reference>
          <reference field="6" count="1" selected="0">
            <x v="16"/>
          </reference>
          <reference field="11" count="1" selected="0">
            <x v="102"/>
          </reference>
        </references>
      </pivotArea>
    </format>
    <format dxfId="1014">
      <pivotArea dataOnly="0" labelOnly="1" outline="0" fieldPosition="0">
        <references count="4">
          <reference field="0" count="1" defaultSubtotal="1">
            <x v="8"/>
          </reference>
          <reference field="5" count="1" selected="0">
            <x v="4"/>
          </reference>
          <reference field="6" count="1" selected="0">
            <x v="16"/>
          </reference>
          <reference field="11" count="1" selected="0">
            <x v="102"/>
          </reference>
        </references>
      </pivotArea>
    </format>
    <format dxfId="1013">
      <pivotArea dataOnly="0" labelOnly="1" outline="0" fieldPosition="0">
        <references count="4">
          <reference field="0" count="1">
            <x v="8"/>
          </reference>
          <reference field="5" count="1" selected="0">
            <x v="4"/>
          </reference>
          <reference field="6" count="1" selected="0">
            <x v="16"/>
          </reference>
          <reference field="11" count="1" selected="0">
            <x v="103"/>
          </reference>
        </references>
      </pivotArea>
    </format>
    <format dxfId="1012">
      <pivotArea dataOnly="0" labelOnly="1" outline="0" fieldPosition="0">
        <references count="4">
          <reference field="0" count="1" defaultSubtotal="1">
            <x v="8"/>
          </reference>
          <reference field="5" count="1" selected="0">
            <x v="4"/>
          </reference>
          <reference field="6" count="1" selected="0">
            <x v="16"/>
          </reference>
          <reference field="11" count="1" selected="0">
            <x v="103"/>
          </reference>
        </references>
      </pivotArea>
    </format>
    <format dxfId="1011">
      <pivotArea dataOnly="0" labelOnly="1" outline="0" fieldPosition="0">
        <references count="4">
          <reference field="0" count="1">
            <x v="9"/>
          </reference>
          <reference field="5" count="1" selected="0">
            <x v="4"/>
          </reference>
          <reference field="6" count="1" selected="0">
            <x v="16"/>
          </reference>
          <reference field="11" count="1" selected="0">
            <x v="107"/>
          </reference>
        </references>
      </pivotArea>
    </format>
    <format dxfId="1010">
      <pivotArea dataOnly="0" labelOnly="1" outline="0" fieldPosition="0">
        <references count="4">
          <reference field="0" count="1" defaultSubtotal="1">
            <x v="9"/>
          </reference>
          <reference field="5" count="1" selected="0">
            <x v="4"/>
          </reference>
          <reference field="6" count="1" selected="0">
            <x v="16"/>
          </reference>
          <reference field="11" count="1" selected="0">
            <x v="107"/>
          </reference>
        </references>
      </pivotArea>
    </format>
    <format dxfId="1009">
      <pivotArea dataOnly="0" labelOnly="1" outline="0" fieldPosition="0">
        <references count="4">
          <reference field="0" count="1">
            <x v="9"/>
          </reference>
          <reference field="5" count="1" selected="0">
            <x v="4"/>
          </reference>
          <reference field="6" count="1" selected="0">
            <x v="16"/>
          </reference>
          <reference field="11" count="1" selected="0">
            <x v="108"/>
          </reference>
        </references>
      </pivotArea>
    </format>
    <format dxfId="1008">
      <pivotArea dataOnly="0" labelOnly="1" outline="0" fieldPosition="0">
        <references count="4">
          <reference field="0" count="1" defaultSubtotal="1">
            <x v="9"/>
          </reference>
          <reference field="5" count="1" selected="0">
            <x v="4"/>
          </reference>
          <reference field="6" count="1" selected="0">
            <x v="16"/>
          </reference>
          <reference field="11" count="1" selected="0">
            <x v="108"/>
          </reference>
        </references>
      </pivotArea>
    </format>
    <format dxfId="1007">
      <pivotArea dataOnly="0" labelOnly="1" outline="0" fieldPosition="0">
        <references count="4">
          <reference field="0" count="1">
            <x v="9"/>
          </reference>
          <reference field="5" count="1" selected="0">
            <x v="4"/>
          </reference>
          <reference field="6" count="1" selected="0">
            <x v="16"/>
          </reference>
          <reference field="11" count="1" selected="0">
            <x v="109"/>
          </reference>
        </references>
      </pivotArea>
    </format>
    <format dxfId="1006">
      <pivotArea dataOnly="0" labelOnly="1" outline="0" fieldPosition="0">
        <references count="4">
          <reference field="0" count="1" defaultSubtotal="1">
            <x v="9"/>
          </reference>
          <reference field="5" count="1" selected="0">
            <x v="4"/>
          </reference>
          <reference field="6" count="1" selected="0">
            <x v="16"/>
          </reference>
          <reference field="11" count="1" selected="0">
            <x v="109"/>
          </reference>
        </references>
      </pivotArea>
    </format>
    <format dxfId="1005">
      <pivotArea dataOnly="0" labelOnly="1" outline="0" fieldPosition="0">
        <references count="4">
          <reference field="0" count="1">
            <x v="9"/>
          </reference>
          <reference field="5" count="1" selected="0">
            <x v="4"/>
          </reference>
          <reference field="6" count="1" selected="0">
            <x v="16"/>
          </reference>
          <reference field="11" count="1" selected="0">
            <x v="110"/>
          </reference>
        </references>
      </pivotArea>
    </format>
    <format dxfId="1004">
      <pivotArea dataOnly="0" labelOnly="1" outline="0" fieldPosition="0">
        <references count="4">
          <reference field="0" count="1" defaultSubtotal="1">
            <x v="9"/>
          </reference>
          <reference field="5" count="1" selected="0">
            <x v="4"/>
          </reference>
          <reference field="6" count="1" selected="0">
            <x v="16"/>
          </reference>
          <reference field="11" count="1" selected="0">
            <x v="110"/>
          </reference>
        </references>
      </pivotArea>
    </format>
    <format dxfId="1003">
      <pivotArea dataOnly="0" labelOnly="1" outline="0" fieldPosition="0">
        <references count="4">
          <reference field="0" count="1">
            <x v="9"/>
          </reference>
          <reference field="5" count="1" selected="0">
            <x v="4"/>
          </reference>
          <reference field="6" count="1" selected="0">
            <x v="16"/>
          </reference>
          <reference field="11" count="1" selected="0">
            <x v="114"/>
          </reference>
        </references>
      </pivotArea>
    </format>
    <format dxfId="1002">
      <pivotArea dataOnly="0" labelOnly="1" outline="0" fieldPosition="0">
        <references count="4">
          <reference field="0" count="1" defaultSubtotal="1">
            <x v="9"/>
          </reference>
          <reference field="5" count="1" selected="0">
            <x v="4"/>
          </reference>
          <reference field="6" count="1" selected="0">
            <x v="16"/>
          </reference>
          <reference field="11" count="1" selected="0">
            <x v="114"/>
          </reference>
        </references>
      </pivotArea>
    </format>
    <format dxfId="1001">
      <pivotArea dataOnly="0" labelOnly="1" outline="0" fieldPosition="0">
        <references count="4">
          <reference field="0" count="1">
            <x v="9"/>
          </reference>
          <reference field="5" count="1" selected="0">
            <x v="4"/>
          </reference>
          <reference field="6" count="1" selected="0">
            <x v="16"/>
          </reference>
          <reference field="11" count="1" selected="0">
            <x v="115"/>
          </reference>
        </references>
      </pivotArea>
    </format>
    <format dxfId="1000">
      <pivotArea dataOnly="0" labelOnly="1" outline="0" fieldPosition="0">
        <references count="4">
          <reference field="0" count="1" defaultSubtotal="1">
            <x v="9"/>
          </reference>
          <reference field="5" count="1" selected="0">
            <x v="4"/>
          </reference>
          <reference field="6" count="1" selected="0">
            <x v="16"/>
          </reference>
          <reference field="11" count="1" selected="0">
            <x v="115"/>
          </reference>
        </references>
      </pivotArea>
    </format>
    <format dxfId="999">
      <pivotArea dataOnly="0" labelOnly="1" outline="0" fieldPosition="0">
        <references count="4">
          <reference field="0" count="1">
            <x v="9"/>
          </reference>
          <reference field="5" count="1" selected="0">
            <x v="4"/>
          </reference>
          <reference field="6" count="1" selected="0">
            <x v="16"/>
          </reference>
          <reference field="11" count="1" selected="0">
            <x v="116"/>
          </reference>
        </references>
      </pivotArea>
    </format>
    <format dxfId="998">
      <pivotArea dataOnly="0" labelOnly="1" outline="0" fieldPosition="0">
        <references count="4">
          <reference field="0" count="1" defaultSubtotal="1">
            <x v="9"/>
          </reference>
          <reference field="5" count="1" selected="0">
            <x v="4"/>
          </reference>
          <reference field="6" count="1" selected="0">
            <x v="16"/>
          </reference>
          <reference field="11" count="1" selected="0">
            <x v="116"/>
          </reference>
        </references>
      </pivotArea>
    </format>
    <format dxfId="997">
      <pivotArea dataOnly="0" labelOnly="1" outline="0" fieldPosition="0">
        <references count="4">
          <reference field="0" count="1">
            <x v="9"/>
          </reference>
          <reference field="5" count="1" selected="0">
            <x v="4"/>
          </reference>
          <reference field="6" count="1" selected="0">
            <x v="16"/>
          </reference>
          <reference field="11" count="1" selected="0">
            <x v="119"/>
          </reference>
        </references>
      </pivotArea>
    </format>
    <format dxfId="996">
      <pivotArea dataOnly="0" labelOnly="1" outline="0" fieldPosition="0">
        <references count="4">
          <reference field="0" count="1" defaultSubtotal="1">
            <x v="9"/>
          </reference>
          <reference field="5" count="1" selected="0">
            <x v="4"/>
          </reference>
          <reference field="6" count="1" selected="0">
            <x v="16"/>
          </reference>
          <reference field="11" count="1" selected="0">
            <x v="119"/>
          </reference>
        </references>
      </pivotArea>
    </format>
    <format dxfId="995">
      <pivotArea dataOnly="0" labelOnly="1" outline="0" fieldPosition="0">
        <references count="4">
          <reference field="0" count="1">
            <x v="12"/>
          </reference>
          <reference field="5" count="1" selected="0">
            <x v="4"/>
          </reference>
          <reference field="6" count="1" selected="0">
            <x v="16"/>
          </reference>
          <reference field="11" count="1" selected="0">
            <x v="153"/>
          </reference>
        </references>
      </pivotArea>
    </format>
    <format dxfId="994">
      <pivotArea dataOnly="0" labelOnly="1" outline="0" fieldPosition="0">
        <references count="4">
          <reference field="0" count="1" defaultSubtotal="1">
            <x v="12"/>
          </reference>
          <reference field="5" count="1" selected="0">
            <x v="4"/>
          </reference>
          <reference field="6" count="1" selected="0">
            <x v="16"/>
          </reference>
          <reference field="11" count="1" selected="0">
            <x v="153"/>
          </reference>
        </references>
      </pivotArea>
    </format>
    <format dxfId="993">
      <pivotArea dataOnly="0" labelOnly="1" outline="0" fieldPosition="0">
        <references count="4">
          <reference field="0" count="1">
            <x v="12"/>
          </reference>
          <reference field="5" count="1" selected="0">
            <x v="4"/>
          </reference>
          <reference field="6" count="1" selected="0">
            <x v="16"/>
          </reference>
          <reference field="11" count="1" selected="0">
            <x v="154"/>
          </reference>
        </references>
      </pivotArea>
    </format>
    <format dxfId="992">
      <pivotArea dataOnly="0" labelOnly="1" outline="0" fieldPosition="0">
        <references count="4">
          <reference field="0" count="1" defaultSubtotal="1">
            <x v="12"/>
          </reference>
          <reference field="5" count="1" selected="0">
            <x v="4"/>
          </reference>
          <reference field="6" count="1" selected="0">
            <x v="16"/>
          </reference>
          <reference field="11" count="1" selected="0">
            <x v="154"/>
          </reference>
        </references>
      </pivotArea>
    </format>
    <format dxfId="991">
      <pivotArea dataOnly="0" labelOnly="1" outline="0" fieldPosition="0">
        <references count="4">
          <reference field="0" count="1">
            <x v="13"/>
          </reference>
          <reference field="5" count="1" selected="0">
            <x v="4"/>
          </reference>
          <reference field="6" count="1" selected="0">
            <x v="16"/>
          </reference>
          <reference field="11" count="1" selected="0">
            <x v="166"/>
          </reference>
        </references>
      </pivotArea>
    </format>
    <format dxfId="990">
      <pivotArea dataOnly="0" labelOnly="1" outline="0" fieldPosition="0">
        <references count="4">
          <reference field="0" count="1" defaultSubtotal="1">
            <x v="13"/>
          </reference>
          <reference field="5" count="1" selected="0">
            <x v="4"/>
          </reference>
          <reference field="6" count="1" selected="0">
            <x v="16"/>
          </reference>
          <reference field="11" count="1" selected="0">
            <x v="166"/>
          </reference>
        </references>
      </pivotArea>
    </format>
    <format dxfId="989">
      <pivotArea dataOnly="0" labelOnly="1" outline="0" fieldPosition="0">
        <references count="4">
          <reference field="0" count="1">
            <x v="13"/>
          </reference>
          <reference field="5" count="1" selected="0">
            <x v="4"/>
          </reference>
          <reference field="6" count="1" selected="0">
            <x v="16"/>
          </reference>
          <reference field="11" count="1" selected="0">
            <x v="167"/>
          </reference>
        </references>
      </pivotArea>
    </format>
    <format dxfId="988">
      <pivotArea dataOnly="0" labelOnly="1" outline="0" fieldPosition="0">
        <references count="4">
          <reference field="0" count="1" defaultSubtotal="1">
            <x v="13"/>
          </reference>
          <reference field="5" count="1" selected="0">
            <x v="4"/>
          </reference>
          <reference field="6" count="1" selected="0">
            <x v="16"/>
          </reference>
          <reference field="11" count="1" selected="0">
            <x v="167"/>
          </reference>
        </references>
      </pivotArea>
    </format>
    <format dxfId="987">
      <pivotArea dataOnly="0" labelOnly="1" outline="0" fieldPosition="0">
        <references count="4">
          <reference field="0" count="1">
            <x v="13"/>
          </reference>
          <reference field="5" count="1" selected="0">
            <x v="4"/>
          </reference>
          <reference field="6" count="1" selected="0">
            <x v="16"/>
          </reference>
          <reference field="11" count="1" selected="0">
            <x v="169"/>
          </reference>
        </references>
      </pivotArea>
    </format>
    <format dxfId="986">
      <pivotArea dataOnly="0" labelOnly="1" outline="0" fieldPosition="0">
        <references count="4">
          <reference field="0" count="1" defaultSubtotal="1">
            <x v="13"/>
          </reference>
          <reference field="5" count="1" selected="0">
            <x v="4"/>
          </reference>
          <reference field="6" count="1" selected="0">
            <x v="16"/>
          </reference>
          <reference field="11" count="1" selected="0">
            <x v="169"/>
          </reference>
        </references>
      </pivotArea>
    </format>
    <format dxfId="985">
      <pivotArea dataOnly="0" labelOnly="1" outline="0" fieldPosition="0">
        <references count="4">
          <reference field="0" count="1">
            <x v="1"/>
          </reference>
          <reference field="5" count="1" selected="0">
            <x v="2"/>
          </reference>
          <reference field="6" count="1" selected="0">
            <x v="17"/>
          </reference>
          <reference field="11" count="1" selected="0">
            <x v="14"/>
          </reference>
        </references>
      </pivotArea>
    </format>
    <format dxfId="984">
      <pivotArea dataOnly="0" labelOnly="1" outline="0" fieldPosition="0">
        <references count="4">
          <reference field="0" count="1" defaultSubtotal="1">
            <x v="1"/>
          </reference>
          <reference field="5" count="1" selected="0">
            <x v="2"/>
          </reference>
          <reference field="6" count="1" selected="0">
            <x v="17"/>
          </reference>
          <reference field="11" count="1" selected="0">
            <x v="14"/>
          </reference>
        </references>
      </pivotArea>
    </format>
    <format dxfId="983">
      <pivotArea dataOnly="0" labelOnly="1" outline="0" fieldPosition="0">
        <references count="4">
          <reference field="0" count="1">
            <x v="8"/>
          </reference>
          <reference field="5" count="1" selected="0">
            <x v="2"/>
          </reference>
          <reference field="6" count="1" selected="0">
            <x v="17"/>
          </reference>
          <reference field="11" count="1" selected="0">
            <x v="105"/>
          </reference>
        </references>
      </pivotArea>
    </format>
    <format dxfId="982">
      <pivotArea dataOnly="0" labelOnly="1" outline="0" fieldPosition="0">
        <references count="4">
          <reference field="0" count="1" defaultSubtotal="1">
            <x v="8"/>
          </reference>
          <reference field="5" count="1" selected="0">
            <x v="2"/>
          </reference>
          <reference field="6" count="1" selected="0">
            <x v="17"/>
          </reference>
          <reference field="11" count="1" selected="0">
            <x v="105"/>
          </reference>
        </references>
      </pivotArea>
    </format>
    <format dxfId="981">
      <pivotArea dataOnly="0" labelOnly="1" outline="0" fieldPosition="0">
        <references count="4">
          <reference field="0" count="1">
            <x v="8"/>
          </reference>
          <reference field="5" count="1" selected="0">
            <x v="2"/>
          </reference>
          <reference field="6" count="1" selected="0">
            <x v="17"/>
          </reference>
          <reference field="11" count="1" selected="0">
            <x v="106"/>
          </reference>
        </references>
      </pivotArea>
    </format>
    <format dxfId="980">
      <pivotArea dataOnly="0" labelOnly="1" outline="0" fieldPosition="0">
        <references count="4">
          <reference field="0" count="1" defaultSubtotal="1">
            <x v="8"/>
          </reference>
          <reference field="5" count="1" selected="0">
            <x v="2"/>
          </reference>
          <reference field="6" count="1" selected="0">
            <x v="17"/>
          </reference>
          <reference field="11" count="1" selected="0">
            <x v="106"/>
          </reference>
        </references>
      </pivotArea>
    </format>
    <format dxfId="979">
      <pivotArea dataOnly="0" labelOnly="1" outline="0" fieldPosition="0">
        <references count="4">
          <reference field="0" count="1">
            <x v="9"/>
          </reference>
          <reference field="5" count="1" selected="0">
            <x v="2"/>
          </reference>
          <reference field="6" count="1" selected="0">
            <x v="17"/>
          </reference>
          <reference field="11" count="1" selected="0">
            <x v="118"/>
          </reference>
        </references>
      </pivotArea>
    </format>
    <format dxfId="978">
      <pivotArea dataOnly="0" labelOnly="1" outline="0" fieldPosition="0">
        <references count="4">
          <reference field="0" count="1" defaultSubtotal="1">
            <x v="9"/>
          </reference>
          <reference field="5" count="1" selected="0">
            <x v="2"/>
          </reference>
          <reference field="6" count="1" selected="0">
            <x v="17"/>
          </reference>
          <reference field="11" count="1" selected="0">
            <x v="118"/>
          </reference>
        </references>
      </pivotArea>
    </format>
    <format dxfId="977">
      <pivotArea dataOnly="0" labelOnly="1" outline="0" fieldPosition="0">
        <references count="4">
          <reference field="0" count="1">
            <x v="7"/>
          </reference>
          <reference field="5" count="1" selected="0">
            <x v="8"/>
          </reference>
          <reference field="6" count="1" selected="0">
            <x v="18"/>
          </reference>
          <reference field="11" count="1" selected="0">
            <x v="75"/>
          </reference>
        </references>
      </pivotArea>
    </format>
    <format dxfId="976">
      <pivotArea dataOnly="0" labelOnly="1" outline="0" fieldPosition="0">
        <references count="4">
          <reference field="0" count="1" defaultSubtotal="1">
            <x v="7"/>
          </reference>
          <reference field="5" count="1" selected="0">
            <x v="8"/>
          </reference>
          <reference field="6" count="1" selected="0">
            <x v="18"/>
          </reference>
          <reference field="11" count="1" selected="0">
            <x v="75"/>
          </reference>
        </references>
      </pivotArea>
    </format>
    <format dxfId="975">
      <pivotArea dataOnly="0" labelOnly="1" outline="0" fieldPosition="0">
        <references count="4">
          <reference field="0" count="1">
            <x v="12"/>
          </reference>
          <reference field="5" count="1" selected="0">
            <x v="8"/>
          </reference>
          <reference field="6" count="1" selected="0">
            <x v="18"/>
          </reference>
          <reference field="11" count="1" selected="0">
            <x v="141"/>
          </reference>
        </references>
      </pivotArea>
    </format>
    <format dxfId="974">
      <pivotArea dataOnly="0" labelOnly="1" outline="0" fieldPosition="0">
        <references count="4">
          <reference field="0" count="1" defaultSubtotal="1">
            <x v="12"/>
          </reference>
          <reference field="5" count="1" selected="0">
            <x v="8"/>
          </reference>
          <reference field="6" count="1" selected="0">
            <x v="18"/>
          </reference>
          <reference field="11" count="1" selected="0">
            <x v="141"/>
          </reference>
        </references>
      </pivotArea>
    </format>
    <format dxfId="973">
      <pivotArea dataOnly="0" labelOnly="1" outline="0" fieldPosition="0">
        <references count="4">
          <reference field="0" count="1">
            <x v="12"/>
          </reference>
          <reference field="5" count="1" selected="0">
            <x v="8"/>
          </reference>
          <reference field="6" count="1" selected="0">
            <x v="18"/>
          </reference>
          <reference field="11" count="1" selected="0">
            <x v="142"/>
          </reference>
        </references>
      </pivotArea>
    </format>
    <format dxfId="972">
      <pivotArea dataOnly="0" labelOnly="1" outline="0" fieldPosition="0">
        <references count="4">
          <reference field="0" count="1" defaultSubtotal="1">
            <x v="12"/>
          </reference>
          <reference field="5" count="1" selected="0">
            <x v="8"/>
          </reference>
          <reference field="6" count="1" selected="0">
            <x v="18"/>
          </reference>
          <reference field="11" count="1" selected="0">
            <x v="142"/>
          </reference>
        </references>
      </pivotArea>
    </format>
    <format dxfId="971">
      <pivotArea dataOnly="0" labelOnly="1" outline="0" fieldPosition="0">
        <references count="4">
          <reference field="0" count="1">
            <x v="12"/>
          </reference>
          <reference field="5" count="1" selected="0">
            <x v="8"/>
          </reference>
          <reference field="6" count="1" selected="0">
            <x v="18"/>
          </reference>
          <reference field="11" count="1" selected="0">
            <x v="143"/>
          </reference>
        </references>
      </pivotArea>
    </format>
    <format dxfId="970">
      <pivotArea dataOnly="0" labelOnly="1" outline="0" fieldPosition="0">
        <references count="4">
          <reference field="0" count="1" defaultSubtotal="1">
            <x v="12"/>
          </reference>
          <reference field="5" count="1" selected="0">
            <x v="8"/>
          </reference>
          <reference field="6" count="1" selected="0">
            <x v="18"/>
          </reference>
          <reference field="11" count="1" selected="0">
            <x v="143"/>
          </reference>
        </references>
      </pivotArea>
    </format>
    <format dxfId="969">
      <pivotArea dataOnly="0" labelOnly="1" outline="0" fieldPosition="0">
        <references count="4">
          <reference field="0" count="1">
            <x v="12"/>
          </reference>
          <reference field="5" count="1" selected="0">
            <x v="8"/>
          </reference>
          <reference field="6" count="1" selected="0">
            <x v="18"/>
          </reference>
          <reference field="11" count="1" selected="0">
            <x v="163"/>
          </reference>
        </references>
      </pivotArea>
    </format>
    <format dxfId="968">
      <pivotArea dataOnly="0" labelOnly="1" outline="0" fieldPosition="0">
        <references count="4">
          <reference field="0" count="1" defaultSubtotal="1">
            <x v="12"/>
          </reference>
          <reference field="5" count="1" selected="0">
            <x v="8"/>
          </reference>
          <reference field="6" count="1" selected="0">
            <x v="18"/>
          </reference>
          <reference field="11" count="1" selected="0">
            <x v="163"/>
          </reference>
        </references>
      </pivotArea>
    </format>
    <format dxfId="967">
      <pivotArea dataOnly="0" labelOnly="1" outline="0" fieldPosition="0">
        <references count="4">
          <reference field="0" count="1">
            <x v="12"/>
          </reference>
          <reference field="5" count="1" selected="0">
            <x v="1"/>
          </reference>
          <reference field="6" count="1" selected="0">
            <x v="19"/>
          </reference>
          <reference field="11" count="1" selected="0">
            <x v="127"/>
          </reference>
        </references>
      </pivotArea>
    </format>
    <format dxfId="966">
      <pivotArea dataOnly="0" labelOnly="1" outline="0" fieldPosition="0">
        <references count="4">
          <reference field="0" count="1" defaultSubtotal="1">
            <x v="12"/>
          </reference>
          <reference field="5" count="1" selected="0">
            <x v="1"/>
          </reference>
          <reference field="6" count="1" selected="0">
            <x v="19"/>
          </reference>
          <reference field="11" count="1" selected="0">
            <x v="127"/>
          </reference>
        </references>
      </pivotArea>
    </format>
    <format dxfId="965">
      <pivotArea dataOnly="0" labelOnly="1" outline="0" fieldPosition="0">
        <references count="4">
          <reference field="0" count="1">
            <x v="12"/>
          </reference>
          <reference field="5" count="1" selected="0">
            <x v="1"/>
          </reference>
          <reference field="6" count="1" selected="0">
            <x v="19"/>
          </reference>
          <reference field="11" count="1" selected="0">
            <x v="128"/>
          </reference>
        </references>
      </pivotArea>
    </format>
    <format dxfId="964">
      <pivotArea dataOnly="0" labelOnly="1" outline="0" fieldPosition="0">
        <references count="4">
          <reference field="0" count="1" defaultSubtotal="1">
            <x v="12"/>
          </reference>
          <reference field="5" count="1" selected="0">
            <x v="1"/>
          </reference>
          <reference field="6" count="1" selected="0">
            <x v="19"/>
          </reference>
          <reference field="11" count="1" selected="0">
            <x v="128"/>
          </reference>
        </references>
      </pivotArea>
    </format>
    <format dxfId="963">
      <pivotArea dataOnly="0" labelOnly="1" outline="0" fieldPosition="0">
        <references count="4">
          <reference field="0" count="1">
            <x v="12"/>
          </reference>
          <reference field="5" count="1" selected="0">
            <x v="23"/>
          </reference>
          <reference field="6" count="1" selected="0">
            <x v="20"/>
          </reference>
          <reference field="11" count="1" selected="0">
            <x v="129"/>
          </reference>
        </references>
      </pivotArea>
    </format>
    <format dxfId="962">
      <pivotArea dataOnly="0" labelOnly="1" outline="0" fieldPosition="0">
        <references count="4">
          <reference field="0" count="1" defaultSubtotal="1">
            <x v="12"/>
          </reference>
          <reference field="5" count="1" selected="0">
            <x v="23"/>
          </reference>
          <reference field="6" count="1" selected="0">
            <x v="20"/>
          </reference>
          <reference field="11" count="1" selected="0">
            <x v="129"/>
          </reference>
        </references>
      </pivotArea>
    </format>
    <format dxfId="961">
      <pivotArea dataOnly="0" labelOnly="1" outline="0" fieldPosition="0">
        <references count="4">
          <reference field="0" count="1">
            <x v="12"/>
          </reference>
          <reference field="5" count="1" selected="0">
            <x v="23"/>
          </reference>
          <reference field="6" count="1" selected="0">
            <x v="20"/>
          </reference>
          <reference field="11" count="1" selected="0">
            <x v="130"/>
          </reference>
        </references>
      </pivotArea>
    </format>
    <format dxfId="960">
      <pivotArea dataOnly="0" labelOnly="1" outline="0" fieldPosition="0">
        <references count="4">
          <reference field="0" count="1" defaultSubtotal="1">
            <x v="12"/>
          </reference>
          <reference field="5" count="1" selected="0">
            <x v="23"/>
          </reference>
          <reference field="6" count="1" selected="0">
            <x v="20"/>
          </reference>
          <reference field="11" count="1" selected="0">
            <x v="130"/>
          </reference>
        </references>
      </pivotArea>
    </format>
    <format dxfId="959">
      <pivotArea dataOnly="0" labelOnly="1" outline="0" fieldPosition="0">
        <references count="4">
          <reference field="0" count="1">
            <x v="7"/>
          </reference>
          <reference field="5" count="1" selected="0">
            <x v="0"/>
          </reference>
          <reference field="6" count="1" selected="0">
            <x v="21"/>
          </reference>
          <reference field="11" count="1" selected="0">
            <x v="77"/>
          </reference>
        </references>
      </pivotArea>
    </format>
    <format dxfId="958">
      <pivotArea dataOnly="0" labelOnly="1" outline="0" fieldPosition="0">
        <references count="4">
          <reference field="0" count="1" defaultSubtotal="1">
            <x v="7"/>
          </reference>
          <reference field="5" count="1" selected="0">
            <x v="0"/>
          </reference>
          <reference field="6" count="1" selected="0">
            <x v="21"/>
          </reference>
          <reference field="11" count="1" selected="0">
            <x v="77"/>
          </reference>
        </references>
      </pivotArea>
    </format>
    <format dxfId="957">
      <pivotArea dataOnly="0" labelOnly="1" outline="0" fieldPosition="0">
        <references count="4">
          <reference field="0" count="1">
            <x v="1"/>
          </reference>
          <reference field="5" count="1" selected="0">
            <x v="18"/>
          </reference>
          <reference field="6" count="1" selected="0">
            <x v="22"/>
          </reference>
          <reference field="11" count="1" selected="0">
            <x v="6"/>
          </reference>
        </references>
      </pivotArea>
    </format>
    <format dxfId="956">
      <pivotArea dataOnly="0" labelOnly="1" outline="0" fieldPosition="0">
        <references count="4">
          <reference field="0" count="1" defaultSubtotal="1">
            <x v="1"/>
          </reference>
          <reference field="5" count="1" selected="0">
            <x v="18"/>
          </reference>
          <reference field="6" count="1" selected="0">
            <x v="22"/>
          </reference>
          <reference field="11" count="1" selected="0">
            <x v="6"/>
          </reference>
        </references>
      </pivotArea>
    </format>
    <format dxfId="955">
      <pivotArea dataOnly="0" labelOnly="1" outline="0" fieldPosition="0">
        <references count="4">
          <reference field="0" count="1">
            <x v="1"/>
          </reference>
          <reference field="5" count="1" selected="0">
            <x v="18"/>
          </reference>
          <reference field="6" count="1" selected="0">
            <x v="22"/>
          </reference>
          <reference field="11" count="1" selected="0">
            <x v="7"/>
          </reference>
        </references>
      </pivotArea>
    </format>
    <format dxfId="954">
      <pivotArea dataOnly="0" labelOnly="1" outline="0" fieldPosition="0">
        <references count="4">
          <reference field="0" count="1" defaultSubtotal="1">
            <x v="1"/>
          </reference>
          <reference field="5" count="1" selected="0">
            <x v="18"/>
          </reference>
          <reference field="6" count="1" selected="0">
            <x v="22"/>
          </reference>
          <reference field="11" count="1" selected="0">
            <x v="7"/>
          </reference>
        </references>
      </pivotArea>
    </format>
    <format dxfId="953">
      <pivotArea dataOnly="0" labelOnly="1" outline="0" fieldPosition="0">
        <references count="4">
          <reference field="0" count="1">
            <x v="1"/>
          </reference>
          <reference field="5" count="1" selected="0">
            <x v="18"/>
          </reference>
          <reference field="6" count="1" selected="0">
            <x v="22"/>
          </reference>
          <reference field="11" count="1" selected="0">
            <x v="8"/>
          </reference>
        </references>
      </pivotArea>
    </format>
    <format dxfId="952">
      <pivotArea dataOnly="0" labelOnly="1" outline="0" fieldPosition="0">
        <references count="4">
          <reference field="0" count="1" defaultSubtotal="1">
            <x v="1"/>
          </reference>
          <reference field="5" count="1" selected="0">
            <x v="18"/>
          </reference>
          <reference field="6" count="1" selected="0">
            <x v="22"/>
          </reference>
          <reference field="11" count="1" selected="0">
            <x v="8"/>
          </reference>
        </references>
      </pivotArea>
    </format>
    <format dxfId="951">
      <pivotArea dataOnly="0" labelOnly="1" outline="0" fieldPosition="0">
        <references count="4">
          <reference field="0" count="1">
            <x v="4"/>
          </reference>
          <reference field="5" count="1" selected="0">
            <x v="18"/>
          </reference>
          <reference field="6" count="1" selected="0">
            <x v="22"/>
          </reference>
          <reference field="11" count="1" selected="0">
            <x v="44"/>
          </reference>
        </references>
      </pivotArea>
    </format>
    <format dxfId="950">
      <pivotArea dataOnly="0" labelOnly="1" outline="0" fieldPosition="0">
        <references count="4">
          <reference field="0" count="1" defaultSubtotal="1">
            <x v="4"/>
          </reference>
          <reference field="5" count="1" selected="0">
            <x v="18"/>
          </reference>
          <reference field="6" count="1" selected="0">
            <x v="22"/>
          </reference>
          <reference field="11" count="1" selected="0">
            <x v="44"/>
          </reference>
        </references>
      </pivotArea>
    </format>
    <format dxfId="949">
      <pivotArea dataOnly="0" labelOnly="1" outline="0" fieldPosition="0">
        <references count="4">
          <reference field="0" count="1">
            <x v="4"/>
          </reference>
          <reference field="5" count="1" selected="0">
            <x v="18"/>
          </reference>
          <reference field="6" count="1" selected="0">
            <x v="22"/>
          </reference>
          <reference field="11" count="1" selected="0">
            <x v="48"/>
          </reference>
        </references>
      </pivotArea>
    </format>
    <format dxfId="948">
      <pivotArea dataOnly="0" labelOnly="1" outline="0" fieldPosition="0">
        <references count="4">
          <reference field="0" count="1" defaultSubtotal="1">
            <x v="4"/>
          </reference>
          <reference field="5" count="1" selected="0">
            <x v="18"/>
          </reference>
          <reference field="6" count="1" selected="0">
            <x v="22"/>
          </reference>
          <reference field="11" count="1" selected="0">
            <x v="48"/>
          </reference>
        </references>
      </pivotArea>
    </format>
    <format dxfId="947">
      <pivotArea dataOnly="0" labelOnly="1" outline="0" fieldPosition="0">
        <references count="4">
          <reference field="0" count="1">
            <x v="4"/>
          </reference>
          <reference field="5" count="1" selected="0">
            <x v="18"/>
          </reference>
          <reference field="6" count="1" selected="0">
            <x v="22"/>
          </reference>
          <reference field="11" count="1" selected="0">
            <x v="49"/>
          </reference>
        </references>
      </pivotArea>
    </format>
    <format dxfId="946">
      <pivotArea dataOnly="0" labelOnly="1" outline="0" fieldPosition="0">
        <references count="4">
          <reference field="0" count="1" defaultSubtotal="1">
            <x v="4"/>
          </reference>
          <reference field="5" count="1" selected="0">
            <x v="18"/>
          </reference>
          <reference field="6" count="1" selected="0">
            <x v="22"/>
          </reference>
          <reference field="11" count="1" selected="0">
            <x v="49"/>
          </reference>
        </references>
      </pivotArea>
    </format>
    <format dxfId="945">
      <pivotArea dataOnly="0" labelOnly="1" outline="0" fieldPosition="0">
        <references count="4">
          <reference field="0" count="1">
            <x v="4"/>
          </reference>
          <reference field="5" count="1" selected="0">
            <x v="18"/>
          </reference>
          <reference field="6" count="1" selected="0">
            <x v="22"/>
          </reference>
          <reference field="11" count="1" selected="0">
            <x v="56"/>
          </reference>
        </references>
      </pivotArea>
    </format>
    <format dxfId="944">
      <pivotArea dataOnly="0" labelOnly="1" outline="0" fieldPosition="0">
        <references count="4">
          <reference field="0" count="1" defaultSubtotal="1">
            <x v="4"/>
          </reference>
          <reference field="5" count="1" selected="0">
            <x v="18"/>
          </reference>
          <reference field="6" count="1" selected="0">
            <x v="22"/>
          </reference>
          <reference field="11" count="1" selected="0">
            <x v="56"/>
          </reference>
        </references>
      </pivotArea>
    </format>
    <format dxfId="943">
      <pivotArea dataOnly="0" labelOnly="1" outline="0" fieldPosition="0">
        <references count="4">
          <reference field="0" count="1">
            <x v="7"/>
          </reference>
          <reference field="5" count="1" selected="0">
            <x v="18"/>
          </reference>
          <reference field="6" count="1" selected="0">
            <x v="22"/>
          </reference>
          <reference field="11" count="1" selected="0">
            <x v="82"/>
          </reference>
        </references>
      </pivotArea>
    </format>
    <format dxfId="942">
      <pivotArea dataOnly="0" labelOnly="1" outline="0" fieldPosition="0">
        <references count="4">
          <reference field="0" count="1" defaultSubtotal="1">
            <x v="7"/>
          </reference>
          <reference field="5" count="1" selected="0">
            <x v="18"/>
          </reference>
          <reference field="6" count="1" selected="0">
            <x v="22"/>
          </reference>
          <reference field="11" count="1" selected="0">
            <x v="82"/>
          </reference>
        </references>
      </pivotArea>
    </format>
    <format dxfId="941">
      <pivotArea dataOnly="0" labelOnly="1" outline="0" fieldPosition="0">
        <references count="4">
          <reference field="0" count="1">
            <x v="7"/>
          </reference>
          <reference field="5" count="1" selected="0">
            <x v="18"/>
          </reference>
          <reference field="6" count="1" selected="0">
            <x v="22"/>
          </reference>
          <reference field="11" count="1" selected="0">
            <x v="83"/>
          </reference>
        </references>
      </pivotArea>
    </format>
    <format dxfId="940">
      <pivotArea dataOnly="0" labelOnly="1" outline="0" fieldPosition="0">
        <references count="4">
          <reference field="0" count="1" defaultSubtotal="1">
            <x v="7"/>
          </reference>
          <reference field="5" count="1" selected="0">
            <x v="18"/>
          </reference>
          <reference field="6" count="1" selected="0">
            <x v="22"/>
          </reference>
          <reference field="11" count="1" selected="0">
            <x v="83"/>
          </reference>
        </references>
      </pivotArea>
    </format>
    <format dxfId="939">
      <pivotArea dataOnly="0" labelOnly="1" outline="0" fieldPosition="0">
        <references count="4">
          <reference field="0" count="1">
            <x v="7"/>
          </reference>
          <reference field="5" count="1" selected="0">
            <x v="18"/>
          </reference>
          <reference field="6" count="1" selected="0">
            <x v="22"/>
          </reference>
          <reference field="11" count="1" selected="0">
            <x v="88"/>
          </reference>
        </references>
      </pivotArea>
    </format>
    <format dxfId="938">
      <pivotArea dataOnly="0" labelOnly="1" outline="0" fieldPosition="0">
        <references count="4">
          <reference field="0" count="1" defaultSubtotal="1">
            <x v="7"/>
          </reference>
          <reference field="5" count="1" selected="0">
            <x v="18"/>
          </reference>
          <reference field="6" count="1" selected="0">
            <x v="22"/>
          </reference>
          <reference field="11" count="1" selected="0">
            <x v="88"/>
          </reference>
        </references>
      </pivotArea>
    </format>
    <format dxfId="937">
      <pivotArea dataOnly="0" labelOnly="1" outline="0" fieldPosition="0">
        <references count="4">
          <reference field="0" count="1">
            <x v="7"/>
          </reference>
          <reference field="5" count="1" selected="0">
            <x v="18"/>
          </reference>
          <reference field="6" count="1" selected="0">
            <x v="22"/>
          </reference>
          <reference field="11" count="1" selected="0">
            <x v="90"/>
          </reference>
        </references>
      </pivotArea>
    </format>
    <format dxfId="936">
      <pivotArea dataOnly="0" labelOnly="1" outline="0" fieldPosition="0">
        <references count="4">
          <reference field="0" count="1" defaultSubtotal="1">
            <x v="7"/>
          </reference>
          <reference field="5" count="1" selected="0">
            <x v="18"/>
          </reference>
          <reference field="6" count="1" selected="0">
            <x v="22"/>
          </reference>
          <reference field="11" count="1" selected="0">
            <x v="90"/>
          </reference>
        </references>
      </pivotArea>
    </format>
    <format dxfId="935">
      <pivotArea dataOnly="0" labelOnly="1" outline="0" fieldPosition="0">
        <references count="4">
          <reference field="0" count="1">
            <x v="7"/>
          </reference>
          <reference field="5" count="1" selected="0">
            <x v="18"/>
          </reference>
          <reference field="6" count="1" selected="0">
            <x v="22"/>
          </reference>
          <reference field="11" count="1" selected="0">
            <x v="91"/>
          </reference>
        </references>
      </pivotArea>
    </format>
    <format dxfId="934">
      <pivotArea dataOnly="0" labelOnly="1" outline="0" fieldPosition="0">
        <references count="4">
          <reference field="0" count="1" defaultSubtotal="1">
            <x v="7"/>
          </reference>
          <reference field="5" count="1" selected="0">
            <x v="18"/>
          </reference>
          <reference field="6" count="1" selected="0">
            <x v="22"/>
          </reference>
          <reference field="11" count="1" selected="0">
            <x v="91"/>
          </reference>
        </references>
      </pivotArea>
    </format>
    <format dxfId="933">
      <pivotArea dataOnly="0" labelOnly="1" outline="0" fieldPosition="0">
        <references count="4">
          <reference field="0" count="1">
            <x v="8"/>
          </reference>
          <reference field="5" count="1" selected="0">
            <x v="18"/>
          </reference>
          <reference field="6" count="1" selected="0">
            <x v="22"/>
          </reference>
          <reference field="11" count="1" selected="0">
            <x v="96"/>
          </reference>
        </references>
      </pivotArea>
    </format>
    <format dxfId="932">
      <pivotArea dataOnly="0" labelOnly="1" outline="0" fieldPosition="0">
        <references count="4">
          <reference field="0" count="1" defaultSubtotal="1">
            <x v="8"/>
          </reference>
          <reference field="5" count="1" selected="0">
            <x v="18"/>
          </reference>
          <reference field="6" count="1" selected="0">
            <x v="22"/>
          </reference>
          <reference field="11" count="1" selected="0">
            <x v="96"/>
          </reference>
        </references>
      </pivotArea>
    </format>
    <format dxfId="931">
      <pivotArea dataOnly="0" labelOnly="1" outline="0" fieldPosition="0">
        <references count="4">
          <reference field="0" count="1">
            <x v="8"/>
          </reference>
          <reference field="5" count="1" selected="0">
            <x v="18"/>
          </reference>
          <reference field="6" count="1" selected="0">
            <x v="22"/>
          </reference>
          <reference field="11" count="1" selected="0">
            <x v="99"/>
          </reference>
        </references>
      </pivotArea>
    </format>
    <format dxfId="930">
      <pivotArea dataOnly="0" labelOnly="1" outline="0" fieldPosition="0">
        <references count="4">
          <reference field="0" count="1" defaultSubtotal="1">
            <x v="8"/>
          </reference>
          <reference field="5" count="1" selected="0">
            <x v="18"/>
          </reference>
          <reference field="6" count="1" selected="0">
            <x v="22"/>
          </reference>
          <reference field="11" count="1" selected="0">
            <x v="99"/>
          </reference>
        </references>
      </pivotArea>
    </format>
    <format dxfId="929">
      <pivotArea dataOnly="0" labelOnly="1" outline="0" fieldPosition="0">
        <references count="4">
          <reference field="0" count="1">
            <x v="8"/>
          </reference>
          <reference field="5" count="1" selected="0">
            <x v="18"/>
          </reference>
          <reference field="6" count="1" selected="0">
            <x v="22"/>
          </reference>
          <reference field="11" count="1" selected="0">
            <x v="104"/>
          </reference>
        </references>
      </pivotArea>
    </format>
    <format dxfId="928">
      <pivotArea dataOnly="0" labelOnly="1" outline="0" fieldPosition="0">
        <references count="4">
          <reference field="0" count="1" defaultSubtotal="1">
            <x v="8"/>
          </reference>
          <reference field="5" count="1" selected="0">
            <x v="18"/>
          </reference>
          <reference field="6" count="1" selected="0">
            <x v="22"/>
          </reference>
          <reference field="11" count="1" selected="0">
            <x v="104"/>
          </reference>
        </references>
      </pivotArea>
    </format>
    <format dxfId="927">
      <pivotArea dataOnly="0" labelOnly="1" outline="0" fieldPosition="0">
        <references count="4">
          <reference field="0" count="1">
            <x v="9"/>
          </reference>
          <reference field="5" count="1" selected="0">
            <x v="18"/>
          </reference>
          <reference field="6" count="1" selected="0">
            <x v="22"/>
          </reference>
          <reference field="11" count="1" selected="0">
            <x v="117"/>
          </reference>
        </references>
      </pivotArea>
    </format>
    <format dxfId="926">
      <pivotArea dataOnly="0" labelOnly="1" outline="0" fieldPosition="0">
        <references count="4">
          <reference field="0" count="1" defaultSubtotal="1">
            <x v="9"/>
          </reference>
          <reference field="5" count="1" selected="0">
            <x v="18"/>
          </reference>
          <reference field="6" count="1" selected="0">
            <x v="22"/>
          </reference>
          <reference field="11" count="1" selected="0">
            <x v="117"/>
          </reference>
        </references>
      </pivotArea>
    </format>
    <format dxfId="925">
      <pivotArea dataOnly="0" labelOnly="1" outline="0" fieldPosition="0">
        <references count="4">
          <reference field="0" count="1">
            <x v="12"/>
          </reference>
          <reference field="5" count="1" selected="0">
            <x v="18"/>
          </reference>
          <reference field="6" count="1" selected="0">
            <x v="22"/>
          </reference>
          <reference field="11" count="1" selected="0">
            <x v="139"/>
          </reference>
        </references>
      </pivotArea>
    </format>
    <format dxfId="924">
      <pivotArea dataOnly="0" labelOnly="1" outline="0" fieldPosition="0">
        <references count="4">
          <reference field="0" count="1" defaultSubtotal="1">
            <x v="12"/>
          </reference>
          <reference field="5" count="1" selected="0">
            <x v="18"/>
          </reference>
          <reference field="6" count="1" selected="0">
            <x v="22"/>
          </reference>
          <reference field="11" count="1" selected="0">
            <x v="139"/>
          </reference>
        </references>
      </pivotArea>
    </format>
    <format dxfId="923">
      <pivotArea dataOnly="0" labelOnly="1" outline="0" fieldPosition="0">
        <references count="4">
          <reference field="0" count="1">
            <x v="12"/>
          </reference>
          <reference field="5" count="1" selected="0">
            <x v="18"/>
          </reference>
          <reference field="6" count="1" selected="0">
            <x v="22"/>
          </reference>
          <reference field="11" count="1" selected="0">
            <x v="160"/>
          </reference>
        </references>
      </pivotArea>
    </format>
    <format dxfId="922">
      <pivotArea dataOnly="0" labelOnly="1" outline="0" fieldPosition="0">
        <references count="4">
          <reference field="0" count="1" defaultSubtotal="1">
            <x v="12"/>
          </reference>
          <reference field="5" count="1" selected="0">
            <x v="18"/>
          </reference>
          <reference field="6" count="1" selected="0">
            <x v="22"/>
          </reference>
          <reference field="11" count="1" selected="0">
            <x v="160"/>
          </reference>
        </references>
      </pivotArea>
    </format>
    <format dxfId="921">
      <pivotArea dataOnly="0" labelOnly="1" outline="0" fieldPosition="0">
        <references count="4">
          <reference field="0" count="1">
            <x v="12"/>
          </reference>
          <reference field="5" count="1" selected="0">
            <x v="18"/>
          </reference>
          <reference field="6" count="1" selected="0">
            <x v="22"/>
          </reference>
          <reference field="11" count="1" selected="0">
            <x v="165"/>
          </reference>
        </references>
      </pivotArea>
    </format>
    <format dxfId="920">
      <pivotArea dataOnly="0" labelOnly="1" outline="0" fieldPosition="0">
        <references count="4">
          <reference field="0" count="1" defaultSubtotal="1">
            <x v="12"/>
          </reference>
          <reference field="5" count="1" selected="0">
            <x v="18"/>
          </reference>
          <reference field="6" count="1" selected="0">
            <x v="22"/>
          </reference>
          <reference field="11" count="1" selected="0">
            <x v="165"/>
          </reference>
        </references>
      </pivotArea>
    </format>
    <format dxfId="919">
      <pivotArea dataOnly="0" labelOnly="1" outline="0" fieldPosition="0">
        <references count="4">
          <reference field="0" count="1">
            <x v="13"/>
          </reference>
          <reference field="5" count="1" selected="0">
            <x v="18"/>
          </reference>
          <reference field="6" count="1" selected="0">
            <x v="22"/>
          </reference>
          <reference field="11" count="1" selected="0">
            <x v="168"/>
          </reference>
        </references>
      </pivotArea>
    </format>
    <format dxfId="918">
      <pivotArea dataOnly="0" labelOnly="1" outline="0" fieldPosition="0">
        <references count="4">
          <reference field="0" count="1" defaultSubtotal="1">
            <x v="13"/>
          </reference>
          <reference field="5" count="1" selected="0">
            <x v="18"/>
          </reference>
          <reference field="6" count="1" selected="0">
            <x v="22"/>
          </reference>
          <reference field="11" count="1" selected="0">
            <x v="168"/>
          </reference>
        </references>
      </pivotArea>
    </format>
    <format dxfId="917">
      <pivotArea dataOnly="0" labelOnly="1" outline="0" fieldPosition="0">
        <references count="4">
          <reference field="0" count="1">
            <x v="13"/>
          </reference>
          <reference field="5" count="1" selected="0">
            <x v="18"/>
          </reference>
          <reference field="6" count="1" selected="0">
            <x v="22"/>
          </reference>
          <reference field="11" count="1" selected="0">
            <x v="170"/>
          </reference>
        </references>
      </pivotArea>
    </format>
    <format dxfId="916">
      <pivotArea dataOnly="0" labelOnly="1" outline="0" fieldPosition="0">
        <references count="4">
          <reference field="0" count="1" defaultSubtotal="1">
            <x v="13"/>
          </reference>
          <reference field="5" count="1" selected="0">
            <x v="18"/>
          </reference>
          <reference field="6" count="1" selected="0">
            <x v="22"/>
          </reference>
          <reference field="11" count="1" selected="0">
            <x v="170"/>
          </reference>
        </references>
      </pivotArea>
    </format>
    <format dxfId="915">
      <pivotArea dataOnly="0" labelOnly="1" outline="0" fieldPosition="0">
        <references count="4">
          <reference field="0" count="1">
            <x v="7"/>
          </reference>
          <reference field="5" count="1" selected="0">
            <x v="6"/>
          </reference>
          <reference field="6" count="1" selected="0">
            <x v="23"/>
          </reference>
          <reference field="11" count="1" selected="0">
            <x v="78"/>
          </reference>
        </references>
      </pivotArea>
    </format>
    <format dxfId="914">
      <pivotArea dataOnly="0" labelOnly="1" outline="0" fieldPosition="0">
        <references count="4">
          <reference field="0" count="1" defaultSubtotal="1">
            <x v="7"/>
          </reference>
          <reference field="5" count="1" selected="0">
            <x v="6"/>
          </reference>
          <reference field="6" count="1" selected="0">
            <x v="23"/>
          </reference>
          <reference field="11" count="1" selected="0">
            <x v="78"/>
          </reference>
        </references>
      </pivotArea>
    </format>
    <format dxfId="913">
      <pivotArea dataOnly="0" labelOnly="1" outline="0" fieldPosition="0">
        <references count="4">
          <reference field="0" count="1">
            <x v="7"/>
          </reference>
          <reference field="5" count="1" selected="0">
            <x v="6"/>
          </reference>
          <reference field="6" count="1" selected="0">
            <x v="23"/>
          </reference>
          <reference field="11" count="1" selected="0">
            <x v="79"/>
          </reference>
        </references>
      </pivotArea>
    </format>
    <format dxfId="912">
      <pivotArea dataOnly="0" labelOnly="1" outline="0" fieldPosition="0">
        <references count="4">
          <reference field="0" count="1" defaultSubtotal="1">
            <x v="7"/>
          </reference>
          <reference field="5" count="1" selected="0">
            <x v="6"/>
          </reference>
          <reference field="6" count="1" selected="0">
            <x v="23"/>
          </reference>
          <reference field="11" count="1" selected="0">
            <x v="79"/>
          </reference>
        </references>
      </pivotArea>
    </format>
    <format dxfId="911">
      <pivotArea dataOnly="0" labelOnly="1" outline="0" fieldPosition="0">
        <references count="4">
          <reference field="0" count="1">
            <x v="15"/>
          </reference>
          <reference field="5" count="1" selected="0">
            <x v="6"/>
          </reference>
          <reference field="6" count="1" selected="0">
            <x v="23"/>
          </reference>
          <reference field="11" count="1" selected="0">
            <x v="81"/>
          </reference>
        </references>
      </pivotArea>
    </format>
    <format dxfId="910">
      <pivotArea dataOnly="0" labelOnly="1" outline="0" fieldPosition="0">
        <references count="4">
          <reference field="0" count="1" defaultSubtotal="1">
            <x v="15"/>
          </reference>
          <reference field="5" count="1" selected="0">
            <x v="6"/>
          </reference>
          <reference field="6" count="1" selected="0">
            <x v="23"/>
          </reference>
          <reference field="11" count="1" selected="0">
            <x v="81"/>
          </reference>
        </references>
      </pivotArea>
    </format>
    <format dxfId="909">
      <pivotArea dataOnly="0" labelOnly="1" outline="0" fieldPosition="0">
        <references count="4">
          <reference field="0" count="1">
            <x v="7"/>
          </reference>
          <reference field="5" count="1" selected="0">
            <x v="6"/>
          </reference>
          <reference field="6" count="1" selected="0">
            <x v="23"/>
          </reference>
          <reference field="11" count="1" selected="0">
            <x v="84"/>
          </reference>
        </references>
      </pivotArea>
    </format>
    <format dxfId="908">
      <pivotArea dataOnly="0" labelOnly="1" outline="0" fieldPosition="0">
        <references count="4">
          <reference field="0" count="1" defaultSubtotal="1">
            <x v="7"/>
          </reference>
          <reference field="5" count="1" selected="0">
            <x v="6"/>
          </reference>
          <reference field="6" count="1" selected="0">
            <x v="23"/>
          </reference>
          <reference field="11" count="1" selected="0">
            <x v="84"/>
          </reference>
        </references>
      </pivotArea>
    </format>
    <format dxfId="907">
      <pivotArea dataOnly="0" labelOnly="1" outline="0" fieldPosition="0">
        <references count="4">
          <reference field="0" count="1">
            <x v="7"/>
          </reference>
          <reference field="5" count="1" selected="0">
            <x v="6"/>
          </reference>
          <reference field="6" count="1" selected="0">
            <x v="23"/>
          </reference>
          <reference field="11" count="1" selected="0">
            <x v="85"/>
          </reference>
        </references>
      </pivotArea>
    </format>
    <format dxfId="906">
      <pivotArea dataOnly="0" labelOnly="1" outline="0" fieldPosition="0">
        <references count="4">
          <reference field="0" count="1" defaultSubtotal="1">
            <x v="7"/>
          </reference>
          <reference field="5" count="1" selected="0">
            <x v="6"/>
          </reference>
          <reference field="6" count="1" selected="0">
            <x v="23"/>
          </reference>
          <reference field="11" count="1" selected="0">
            <x v="85"/>
          </reference>
        </references>
      </pivotArea>
    </format>
    <format dxfId="905">
      <pivotArea dataOnly="0" labelOnly="1" outline="0" fieldPosition="0">
        <references count="4">
          <reference field="0" count="1">
            <x v="7"/>
          </reference>
          <reference field="5" count="1" selected="0">
            <x v="6"/>
          </reference>
          <reference field="6" count="1" selected="0">
            <x v="23"/>
          </reference>
          <reference field="11" count="1" selected="0">
            <x v="86"/>
          </reference>
        </references>
      </pivotArea>
    </format>
    <format dxfId="904">
      <pivotArea dataOnly="0" labelOnly="1" outline="0" fieldPosition="0">
        <references count="4">
          <reference field="0" count="1" defaultSubtotal="1">
            <x v="7"/>
          </reference>
          <reference field="5" count="1" selected="0">
            <x v="6"/>
          </reference>
          <reference field="6" count="1" selected="0">
            <x v="23"/>
          </reference>
          <reference field="11" count="1" selected="0">
            <x v="86"/>
          </reference>
        </references>
      </pivotArea>
    </format>
    <format dxfId="903">
      <pivotArea dataOnly="0" labelOnly="1" outline="0" fieldPosition="0">
        <references count="4">
          <reference field="0" count="1">
            <x v="7"/>
          </reference>
          <reference field="5" count="1" selected="0">
            <x v="6"/>
          </reference>
          <reference field="6" count="1" selected="0">
            <x v="23"/>
          </reference>
          <reference field="11" count="1" selected="0">
            <x v="87"/>
          </reference>
        </references>
      </pivotArea>
    </format>
    <format dxfId="902">
      <pivotArea dataOnly="0" labelOnly="1" outline="0" fieldPosition="0">
        <references count="4">
          <reference field="0" count="1" defaultSubtotal="1">
            <x v="7"/>
          </reference>
          <reference field="5" count="1" selected="0">
            <x v="6"/>
          </reference>
          <reference field="6" count="1" selected="0">
            <x v="23"/>
          </reference>
          <reference field="11" count="1" selected="0">
            <x v="87"/>
          </reference>
        </references>
      </pivotArea>
    </format>
    <format dxfId="901">
      <pivotArea dataOnly="0" labelOnly="1" outline="0" fieldPosition="0">
        <references count="4">
          <reference field="0" count="1">
            <x v="7"/>
          </reference>
          <reference field="5" count="1" selected="0">
            <x v="6"/>
          </reference>
          <reference field="6" count="1" selected="0">
            <x v="23"/>
          </reference>
          <reference field="11" count="1" selected="0">
            <x v="89"/>
          </reference>
        </references>
      </pivotArea>
    </format>
    <format dxfId="900">
      <pivotArea dataOnly="0" labelOnly="1" outline="0" fieldPosition="0">
        <references count="4">
          <reference field="0" count="1" defaultSubtotal="1">
            <x v="7"/>
          </reference>
          <reference field="5" count="1" selected="0">
            <x v="6"/>
          </reference>
          <reference field="6" count="1" selected="0">
            <x v="23"/>
          </reference>
          <reference field="11" count="1" selected="0">
            <x v="89"/>
          </reference>
        </references>
      </pivotArea>
    </format>
    <format dxfId="899">
      <pivotArea dataOnly="0" labelOnly="1" outline="0" fieldPosition="0">
        <references count="4">
          <reference field="0" count="1">
            <x v="7"/>
          </reference>
          <reference field="5" count="1" selected="0">
            <x v="6"/>
          </reference>
          <reference field="6" count="1" selected="0">
            <x v="23"/>
          </reference>
          <reference field="11" count="1" selected="0">
            <x v="92"/>
          </reference>
        </references>
      </pivotArea>
    </format>
    <format dxfId="898">
      <pivotArea dataOnly="0" labelOnly="1" outline="0" fieldPosition="0">
        <references count="4">
          <reference field="0" count="1" defaultSubtotal="1">
            <x v="7"/>
          </reference>
          <reference field="5" count="1" selected="0">
            <x v="6"/>
          </reference>
          <reference field="6" count="1" selected="0">
            <x v="23"/>
          </reference>
          <reference field="11" count="1" selected="0">
            <x v="92"/>
          </reference>
        </references>
      </pivotArea>
    </format>
    <format dxfId="897">
      <pivotArea dataOnly="0" labelOnly="1" outline="0" fieldPosition="0">
        <references count="4">
          <reference field="0" count="1">
            <x v="4"/>
          </reference>
          <reference field="5" count="1" selected="0">
            <x v="15"/>
          </reference>
          <reference field="6" count="1" selected="0">
            <x v="24"/>
          </reference>
          <reference field="11" count="1" selected="0">
            <x v="35"/>
          </reference>
        </references>
      </pivotArea>
    </format>
    <format dxfId="896">
      <pivotArea dataOnly="0" labelOnly="1" outline="0" fieldPosition="0">
        <references count="4">
          <reference field="0" count="1" defaultSubtotal="1">
            <x v="4"/>
          </reference>
          <reference field="5" count="1" selected="0">
            <x v="15"/>
          </reference>
          <reference field="6" count="1" selected="0">
            <x v="24"/>
          </reference>
          <reference field="11" count="1" selected="0">
            <x v="35"/>
          </reference>
        </references>
      </pivotArea>
    </format>
    <format dxfId="895">
      <pivotArea dataOnly="0" labelOnly="1" outline="0" fieldPosition="0">
        <references count="4">
          <reference field="0" count="1">
            <x v="4"/>
          </reference>
          <reference field="5" count="1" selected="0">
            <x v="15"/>
          </reference>
          <reference field="6" count="1" selected="0">
            <x v="24"/>
          </reference>
          <reference field="11" count="1" selected="0">
            <x v="36"/>
          </reference>
        </references>
      </pivotArea>
    </format>
    <format dxfId="894">
      <pivotArea dataOnly="0" labelOnly="1" outline="0" fieldPosition="0">
        <references count="4">
          <reference field="0" count="1" defaultSubtotal="1">
            <x v="4"/>
          </reference>
          <reference field="5" count="1" selected="0">
            <x v="15"/>
          </reference>
          <reference field="6" count="1" selected="0">
            <x v="24"/>
          </reference>
          <reference field="11" count="1" selected="0">
            <x v="36"/>
          </reference>
        </references>
      </pivotArea>
    </format>
    <format dxfId="893">
      <pivotArea dataOnly="0" labelOnly="1" outline="0" fieldPosition="0">
        <references count="4">
          <reference field="0" count="1">
            <x v="4"/>
          </reference>
          <reference field="5" count="1" selected="0">
            <x v="15"/>
          </reference>
          <reference field="6" count="1" selected="0">
            <x v="24"/>
          </reference>
          <reference field="11" count="1" selected="0">
            <x v="39"/>
          </reference>
        </references>
      </pivotArea>
    </format>
    <format dxfId="892">
      <pivotArea dataOnly="0" labelOnly="1" outline="0" fieldPosition="0">
        <references count="4">
          <reference field="0" count="1" defaultSubtotal="1">
            <x v="4"/>
          </reference>
          <reference field="5" count="1" selected="0">
            <x v="15"/>
          </reference>
          <reference field="6" count="1" selected="0">
            <x v="24"/>
          </reference>
          <reference field="11" count="1" selected="0">
            <x v="39"/>
          </reference>
        </references>
      </pivotArea>
    </format>
    <format dxfId="891">
      <pivotArea dataOnly="0" labelOnly="1" outline="0" fieldPosition="0">
        <references count="4">
          <reference field="0" count="1">
            <x v="4"/>
          </reference>
          <reference field="5" count="1" selected="0">
            <x v="15"/>
          </reference>
          <reference field="6" count="1" selected="0">
            <x v="24"/>
          </reference>
          <reference field="11" count="1" selected="0">
            <x v="50"/>
          </reference>
        </references>
      </pivotArea>
    </format>
    <format dxfId="890">
      <pivotArea dataOnly="0" labelOnly="1" outline="0" fieldPosition="0">
        <references count="4">
          <reference field="0" count="1" defaultSubtotal="1">
            <x v="4"/>
          </reference>
          <reference field="5" count="1" selected="0">
            <x v="15"/>
          </reference>
          <reference field="6" count="1" selected="0">
            <x v="24"/>
          </reference>
          <reference field="11" count="1" selected="0">
            <x v="50"/>
          </reference>
        </references>
      </pivotArea>
    </format>
    <format dxfId="889">
      <pivotArea dataOnly="0" labelOnly="1" outline="0" fieldPosition="0">
        <references count="4">
          <reference field="0" count="1">
            <x v="9"/>
          </reference>
          <reference field="5" count="1" selected="0">
            <x v="19"/>
          </reference>
          <reference field="6" count="1" selected="0">
            <x v="25"/>
          </reference>
          <reference field="11" count="1" selected="0">
            <x v="111"/>
          </reference>
        </references>
      </pivotArea>
    </format>
    <format dxfId="888">
      <pivotArea dataOnly="0" labelOnly="1" outline="0" fieldPosition="0">
        <references count="4">
          <reference field="0" count="1" defaultSubtotal="1">
            <x v="9"/>
          </reference>
          <reference field="5" count="1" selected="0">
            <x v="19"/>
          </reference>
          <reference field="6" count="1" selected="0">
            <x v="25"/>
          </reference>
          <reference field="11" count="1" selected="0">
            <x v="111"/>
          </reference>
        </references>
      </pivotArea>
    </format>
    <format dxfId="887">
      <pivotArea dataOnly="0" labelOnly="1" outline="0" fieldPosition="0">
        <references count="4">
          <reference field="0" count="1">
            <x v="9"/>
          </reference>
          <reference field="5" count="1" selected="0">
            <x v="19"/>
          </reference>
          <reference field="6" count="1" selected="0">
            <x v="25"/>
          </reference>
          <reference field="11" count="1" selected="0">
            <x v="112"/>
          </reference>
        </references>
      </pivotArea>
    </format>
    <format dxfId="886">
      <pivotArea dataOnly="0" labelOnly="1" outline="0" fieldPosition="0">
        <references count="4">
          <reference field="0" count="1" defaultSubtotal="1">
            <x v="9"/>
          </reference>
          <reference field="5" count="1" selected="0">
            <x v="19"/>
          </reference>
          <reference field="6" count="1" selected="0">
            <x v="25"/>
          </reference>
          <reference field="11" count="1" selected="0">
            <x v="112"/>
          </reference>
        </references>
      </pivotArea>
    </format>
    <format dxfId="885">
      <pivotArea dataOnly="0" labelOnly="1" outline="0" fieldPosition="0">
        <references count="4">
          <reference field="0" count="1">
            <x v="9"/>
          </reference>
          <reference field="5" count="1" selected="0">
            <x v="19"/>
          </reference>
          <reference field="6" count="1" selected="0">
            <x v="25"/>
          </reference>
          <reference field="11" count="1" selected="0">
            <x v="113"/>
          </reference>
        </references>
      </pivotArea>
    </format>
    <format dxfId="884">
      <pivotArea dataOnly="0" labelOnly="1" outline="0" fieldPosition="0">
        <references count="4">
          <reference field="0" count="1" defaultSubtotal="1">
            <x v="9"/>
          </reference>
          <reference field="5" count="1" selected="0">
            <x v="19"/>
          </reference>
          <reference field="6" count="1" selected="0">
            <x v="25"/>
          </reference>
          <reference field="11" count="1" selected="0">
            <x v="113"/>
          </reference>
        </references>
      </pivotArea>
    </format>
    <format dxfId="883">
      <pivotArea dataOnly="0" labelOnly="1" outline="0" fieldPosition="0">
        <references count="4">
          <reference field="0" count="1">
            <x v="9"/>
          </reference>
          <reference field="5" count="1" selected="0">
            <x v="19"/>
          </reference>
          <reference field="6" count="1" selected="0">
            <x v="25"/>
          </reference>
          <reference field="11" count="1" selected="0">
            <x v="120"/>
          </reference>
        </references>
      </pivotArea>
    </format>
    <format dxfId="882">
      <pivotArea dataOnly="0" labelOnly="1" outline="0" fieldPosition="0">
        <references count="4">
          <reference field="0" count="1" defaultSubtotal="1">
            <x v="9"/>
          </reference>
          <reference field="5" count="1" selected="0">
            <x v="19"/>
          </reference>
          <reference field="6" count="1" selected="0">
            <x v="25"/>
          </reference>
          <reference field="11" count="1" selected="0">
            <x v="120"/>
          </reference>
        </references>
      </pivotArea>
    </format>
    <format dxfId="881">
      <pivotArea dataOnly="0" labelOnly="1" outline="0" fieldPosition="0">
        <references count="4">
          <reference field="0" count="1">
            <x v="7"/>
          </reference>
          <reference field="5" count="1" selected="0">
            <x v="20"/>
          </reference>
          <reference field="6" count="1" selected="0">
            <x v="26"/>
          </reference>
          <reference field="11" count="1" selected="0">
            <x v="76"/>
          </reference>
        </references>
      </pivotArea>
    </format>
    <format dxfId="880">
      <pivotArea dataOnly="0" labelOnly="1" outline="0" fieldPosition="0">
        <references count="4">
          <reference field="0" count="1" defaultSubtotal="1">
            <x v="7"/>
          </reference>
          <reference field="5" count="1" selected="0">
            <x v="20"/>
          </reference>
          <reference field="6" count="1" selected="0">
            <x v="26"/>
          </reference>
          <reference field="11" count="1" selected="0">
            <x v="76"/>
          </reference>
        </references>
      </pivotArea>
    </format>
    <format dxfId="879">
      <pivotArea dataOnly="0" labelOnly="1" outline="0" fieldPosition="0">
        <references count="5">
          <reference field="0" count="1" selected="0">
            <x v="1"/>
          </reference>
          <reference field="5" count="1" selected="0">
            <x v="5"/>
          </reference>
          <reference field="6" count="1" selected="0">
            <x v="0"/>
          </reference>
          <reference field="9" count="1">
            <x v="1"/>
          </reference>
          <reference field="11" count="1" selected="0">
            <x v="9"/>
          </reference>
        </references>
      </pivotArea>
    </format>
    <format dxfId="878">
      <pivotArea dataOnly="0" labelOnly="1" outline="0" fieldPosition="0">
        <references count="5">
          <reference field="0" count="1" selected="0">
            <x v="1"/>
          </reference>
          <reference field="5" count="1" selected="0">
            <x v="5"/>
          </reference>
          <reference field="6" count="1" selected="0">
            <x v="0"/>
          </reference>
          <reference field="9" count="1">
            <x v="3"/>
          </reference>
          <reference field="11" count="1" selected="0">
            <x v="11"/>
          </reference>
        </references>
      </pivotArea>
    </format>
    <format dxfId="877">
      <pivotArea dataOnly="0" labelOnly="1" outline="0" fieldPosition="0">
        <references count="5">
          <reference field="0" count="1" selected="0">
            <x v="4"/>
          </reference>
          <reference field="5" count="1" selected="0">
            <x v="22"/>
          </reference>
          <reference field="6" count="1" selected="0">
            <x v="1"/>
          </reference>
          <reference field="9" count="1">
            <x v="53"/>
          </reference>
          <reference field="11" count="1" selected="0">
            <x v="33"/>
          </reference>
        </references>
      </pivotArea>
    </format>
    <format dxfId="876">
      <pivotArea dataOnly="0" labelOnly="1" outline="0" fieldPosition="0">
        <references count="5">
          <reference field="0" count="1" selected="0">
            <x v="4"/>
          </reference>
          <reference field="5" count="1" selected="0">
            <x v="22"/>
          </reference>
          <reference field="6" count="1" selected="0">
            <x v="1"/>
          </reference>
          <reference field="9" count="1">
            <x v="4"/>
          </reference>
          <reference field="11" count="1" selected="0">
            <x v="34"/>
          </reference>
        </references>
      </pivotArea>
    </format>
    <format dxfId="875">
      <pivotArea dataOnly="0" labelOnly="1" outline="0" fieldPosition="0">
        <references count="5">
          <reference field="0" count="1" selected="0">
            <x v="4"/>
          </reference>
          <reference field="5" count="1" selected="0">
            <x v="22"/>
          </reference>
          <reference field="6" count="1" selected="0">
            <x v="1"/>
          </reference>
          <reference field="9" count="1">
            <x v="40"/>
          </reference>
          <reference field="11" count="1" selected="0">
            <x v="37"/>
          </reference>
        </references>
      </pivotArea>
    </format>
    <format dxfId="874">
      <pivotArea dataOnly="0" labelOnly="1" outline="0" fieldPosition="0">
        <references count="5">
          <reference field="0" count="1" selected="0">
            <x v="4"/>
          </reference>
          <reference field="5" count="1" selected="0">
            <x v="22"/>
          </reference>
          <reference field="6" count="1" selected="0">
            <x v="1"/>
          </reference>
          <reference field="9" count="1">
            <x v="34"/>
          </reference>
          <reference field="11" count="1" selected="0">
            <x v="38"/>
          </reference>
        </references>
      </pivotArea>
    </format>
    <format dxfId="873">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40"/>
          </reference>
        </references>
      </pivotArea>
    </format>
    <format dxfId="872">
      <pivotArea dataOnly="0" labelOnly="1" outline="0" fieldPosition="0">
        <references count="5">
          <reference field="0" count="1" selected="0">
            <x v="4"/>
          </reference>
          <reference field="5" count="1" selected="0">
            <x v="22"/>
          </reference>
          <reference field="6" count="1" selected="0">
            <x v="1"/>
          </reference>
          <reference field="9" count="1">
            <x v="34"/>
          </reference>
          <reference field="11" count="1" selected="0">
            <x v="41"/>
          </reference>
        </references>
      </pivotArea>
    </format>
    <format dxfId="871">
      <pivotArea dataOnly="0" labelOnly="1" outline="0" fieldPosition="0">
        <references count="5">
          <reference field="0" count="1" selected="0">
            <x v="4"/>
          </reference>
          <reference field="5" count="1" selected="0">
            <x v="22"/>
          </reference>
          <reference field="6" count="1" selected="0">
            <x v="1"/>
          </reference>
          <reference field="9" count="1">
            <x v="40"/>
          </reference>
          <reference field="11" count="1" selected="0">
            <x v="42"/>
          </reference>
        </references>
      </pivotArea>
    </format>
    <format dxfId="870">
      <pivotArea dataOnly="0" labelOnly="1" outline="0" fieldPosition="0">
        <references count="5">
          <reference field="0" count="1" selected="0">
            <x v="4"/>
          </reference>
          <reference field="5" count="1" selected="0">
            <x v="22"/>
          </reference>
          <reference field="6" count="1" selected="0">
            <x v="1"/>
          </reference>
          <reference field="9" count="1">
            <x v="40"/>
          </reference>
          <reference field="11" count="1" selected="0">
            <x v="43"/>
          </reference>
        </references>
      </pivotArea>
    </format>
    <format dxfId="869">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45"/>
          </reference>
        </references>
      </pivotArea>
    </format>
    <format dxfId="868">
      <pivotArea dataOnly="0" labelOnly="1" outline="0" fieldPosition="0">
        <references count="5">
          <reference field="0" count="1" selected="0">
            <x v="4"/>
          </reference>
          <reference field="5" count="1" selected="0">
            <x v="22"/>
          </reference>
          <reference field="6" count="1" selected="0">
            <x v="1"/>
          </reference>
          <reference field="9" count="1">
            <x v="53"/>
          </reference>
          <reference field="11" count="1" selected="0">
            <x v="46"/>
          </reference>
        </references>
      </pivotArea>
    </format>
    <format dxfId="867">
      <pivotArea dataOnly="0" labelOnly="1" outline="0" fieldPosition="0">
        <references count="5">
          <reference field="0" count="1" selected="0">
            <x v="4"/>
          </reference>
          <reference field="5" count="1" selected="0">
            <x v="22"/>
          </reference>
          <reference field="6" count="1" selected="0">
            <x v="1"/>
          </reference>
          <reference field="9" count="1">
            <x v="35"/>
          </reference>
          <reference field="11" count="1" selected="0">
            <x v="47"/>
          </reference>
        </references>
      </pivotArea>
    </format>
    <format dxfId="866">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51"/>
          </reference>
        </references>
      </pivotArea>
    </format>
    <format dxfId="865">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52"/>
          </reference>
        </references>
      </pivotArea>
    </format>
    <format dxfId="864">
      <pivotArea dataOnly="0" labelOnly="1" outline="0" fieldPosition="0">
        <references count="5">
          <reference field="0" count="1" selected="0">
            <x v="4"/>
          </reference>
          <reference field="5" count="1" selected="0">
            <x v="22"/>
          </reference>
          <reference field="6" count="1" selected="0">
            <x v="1"/>
          </reference>
          <reference field="9" count="1">
            <x v="34"/>
          </reference>
          <reference field="11" count="1" selected="0">
            <x v="53"/>
          </reference>
        </references>
      </pivotArea>
    </format>
    <format dxfId="863">
      <pivotArea dataOnly="0" labelOnly="1" outline="0" fieldPosition="0">
        <references count="5">
          <reference field="0" count="1" selected="0">
            <x v="4"/>
          </reference>
          <reference field="5" count="1" selected="0">
            <x v="22"/>
          </reference>
          <reference field="6" count="1" selected="0">
            <x v="1"/>
          </reference>
          <reference field="9" count="1">
            <x v="34"/>
          </reference>
          <reference field="11" count="1" selected="0">
            <x v="54"/>
          </reference>
        </references>
      </pivotArea>
    </format>
    <format dxfId="862">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55"/>
          </reference>
        </references>
      </pivotArea>
    </format>
    <format dxfId="861">
      <pivotArea dataOnly="0" labelOnly="1" outline="0" fieldPosition="0">
        <references count="5">
          <reference field="0" count="1" selected="0">
            <x v="8"/>
          </reference>
          <reference field="5" count="1" selected="0">
            <x v="17"/>
          </reference>
          <reference field="6" count="1" selected="0">
            <x v="2"/>
          </reference>
          <reference field="9" count="1">
            <x v="48"/>
          </reference>
          <reference field="11" count="1" selected="0">
            <x v="93"/>
          </reference>
        </references>
      </pivotArea>
    </format>
    <format dxfId="860">
      <pivotArea dataOnly="0" labelOnly="1" outline="0" fieldPosition="0">
        <references count="5">
          <reference field="0" count="1" selected="0">
            <x v="8"/>
          </reference>
          <reference field="5" count="1" selected="0">
            <x v="17"/>
          </reference>
          <reference field="6" count="1" selected="0">
            <x v="2"/>
          </reference>
          <reference field="9" count="1">
            <x v="48"/>
          </reference>
          <reference field="11" count="1" selected="0">
            <x v="94"/>
          </reference>
        </references>
      </pivotArea>
    </format>
    <format dxfId="859">
      <pivotArea dataOnly="0" labelOnly="1" outline="0" fieldPosition="0">
        <references count="5">
          <reference field="0" count="1" selected="0">
            <x v="8"/>
          </reference>
          <reference field="5" count="1" selected="0">
            <x v="17"/>
          </reference>
          <reference field="6" count="1" selected="0">
            <x v="2"/>
          </reference>
          <reference field="9" count="1">
            <x v="52"/>
          </reference>
          <reference field="11" count="1" selected="0">
            <x v="95"/>
          </reference>
        </references>
      </pivotArea>
    </format>
    <format dxfId="858">
      <pivotArea dataOnly="0" labelOnly="1" outline="0" fieldPosition="0">
        <references count="5">
          <reference field="0" count="1" selected="0">
            <x v="8"/>
          </reference>
          <reference field="5" count="1" selected="0">
            <x v="17"/>
          </reference>
          <reference field="6" count="1" selected="0">
            <x v="2"/>
          </reference>
          <reference field="9" count="1">
            <x v="52"/>
          </reference>
          <reference field="11" count="1" selected="0">
            <x v="97"/>
          </reference>
        </references>
      </pivotArea>
    </format>
    <format dxfId="857">
      <pivotArea dataOnly="0" labelOnly="1" outline="0" fieldPosition="0">
        <references count="5">
          <reference field="0" count="1" selected="0">
            <x v="8"/>
          </reference>
          <reference field="5" count="1" selected="0">
            <x v="17"/>
          </reference>
          <reference field="6" count="1" selected="0">
            <x v="2"/>
          </reference>
          <reference field="9" count="1">
            <x v="52"/>
          </reference>
          <reference field="11" count="1" selected="0">
            <x v="100"/>
          </reference>
        </references>
      </pivotArea>
    </format>
    <format dxfId="856">
      <pivotArea dataOnly="0" labelOnly="1" outline="0" fieldPosition="0">
        <references count="5">
          <reference field="0" count="1" selected="0">
            <x v="8"/>
          </reference>
          <reference field="5" count="1" selected="0">
            <x v="17"/>
          </reference>
          <reference field="6" count="1" selected="0">
            <x v="2"/>
          </reference>
          <reference field="9" count="1">
            <x v="48"/>
          </reference>
          <reference field="11" count="1" selected="0">
            <x v="101"/>
          </reference>
        </references>
      </pivotArea>
    </format>
    <format dxfId="855">
      <pivotArea dataOnly="0" labelOnly="1" outline="0" fieldPosition="0">
        <references count="5">
          <reference field="0" count="1" selected="0">
            <x v="7"/>
          </reference>
          <reference field="5" count="1" selected="0">
            <x v="21"/>
          </reference>
          <reference field="6" count="1" selected="0">
            <x v="3"/>
          </reference>
          <reference field="9" count="1">
            <x v="9"/>
          </reference>
          <reference field="11" count="1" selected="0">
            <x v="74"/>
          </reference>
        </references>
      </pivotArea>
    </format>
    <format dxfId="854">
      <pivotArea dataOnly="0" labelOnly="1" outline="0" fieldPosition="0">
        <references count="5">
          <reference field="0" count="1" selected="0">
            <x v="7"/>
          </reference>
          <reference field="5" count="1" selected="0">
            <x v="21"/>
          </reference>
          <reference field="6" count="1" selected="0">
            <x v="3"/>
          </reference>
          <reference field="9" count="1">
            <x v="9"/>
          </reference>
          <reference field="11" count="1" selected="0">
            <x v="80"/>
          </reference>
        </references>
      </pivotArea>
    </format>
    <format dxfId="853">
      <pivotArea dataOnly="0" labelOnly="1" outline="0" fieldPosition="0">
        <references count="5">
          <reference field="0" count="1" selected="0">
            <x v="5"/>
          </reference>
          <reference field="5" count="1" selected="0">
            <x v="11"/>
          </reference>
          <reference field="6" count="1" selected="0">
            <x v="4"/>
          </reference>
          <reference field="9" count="1">
            <x v="41"/>
          </reference>
          <reference field="11" count="1" selected="0">
            <x v="61"/>
          </reference>
        </references>
      </pivotArea>
    </format>
    <format dxfId="852">
      <pivotArea dataOnly="0" labelOnly="1" outline="0" fieldPosition="0">
        <references count="5">
          <reference field="0" count="1" selected="0">
            <x v="12"/>
          </reference>
          <reference field="5" count="1" selected="0">
            <x v="11"/>
          </reference>
          <reference field="6" count="1" selected="0">
            <x v="4"/>
          </reference>
          <reference field="9" count="1">
            <x v="44"/>
          </reference>
          <reference field="11" count="1" selected="0">
            <x v="131"/>
          </reference>
        </references>
      </pivotArea>
    </format>
    <format dxfId="851">
      <pivotArea dataOnly="0" labelOnly="1" outline="0" fieldPosition="0">
        <references count="5">
          <reference field="0" count="1" selected="0">
            <x v="12"/>
          </reference>
          <reference field="5" count="1" selected="0">
            <x v="11"/>
          </reference>
          <reference field="6" count="1" selected="0">
            <x v="4"/>
          </reference>
          <reference field="9" count="1">
            <x v="46"/>
          </reference>
          <reference field="11" count="1" selected="0">
            <x v="132"/>
          </reference>
        </references>
      </pivotArea>
    </format>
    <format dxfId="850">
      <pivotArea dataOnly="0" labelOnly="1" outline="0" fieldPosition="0">
        <references count="5">
          <reference field="0" count="1" selected="0">
            <x v="12"/>
          </reference>
          <reference field="5" count="1" selected="0">
            <x v="11"/>
          </reference>
          <reference field="6" count="1" selected="0">
            <x v="4"/>
          </reference>
          <reference field="9" count="1">
            <x v="39"/>
          </reference>
          <reference field="11" count="1" selected="0">
            <x v="133"/>
          </reference>
        </references>
      </pivotArea>
    </format>
    <format dxfId="849">
      <pivotArea dataOnly="0" labelOnly="1" outline="0" fieldPosition="0">
        <references count="5">
          <reference field="0" count="1" selected="0">
            <x v="12"/>
          </reference>
          <reference field="5" count="1" selected="0">
            <x v="11"/>
          </reference>
          <reference field="6" count="1" selected="0">
            <x v="4"/>
          </reference>
          <reference field="9" count="1">
            <x v="42"/>
          </reference>
          <reference field="11" count="1" selected="0">
            <x v="134"/>
          </reference>
        </references>
      </pivotArea>
    </format>
    <format dxfId="848">
      <pivotArea dataOnly="0" labelOnly="1" outline="0" fieldPosition="0">
        <references count="5">
          <reference field="0" count="1" selected="0">
            <x v="12"/>
          </reference>
          <reference field="5" count="1" selected="0">
            <x v="11"/>
          </reference>
          <reference field="6" count="1" selected="0">
            <x v="4"/>
          </reference>
          <reference field="9" count="1">
            <x v="15"/>
          </reference>
          <reference field="11" count="1" selected="0">
            <x v="140"/>
          </reference>
        </references>
      </pivotArea>
    </format>
    <format dxfId="847">
      <pivotArea dataOnly="0" labelOnly="1" outline="0" fieldPosition="0">
        <references count="5">
          <reference field="0" count="1" selected="0">
            <x v="12"/>
          </reference>
          <reference field="5" count="1" selected="0">
            <x v="11"/>
          </reference>
          <reference field="6" count="1" selected="0">
            <x v="4"/>
          </reference>
          <reference field="9" count="1">
            <x v="44"/>
          </reference>
          <reference field="11" count="1" selected="0">
            <x v="155"/>
          </reference>
        </references>
      </pivotArea>
    </format>
    <format dxfId="846">
      <pivotArea dataOnly="0" labelOnly="1" outline="0" fieldPosition="0">
        <references count="5">
          <reference field="0" count="1" selected="0">
            <x v="12"/>
          </reference>
          <reference field="5" count="1" selected="0">
            <x v="11"/>
          </reference>
          <reference field="6" count="1" selected="0">
            <x v="4"/>
          </reference>
          <reference field="9" count="1">
            <x v="42"/>
          </reference>
          <reference field="11" count="1" selected="0">
            <x v="156"/>
          </reference>
        </references>
      </pivotArea>
    </format>
    <format dxfId="845">
      <pivotArea dataOnly="0" labelOnly="1" outline="0" fieldPosition="0">
        <references count="5">
          <reference field="0" count="1" selected="0">
            <x v="12"/>
          </reference>
          <reference field="5" count="1" selected="0">
            <x v="11"/>
          </reference>
          <reference field="6" count="1" selected="0">
            <x v="4"/>
          </reference>
          <reference field="9" count="1">
            <x v="39"/>
          </reference>
          <reference field="11" count="1" selected="0">
            <x v="157"/>
          </reference>
        </references>
      </pivotArea>
    </format>
    <format dxfId="844">
      <pivotArea dataOnly="0" labelOnly="1" outline="0" fieldPosition="0">
        <references count="5">
          <reference field="0" count="1" selected="0">
            <x v="12"/>
          </reference>
          <reference field="5" count="1" selected="0">
            <x v="11"/>
          </reference>
          <reference field="6" count="1" selected="0">
            <x v="4"/>
          </reference>
          <reference field="9" count="1">
            <x v="42"/>
          </reference>
          <reference field="11" count="1" selected="0">
            <x v="158"/>
          </reference>
        </references>
      </pivotArea>
    </format>
    <format dxfId="843">
      <pivotArea dataOnly="0" labelOnly="1" outline="0" fieldPosition="0">
        <references count="5">
          <reference field="0" count="1" selected="0">
            <x v="12"/>
          </reference>
          <reference field="5" count="1" selected="0">
            <x v="11"/>
          </reference>
          <reference field="6" count="1" selected="0">
            <x v="4"/>
          </reference>
          <reference field="9" count="1">
            <x v="42"/>
          </reference>
          <reference field="11" count="1" selected="0">
            <x v="159"/>
          </reference>
        </references>
      </pivotArea>
    </format>
    <format dxfId="842">
      <pivotArea dataOnly="0" labelOnly="1" outline="0" fieldPosition="0">
        <references count="5">
          <reference field="0" count="1" selected="0">
            <x v="12"/>
          </reference>
          <reference field="5" count="1" selected="0">
            <x v="11"/>
          </reference>
          <reference field="6" count="1" selected="0">
            <x v="4"/>
          </reference>
          <reference field="9" count="1">
            <x v="39"/>
          </reference>
          <reference field="11" count="1" selected="0">
            <x v="161"/>
          </reference>
        </references>
      </pivotArea>
    </format>
    <format dxfId="841">
      <pivotArea dataOnly="0" labelOnly="1" outline="0" fieldPosition="0">
        <references count="5">
          <reference field="0" count="1" selected="0">
            <x v="12"/>
          </reference>
          <reference field="5" count="1" selected="0">
            <x v="16"/>
          </reference>
          <reference field="6" count="1" selected="0">
            <x v="5"/>
          </reference>
          <reference field="9" count="1">
            <x v="39"/>
          </reference>
          <reference field="11" count="1" selected="0">
            <x v="164"/>
          </reference>
        </references>
      </pivotArea>
    </format>
    <format dxfId="840">
      <pivotArea dataOnly="0" labelOnly="1" outline="0" fieldPosition="0">
        <references count="5">
          <reference field="0" count="1" selected="0">
            <x v="6"/>
          </reference>
          <reference field="5" count="1" selected="0">
            <x v="12"/>
          </reference>
          <reference field="6" count="1" selected="0">
            <x v="6"/>
          </reference>
          <reference field="9" count="1">
            <x v="47"/>
          </reference>
          <reference field="11" count="1" selected="0">
            <x v="68"/>
          </reference>
        </references>
      </pivotArea>
    </format>
    <format dxfId="839">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73"/>
          </reference>
        </references>
      </pivotArea>
    </format>
    <format dxfId="838">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177"/>
          </reference>
        </references>
      </pivotArea>
    </format>
    <format dxfId="837">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178"/>
          </reference>
        </references>
      </pivotArea>
    </format>
    <format dxfId="836">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179"/>
          </reference>
        </references>
      </pivotArea>
    </format>
    <format dxfId="835">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180"/>
          </reference>
        </references>
      </pivotArea>
    </format>
    <format dxfId="834">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1"/>
          </reference>
        </references>
      </pivotArea>
    </format>
    <format dxfId="833">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2"/>
          </reference>
        </references>
      </pivotArea>
    </format>
    <format dxfId="832">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3"/>
          </reference>
        </references>
      </pivotArea>
    </format>
    <format dxfId="831">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4"/>
          </reference>
        </references>
      </pivotArea>
    </format>
    <format dxfId="830">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5"/>
          </reference>
        </references>
      </pivotArea>
    </format>
    <format dxfId="829">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6"/>
          </reference>
        </references>
      </pivotArea>
    </format>
    <format dxfId="828">
      <pivotArea dataOnly="0" labelOnly="1" outline="0" fieldPosition="0">
        <references count="5">
          <reference field="0" count="1" selected="0">
            <x v="0"/>
          </reference>
          <reference field="5" count="1" selected="0">
            <x v="9"/>
          </reference>
          <reference field="6" count="1" selected="0">
            <x v="8"/>
          </reference>
          <reference field="9" count="1">
            <x v="17"/>
          </reference>
          <reference field="11" count="1" selected="0">
            <x v="0"/>
          </reference>
        </references>
      </pivotArea>
    </format>
    <format dxfId="827">
      <pivotArea dataOnly="0" labelOnly="1" outline="0" fieldPosition="0">
        <references count="5">
          <reference field="0" count="1" selected="0">
            <x v="0"/>
          </reference>
          <reference field="5" count="1" selected="0">
            <x v="9"/>
          </reference>
          <reference field="6" count="1" selected="0">
            <x v="8"/>
          </reference>
          <reference field="9" count="1">
            <x v="17"/>
          </reference>
          <reference field="11" count="1" selected="0">
            <x v="1"/>
          </reference>
        </references>
      </pivotArea>
    </format>
    <format dxfId="826">
      <pivotArea dataOnly="0" labelOnly="1" outline="0" fieldPosition="0">
        <references count="5">
          <reference field="0" count="1" selected="0">
            <x v="0"/>
          </reference>
          <reference field="5" count="1" selected="0">
            <x v="9"/>
          </reference>
          <reference field="6" count="1" selected="0">
            <x v="8"/>
          </reference>
          <reference field="9" count="1">
            <x v="17"/>
          </reference>
          <reference field="11" count="1" selected="0">
            <x v="2"/>
          </reference>
        </references>
      </pivotArea>
    </format>
    <format dxfId="825">
      <pivotArea dataOnly="0" labelOnly="1" outline="0" fieldPosition="0">
        <references count="5">
          <reference field="0" count="1" selected="0">
            <x v="0"/>
          </reference>
          <reference field="5" count="1" selected="0">
            <x v="9"/>
          </reference>
          <reference field="6" count="1" selected="0">
            <x v="8"/>
          </reference>
          <reference field="9" count="1">
            <x v="17"/>
          </reference>
          <reference field="11" count="1" selected="0">
            <x v="4"/>
          </reference>
        </references>
      </pivotArea>
    </format>
    <format dxfId="824">
      <pivotArea dataOnly="0" labelOnly="1" outline="0" fieldPosition="0">
        <references count="5">
          <reference field="0" count="1" selected="0">
            <x v="3"/>
          </reference>
          <reference field="5" count="1" selected="0">
            <x v="9"/>
          </reference>
          <reference field="6" count="1" selected="0">
            <x v="8"/>
          </reference>
          <reference field="9" count="1">
            <x v="11"/>
          </reference>
          <reference field="11" count="1" selected="0">
            <x v="23"/>
          </reference>
        </references>
      </pivotArea>
    </format>
    <format dxfId="823">
      <pivotArea dataOnly="0" labelOnly="1" outline="0" fieldPosition="0">
        <references count="5">
          <reference field="0" count="1" selected="0">
            <x v="3"/>
          </reference>
          <reference field="5" count="1" selected="0">
            <x v="9"/>
          </reference>
          <reference field="6" count="1" selected="0">
            <x v="8"/>
          </reference>
          <reference field="9" count="1">
            <x v="11"/>
          </reference>
          <reference field="11" count="1" selected="0">
            <x v="24"/>
          </reference>
        </references>
      </pivotArea>
    </format>
    <format dxfId="822">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57"/>
          </reference>
        </references>
      </pivotArea>
    </format>
    <format dxfId="821">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58"/>
          </reference>
        </references>
      </pivotArea>
    </format>
    <format dxfId="820">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59"/>
          </reference>
        </references>
      </pivotArea>
    </format>
    <format dxfId="819">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60"/>
          </reference>
        </references>
      </pivotArea>
    </format>
    <format dxfId="818">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65"/>
          </reference>
        </references>
      </pivotArea>
    </format>
    <format dxfId="817">
      <pivotArea dataOnly="0" labelOnly="1" outline="0" fieldPosition="0">
        <references count="5">
          <reference field="0" count="1" selected="0">
            <x v="6"/>
          </reference>
          <reference field="5" count="1" selected="0">
            <x v="9"/>
          </reference>
          <reference field="6" count="1" selected="0">
            <x v="8"/>
          </reference>
          <reference field="9" count="1">
            <x v="6"/>
          </reference>
          <reference field="11" count="1" selected="0">
            <x v="70"/>
          </reference>
        </references>
      </pivotArea>
    </format>
    <format dxfId="816">
      <pivotArea dataOnly="0" labelOnly="1" outline="0" fieldPosition="0">
        <references count="5">
          <reference field="0" count="1" selected="0">
            <x v="6"/>
          </reference>
          <reference field="5" count="1" selected="0">
            <x v="9"/>
          </reference>
          <reference field="6" count="1" selected="0">
            <x v="8"/>
          </reference>
          <reference field="9" count="1">
            <x v="23"/>
          </reference>
          <reference field="11" count="1" selected="0">
            <x v="71"/>
          </reference>
        </references>
      </pivotArea>
    </format>
    <format dxfId="815">
      <pivotArea dataOnly="0" labelOnly="1" outline="0" fieldPosition="0">
        <references count="5">
          <reference field="0" count="1" selected="0">
            <x v="10"/>
          </reference>
          <reference field="5" count="1" selected="0">
            <x v="9"/>
          </reference>
          <reference field="6" count="1" selected="0">
            <x v="8"/>
          </reference>
          <reference field="9" count="1">
            <x v="13"/>
          </reference>
          <reference field="11" count="1" selected="0">
            <x v="121"/>
          </reference>
        </references>
      </pivotArea>
    </format>
    <format dxfId="814">
      <pivotArea dataOnly="0" labelOnly="1" outline="0" fieldPosition="0">
        <references count="5">
          <reference field="0" count="1" selected="0">
            <x v="10"/>
          </reference>
          <reference field="5" count="1" selected="0">
            <x v="9"/>
          </reference>
          <reference field="6" count="1" selected="0">
            <x v="8"/>
          </reference>
          <reference field="9" count="1">
            <x v="13"/>
          </reference>
          <reference field="11" count="1" selected="0">
            <x v="122"/>
          </reference>
        </references>
      </pivotArea>
    </format>
    <format dxfId="813">
      <pivotArea dataOnly="0" labelOnly="1" outline="0" fieldPosition="0">
        <references count="5">
          <reference field="0" count="1" selected="0">
            <x v="10"/>
          </reference>
          <reference field="5" count="1" selected="0">
            <x v="9"/>
          </reference>
          <reference field="6" count="1" selected="0">
            <x v="8"/>
          </reference>
          <reference field="9" count="1">
            <x v="13"/>
          </reference>
          <reference field="11" count="1" selected="0">
            <x v="123"/>
          </reference>
        </references>
      </pivotArea>
    </format>
    <format dxfId="812">
      <pivotArea dataOnly="0" labelOnly="1" outline="0" fieldPosition="0">
        <references count="5">
          <reference field="0" count="1" selected="0">
            <x v="11"/>
          </reference>
          <reference field="5" count="1" selected="0">
            <x v="9"/>
          </reference>
          <reference field="6" count="1" selected="0">
            <x v="8"/>
          </reference>
          <reference field="9" count="1">
            <x v="32"/>
          </reference>
          <reference field="11" count="1" selected="0">
            <x v="124"/>
          </reference>
        </references>
      </pivotArea>
    </format>
    <format dxfId="811">
      <pivotArea dataOnly="0" labelOnly="1" outline="0" fieldPosition="0">
        <references count="5">
          <reference field="0" count="1" selected="0">
            <x v="11"/>
          </reference>
          <reference field="5" count="1" selected="0">
            <x v="9"/>
          </reference>
          <reference field="6" count="1" selected="0">
            <x v="8"/>
          </reference>
          <reference field="9" count="1">
            <x v="32"/>
          </reference>
          <reference field="11" count="1" selected="0">
            <x v="125"/>
          </reference>
        </references>
      </pivotArea>
    </format>
    <format dxfId="810">
      <pivotArea dataOnly="0" labelOnly="1" outline="0" fieldPosition="0">
        <references count="5">
          <reference field="0" count="1" selected="0">
            <x v="11"/>
          </reference>
          <reference field="5" count="1" selected="0">
            <x v="9"/>
          </reference>
          <reference field="6" count="1" selected="0">
            <x v="8"/>
          </reference>
          <reference field="9" count="1">
            <x v="32"/>
          </reference>
          <reference field="11" count="1" selected="0">
            <x v="126"/>
          </reference>
        </references>
      </pivotArea>
    </format>
    <format dxfId="809">
      <pivotArea dataOnly="0" labelOnly="1" outline="0" fieldPosition="0">
        <references count="5">
          <reference field="0" count="1" selected="0">
            <x v="12"/>
          </reference>
          <reference field="5" count="1" selected="0">
            <x v="9"/>
          </reference>
          <reference field="6" count="1" selected="0">
            <x v="8"/>
          </reference>
          <reference field="9" count="1">
            <x v="18"/>
          </reference>
          <reference field="11" count="1" selected="0">
            <x v="135"/>
          </reference>
        </references>
      </pivotArea>
    </format>
    <format dxfId="808">
      <pivotArea dataOnly="0" labelOnly="1" outline="0" fieldPosition="0">
        <references count="5">
          <reference field="0" count="1" selected="0">
            <x v="12"/>
          </reference>
          <reference field="5" count="1" selected="0">
            <x v="9"/>
          </reference>
          <reference field="6" count="1" selected="0">
            <x v="8"/>
          </reference>
          <reference field="9" count="1">
            <x v="18"/>
          </reference>
          <reference field="11" count="1" selected="0">
            <x v="136"/>
          </reference>
        </references>
      </pivotArea>
    </format>
    <format dxfId="807">
      <pivotArea dataOnly="0" labelOnly="1" outline="0" fieldPosition="0">
        <references count="5">
          <reference field="0" count="1" selected="0">
            <x v="12"/>
          </reference>
          <reference field="5" count="1" selected="0">
            <x v="9"/>
          </reference>
          <reference field="6" count="1" selected="0">
            <x v="8"/>
          </reference>
          <reference field="9" count="1">
            <x v="29"/>
          </reference>
          <reference field="11" count="1" selected="0">
            <x v="137"/>
          </reference>
        </references>
      </pivotArea>
    </format>
    <format dxfId="806">
      <pivotArea dataOnly="0" labelOnly="1" outline="0" fieldPosition="0">
        <references count="5">
          <reference field="0" count="1" selected="0">
            <x v="12"/>
          </reference>
          <reference field="5" count="1" selected="0">
            <x v="9"/>
          </reference>
          <reference field="6" count="1" selected="0">
            <x v="8"/>
          </reference>
          <reference field="9" count="1">
            <x v="25"/>
          </reference>
          <reference field="11" count="1" selected="0">
            <x v="138"/>
          </reference>
        </references>
      </pivotArea>
    </format>
    <format dxfId="805">
      <pivotArea dataOnly="0" labelOnly="1" outline="0" fieldPosition="0">
        <references count="5">
          <reference field="0" count="1" selected="0">
            <x v="12"/>
          </reference>
          <reference field="5" count="1" selected="0">
            <x v="9"/>
          </reference>
          <reference field="6" count="1" selected="0">
            <x v="8"/>
          </reference>
          <reference field="9" count="1">
            <x v="19"/>
          </reference>
          <reference field="11" count="1" selected="0">
            <x v="144"/>
          </reference>
        </references>
      </pivotArea>
    </format>
    <format dxfId="804">
      <pivotArea dataOnly="0" labelOnly="1" outline="0" fieldPosition="0">
        <references count="5">
          <reference field="0" count="1" selected="0">
            <x v="12"/>
          </reference>
          <reference field="5" count="1" selected="0">
            <x v="9"/>
          </reference>
          <reference field="6" count="1" selected="0">
            <x v="8"/>
          </reference>
          <reference field="9" count="1">
            <x v="29"/>
          </reference>
          <reference field="11" count="1" selected="0">
            <x v="145"/>
          </reference>
        </references>
      </pivotArea>
    </format>
    <format dxfId="803">
      <pivotArea dataOnly="0" labelOnly="1" outline="0" fieldPosition="0">
        <references count="5">
          <reference field="0" count="1" selected="0">
            <x v="12"/>
          </reference>
          <reference field="5" count="1" selected="0">
            <x v="9"/>
          </reference>
          <reference field="6" count="1" selected="0">
            <x v="8"/>
          </reference>
          <reference field="9" count="1">
            <x v="20"/>
          </reference>
          <reference field="11" count="1" selected="0">
            <x v="146"/>
          </reference>
        </references>
      </pivotArea>
    </format>
    <format dxfId="802">
      <pivotArea dataOnly="0" labelOnly="1" outline="0" fieldPosition="0">
        <references count="5">
          <reference field="0" count="1" selected="0">
            <x v="12"/>
          </reference>
          <reference field="5" count="1" selected="0">
            <x v="9"/>
          </reference>
          <reference field="6" count="1" selected="0">
            <x v="8"/>
          </reference>
          <reference field="9" count="1">
            <x v="30"/>
          </reference>
          <reference field="11" count="1" selected="0">
            <x v="147"/>
          </reference>
        </references>
      </pivotArea>
    </format>
    <format dxfId="801">
      <pivotArea dataOnly="0" labelOnly="1" outline="0" fieldPosition="0">
        <references count="5">
          <reference field="0" count="1" selected="0">
            <x v="12"/>
          </reference>
          <reference field="5" count="1" selected="0">
            <x v="9"/>
          </reference>
          <reference field="6" count="1" selected="0">
            <x v="8"/>
          </reference>
          <reference field="9" count="1">
            <x v="18"/>
          </reference>
          <reference field="11" count="1" selected="0">
            <x v="148"/>
          </reference>
        </references>
      </pivotArea>
    </format>
    <format dxfId="800">
      <pivotArea dataOnly="0" labelOnly="1" outline="0" fieldPosition="0">
        <references count="5">
          <reference field="0" count="1" selected="0">
            <x v="12"/>
          </reference>
          <reference field="5" count="1" selected="0">
            <x v="9"/>
          </reference>
          <reference field="6" count="1" selected="0">
            <x v="8"/>
          </reference>
          <reference field="9" count="1">
            <x v="19"/>
          </reference>
          <reference field="11" count="1" selected="0">
            <x v="149"/>
          </reference>
        </references>
      </pivotArea>
    </format>
    <format dxfId="799">
      <pivotArea dataOnly="0" labelOnly="1" outline="0" fieldPosition="0">
        <references count="5">
          <reference field="0" count="1" selected="0">
            <x v="12"/>
          </reference>
          <reference field="5" count="1" selected="0">
            <x v="9"/>
          </reference>
          <reference field="6" count="1" selected="0">
            <x v="8"/>
          </reference>
          <reference field="9" count="1">
            <x v="15"/>
          </reference>
          <reference field="11" count="1" selected="0">
            <x v="150"/>
          </reference>
        </references>
      </pivotArea>
    </format>
    <format dxfId="798">
      <pivotArea dataOnly="0" labelOnly="1" outline="0" fieldPosition="0">
        <references count="5">
          <reference field="0" count="1" selected="0">
            <x v="12"/>
          </reference>
          <reference field="5" count="1" selected="0">
            <x v="9"/>
          </reference>
          <reference field="6" count="1" selected="0">
            <x v="8"/>
          </reference>
          <reference field="9" count="1">
            <x v="20"/>
          </reference>
          <reference field="11" count="1" selected="0">
            <x v="151"/>
          </reference>
        </references>
      </pivotArea>
    </format>
    <format dxfId="797">
      <pivotArea dataOnly="0" labelOnly="1" outline="0" fieldPosition="0">
        <references count="5">
          <reference field="0" count="1" selected="0">
            <x v="12"/>
          </reference>
          <reference field="5" count="1" selected="0">
            <x v="9"/>
          </reference>
          <reference field="6" count="1" selected="0">
            <x v="8"/>
          </reference>
          <reference field="9" count="1">
            <x v="29"/>
          </reference>
          <reference field="11" count="1" selected="0">
            <x v="152"/>
          </reference>
        </references>
      </pivotArea>
    </format>
    <format dxfId="796">
      <pivotArea dataOnly="0" labelOnly="1" outline="0" fieldPosition="0">
        <references count="5">
          <reference field="0" count="1" selected="0">
            <x v="12"/>
          </reference>
          <reference field="5" count="1" selected="0">
            <x v="9"/>
          </reference>
          <reference field="6" count="1" selected="0">
            <x v="8"/>
          </reference>
          <reference field="9" count="1">
            <x v="29"/>
          </reference>
          <reference field="11" count="1" selected="0">
            <x v="162"/>
          </reference>
        </references>
      </pivotArea>
    </format>
    <format dxfId="795">
      <pivotArea dataOnly="0" labelOnly="1" outline="0" fieldPosition="0">
        <references count="5">
          <reference field="0" count="1" selected="0">
            <x v="5"/>
          </reference>
          <reference field="5" count="1" selected="0">
            <x v="9"/>
          </reference>
          <reference field="6" count="1" selected="0">
            <x v="9"/>
          </reference>
          <reference field="9" count="1">
            <x v="36"/>
          </reference>
          <reference field="11" count="1" selected="0">
            <x v="62"/>
          </reference>
        </references>
      </pivotArea>
    </format>
    <format dxfId="794">
      <pivotArea dataOnly="0" labelOnly="1" outline="0" fieldPosition="0">
        <references count="5">
          <reference field="0" count="1" selected="0">
            <x v="5"/>
          </reference>
          <reference field="5" count="1" selected="0">
            <x v="9"/>
          </reference>
          <reference field="6" count="1" selected="0">
            <x v="9"/>
          </reference>
          <reference field="9" count="1">
            <x v="36"/>
          </reference>
          <reference field="11" count="1" selected="0">
            <x v="63"/>
          </reference>
        </references>
      </pivotArea>
    </format>
    <format dxfId="793">
      <pivotArea dataOnly="0" labelOnly="1" outline="0" fieldPosition="0">
        <references count="5">
          <reference field="0" count="1" selected="0">
            <x v="5"/>
          </reference>
          <reference field="5" count="1" selected="0">
            <x v="9"/>
          </reference>
          <reference field="6" count="1" selected="0">
            <x v="9"/>
          </reference>
          <reference field="9" count="1">
            <x v="36"/>
          </reference>
          <reference field="11" count="1" selected="0">
            <x v="64"/>
          </reference>
        </references>
      </pivotArea>
    </format>
    <format dxfId="792">
      <pivotArea dataOnly="0" labelOnly="1" outline="0" fieldPosition="0">
        <references count="5">
          <reference field="0" count="1" selected="0">
            <x v="6"/>
          </reference>
          <reference field="5" count="1" selected="0">
            <x v="14"/>
          </reference>
          <reference field="6" count="1" selected="0">
            <x v="10"/>
          </reference>
          <reference field="9" count="1">
            <x v="47"/>
          </reference>
          <reference field="11" count="1" selected="0">
            <x v="66"/>
          </reference>
        </references>
      </pivotArea>
    </format>
    <format dxfId="791">
      <pivotArea dataOnly="0" labelOnly="1" outline="0" fieldPosition="0">
        <references count="5">
          <reference field="0" count="1" selected="0">
            <x v="6"/>
          </reference>
          <reference field="5" count="1" selected="0">
            <x v="14"/>
          </reference>
          <reference field="6" count="1" selected="0">
            <x v="10"/>
          </reference>
          <reference field="9" count="1">
            <x v="47"/>
          </reference>
          <reference field="11" count="1" selected="0">
            <x v="67"/>
          </reference>
        </references>
      </pivotArea>
    </format>
    <format dxfId="790">
      <pivotArea dataOnly="0" labelOnly="1" outline="0" fieldPosition="0">
        <references count="5">
          <reference field="0" count="1" selected="0">
            <x v="6"/>
          </reference>
          <reference field="5" count="1" selected="0">
            <x v="14"/>
          </reference>
          <reference field="6" count="1" selected="0">
            <x v="11"/>
          </reference>
          <reference field="9" count="1">
            <x v="47"/>
          </reference>
          <reference field="11" count="1" selected="0">
            <x v="72"/>
          </reference>
        </references>
      </pivotArea>
    </format>
    <format dxfId="789">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15"/>
          </reference>
        </references>
      </pivotArea>
    </format>
    <format dxfId="788">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16"/>
          </reference>
        </references>
      </pivotArea>
    </format>
    <format dxfId="787">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19"/>
          </reference>
        </references>
      </pivotArea>
    </format>
    <format dxfId="786">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20"/>
          </reference>
        </references>
      </pivotArea>
    </format>
    <format dxfId="785">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21"/>
          </reference>
        </references>
      </pivotArea>
    </format>
    <format dxfId="784">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22"/>
          </reference>
        </references>
      </pivotArea>
    </format>
    <format dxfId="783">
      <pivotArea dataOnly="0" labelOnly="1" outline="0" fieldPosition="0">
        <references count="5">
          <reference field="0" count="1" selected="0">
            <x v="3"/>
          </reference>
          <reference field="5" count="1" selected="0">
            <x v="7"/>
          </reference>
          <reference field="6" count="1" selected="0">
            <x v="12"/>
          </reference>
          <reference field="9" count="1">
            <x v="27"/>
          </reference>
          <reference field="11" count="1" selected="0">
            <x v="25"/>
          </reference>
        </references>
      </pivotArea>
    </format>
    <format dxfId="782">
      <pivotArea dataOnly="0" labelOnly="1" outline="0" fieldPosition="0">
        <references count="5">
          <reference field="0" count="1" selected="0">
            <x v="3"/>
          </reference>
          <reference field="5" count="1" selected="0">
            <x v="7"/>
          </reference>
          <reference field="6" count="1" selected="0">
            <x v="12"/>
          </reference>
          <reference field="9" count="1">
            <x v="27"/>
          </reference>
          <reference field="11" count="1" selected="0">
            <x v="27"/>
          </reference>
        </references>
      </pivotArea>
    </format>
    <format dxfId="781">
      <pivotArea dataOnly="0" labelOnly="1" outline="0" fieldPosition="0">
        <references count="5">
          <reference field="0" count="1" selected="0">
            <x v="3"/>
          </reference>
          <reference field="5" count="1" selected="0">
            <x v="7"/>
          </reference>
          <reference field="6" count="1" selected="0">
            <x v="12"/>
          </reference>
          <reference field="9" count="1">
            <x v="27"/>
          </reference>
          <reference field="11" count="1" selected="0">
            <x v="32"/>
          </reference>
        </references>
      </pivotArea>
    </format>
    <format dxfId="780">
      <pivotArea dataOnly="0" labelOnly="1" outline="0" fieldPosition="0">
        <references count="5">
          <reference field="0" count="1" selected="0">
            <x v="1"/>
          </reference>
          <reference field="5" count="1" selected="0">
            <x v="13"/>
          </reference>
          <reference field="6" count="1" selected="0">
            <x v="13"/>
          </reference>
          <reference field="9" count="1">
            <x v="49"/>
          </reference>
          <reference field="11" count="1" selected="0">
            <x v="10"/>
          </reference>
        </references>
      </pivotArea>
    </format>
    <format dxfId="779">
      <pivotArea dataOnly="0" labelOnly="1" outline="0" fieldPosition="0">
        <references count="5">
          <reference field="0" count="1" selected="0">
            <x v="3"/>
          </reference>
          <reference field="5" count="1" selected="0">
            <x v="13"/>
          </reference>
          <reference field="6" count="1" selected="0">
            <x v="13"/>
          </reference>
          <reference field="9" count="1">
            <x v="22"/>
          </reference>
          <reference field="11" count="1" selected="0">
            <x v="26"/>
          </reference>
        </references>
      </pivotArea>
    </format>
    <format dxfId="778">
      <pivotArea dataOnly="0" labelOnly="1" outline="0" fieldPosition="0">
        <references count="5">
          <reference field="0" count="1" selected="0">
            <x v="3"/>
          </reference>
          <reference field="5" count="1" selected="0">
            <x v="13"/>
          </reference>
          <reference field="6" count="1" selected="0">
            <x v="13"/>
          </reference>
          <reference field="9" count="1">
            <x v="22"/>
          </reference>
          <reference field="11" count="1" selected="0">
            <x v="30"/>
          </reference>
        </references>
      </pivotArea>
    </format>
    <format dxfId="777">
      <pivotArea dataOnly="0" labelOnly="1" outline="0" fieldPosition="0">
        <references count="5">
          <reference field="0" count="1" selected="0">
            <x v="3"/>
          </reference>
          <reference field="5" count="1" selected="0">
            <x v="13"/>
          </reference>
          <reference field="6" count="1" selected="0">
            <x v="13"/>
          </reference>
          <reference field="9" count="1">
            <x v="22"/>
          </reference>
          <reference field="11" count="1" selected="0">
            <x v="31"/>
          </reference>
        </references>
      </pivotArea>
    </format>
    <format dxfId="776">
      <pivotArea dataOnly="0" labelOnly="1" outline="0" fieldPosition="0">
        <references count="5">
          <reference field="0" count="1" selected="0">
            <x v="6"/>
          </reference>
          <reference field="5" count="1" selected="0">
            <x v="13"/>
          </reference>
          <reference field="6" count="1" selected="0">
            <x v="13"/>
          </reference>
          <reference field="9" count="1">
            <x v="14"/>
          </reference>
          <reference field="11" count="1" selected="0">
            <x v="69"/>
          </reference>
        </references>
      </pivotArea>
    </format>
    <format dxfId="775">
      <pivotArea dataOnly="0" labelOnly="1" outline="0" fieldPosition="0">
        <references count="5">
          <reference field="0" count="1" selected="0">
            <x v="0"/>
          </reference>
          <reference field="5" count="1" selected="0">
            <x v="13"/>
          </reference>
          <reference field="6" count="1" selected="0">
            <x v="14"/>
          </reference>
          <reference field="9" count="1">
            <x v="17"/>
          </reference>
          <reference field="11" count="1" selected="0">
            <x v="3"/>
          </reference>
        </references>
      </pivotArea>
    </format>
    <format dxfId="774">
      <pivotArea dataOnly="0" labelOnly="1" outline="0" fieldPosition="0">
        <references count="5">
          <reference field="0" count="1" selected="0">
            <x v="0"/>
          </reference>
          <reference field="5" count="1" selected="0">
            <x v="13"/>
          </reference>
          <reference field="6" count="1" selected="0">
            <x v="14"/>
          </reference>
          <reference field="9" count="1">
            <x v="17"/>
          </reference>
          <reference field="11" count="1" selected="0">
            <x v="5"/>
          </reference>
        </references>
      </pivotArea>
    </format>
    <format dxfId="773">
      <pivotArea dataOnly="0" labelOnly="1" outline="0" fieldPosition="0">
        <references count="5">
          <reference field="0" count="1" selected="0">
            <x v="1"/>
          </reference>
          <reference field="5" count="1" selected="0">
            <x v="13"/>
          </reference>
          <reference field="6" count="1" selected="0">
            <x v="14"/>
          </reference>
          <reference field="9" count="1">
            <x v="1"/>
          </reference>
          <reference field="11" count="1" selected="0">
            <x v="12"/>
          </reference>
        </references>
      </pivotArea>
    </format>
    <format dxfId="772">
      <pivotArea dataOnly="0" labelOnly="1" outline="0" fieldPosition="0">
        <references count="5">
          <reference field="0" count="1" selected="0">
            <x v="1"/>
          </reference>
          <reference field="5" count="1" selected="0">
            <x v="13"/>
          </reference>
          <reference field="6" count="1" selected="0">
            <x v="14"/>
          </reference>
          <reference field="9" count="1">
            <x v="45"/>
          </reference>
          <reference field="11" count="1" selected="0">
            <x v="13"/>
          </reference>
        </references>
      </pivotArea>
    </format>
    <format dxfId="771">
      <pivotArea dataOnly="0" labelOnly="1" outline="0" fieldPosition="0">
        <references count="5">
          <reference field="0" count="1" selected="0">
            <x v="3"/>
          </reference>
          <reference field="5" count="1" selected="0">
            <x v="13"/>
          </reference>
          <reference field="6" count="1" selected="0">
            <x v="14"/>
          </reference>
          <reference field="9" count="1">
            <x v="22"/>
          </reference>
          <reference field="11" count="1" selected="0">
            <x v="29"/>
          </reference>
        </references>
      </pivotArea>
    </format>
    <format dxfId="770">
      <pivotArea dataOnly="0" labelOnly="1" outline="0" fieldPosition="0">
        <references count="5">
          <reference field="0" count="1" selected="0">
            <x v="2"/>
          </reference>
          <reference field="5" count="1" selected="0">
            <x v="3"/>
          </reference>
          <reference field="6" count="1" selected="0">
            <x v="15"/>
          </reference>
          <reference field="9" count="1">
            <x v="10"/>
          </reference>
          <reference field="11" count="1" selected="0">
            <x v="17"/>
          </reference>
        </references>
      </pivotArea>
    </format>
    <format dxfId="769">
      <pivotArea dataOnly="0" labelOnly="1" outline="0" fieldPosition="0">
        <references count="5">
          <reference field="0" count="1" selected="0">
            <x v="2"/>
          </reference>
          <reference field="5" count="1" selected="0">
            <x v="3"/>
          </reference>
          <reference field="6" count="1" selected="0">
            <x v="15"/>
          </reference>
          <reference field="9" count="1">
            <x v="10"/>
          </reference>
          <reference field="11" count="1" selected="0">
            <x v="18"/>
          </reference>
        </references>
      </pivotArea>
    </format>
    <format dxfId="768">
      <pivotArea dataOnly="0" labelOnly="1" outline="0" fieldPosition="0">
        <references count="5">
          <reference field="0" count="1" selected="0">
            <x v="3"/>
          </reference>
          <reference field="5" count="1" selected="0">
            <x v="4"/>
          </reference>
          <reference field="6" count="1" selected="0">
            <x v="16"/>
          </reference>
          <reference field="9" count="1">
            <x v="22"/>
          </reference>
          <reference field="11" count="1" selected="0">
            <x v="28"/>
          </reference>
        </references>
      </pivotArea>
    </format>
    <format dxfId="767">
      <pivotArea dataOnly="0" labelOnly="1" outline="0" fieldPosition="0">
        <references count="5">
          <reference field="0" count="1" selected="0">
            <x v="8"/>
          </reference>
          <reference field="5" count="1" selected="0">
            <x v="4"/>
          </reference>
          <reference field="6" count="1" selected="0">
            <x v="16"/>
          </reference>
          <reference field="9" count="1">
            <x v="0"/>
          </reference>
          <reference field="11" count="1" selected="0">
            <x v="98"/>
          </reference>
        </references>
      </pivotArea>
    </format>
    <format dxfId="766">
      <pivotArea dataOnly="0" labelOnly="1" outline="0" fieldPosition="0">
        <references count="5">
          <reference field="0" count="1" selected="0">
            <x v="8"/>
          </reference>
          <reference field="5" count="1" selected="0">
            <x v="4"/>
          </reference>
          <reference field="6" count="1" selected="0">
            <x v="16"/>
          </reference>
          <reference field="9" count="1">
            <x v="48"/>
          </reference>
          <reference field="11" count="1" selected="0">
            <x v="102"/>
          </reference>
        </references>
      </pivotArea>
    </format>
    <format dxfId="765">
      <pivotArea dataOnly="0" labelOnly="1" outline="0" fieldPosition="0">
        <references count="5">
          <reference field="0" count="1" selected="0">
            <x v="8"/>
          </reference>
          <reference field="5" count="1" selected="0">
            <x v="4"/>
          </reference>
          <reference field="6" count="1" selected="0">
            <x v="16"/>
          </reference>
          <reference field="9" count="1">
            <x v="48"/>
          </reference>
          <reference field="11" count="1" selected="0">
            <x v="103"/>
          </reference>
        </references>
      </pivotArea>
    </format>
    <format dxfId="764">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07"/>
          </reference>
        </references>
      </pivotArea>
    </format>
    <format dxfId="763">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08"/>
          </reference>
        </references>
      </pivotArea>
    </format>
    <format dxfId="762">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09"/>
          </reference>
        </references>
      </pivotArea>
    </format>
    <format dxfId="761">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10"/>
          </reference>
        </references>
      </pivotArea>
    </format>
    <format dxfId="760">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14"/>
          </reference>
        </references>
      </pivotArea>
    </format>
    <format dxfId="759">
      <pivotArea dataOnly="0" labelOnly="1" outline="0" fieldPosition="0">
        <references count="5">
          <reference field="0" count="1" selected="0">
            <x v="9"/>
          </reference>
          <reference field="5" count="1" selected="0">
            <x v="4"/>
          </reference>
          <reference field="6" count="1" selected="0">
            <x v="16"/>
          </reference>
          <reference field="9" count="1">
            <x v="5"/>
          </reference>
          <reference field="11" count="1" selected="0">
            <x v="115"/>
          </reference>
        </references>
      </pivotArea>
    </format>
    <format dxfId="758">
      <pivotArea dataOnly="0" labelOnly="1" outline="0" fieldPosition="0">
        <references count="5">
          <reference field="0" count="1" selected="0">
            <x v="9"/>
          </reference>
          <reference field="5" count="1" selected="0">
            <x v="4"/>
          </reference>
          <reference field="6" count="1" selected="0">
            <x v="16"/>
          </reference>
          <reference field="9" count="1">
            <x v="26"/>
          </reference>
          <reference field="11" count="1" selected="0">
            <x v="116"/>
          </reference>
        </references>
      </pivotArea>
    </format>
    <format dxfId="757">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19"/>
          </reference>
        </references>
      </pivotArea>
    </format>
    <format dxfId="756">
      <pivotArea dataOnly="0" labelOnly="1" outline="0" fieldPosition="0">
        <references count="5">
          <reference field="0" count="1" selected="0">
            <x v="12"/>
          </reference>
          <reference field="5" count="1" selected="0">
            <x v="4"/>
          </reference>
          <reference field="6" count="1" selected="0">
            <x v="16"/>
          </reference>
          <reference field="9" count="1">
            <x v="44"/>
          </reference>
          <reference field="11" count="1" selected="0">
            <x v="153"/>
          </reference>
        </references>
      </pivotArea>
    </format>
    <format dxfId="755">
      <pivotArea dataOnly="0" labelOnly="1" outline="0" fieldPosition="0">
        <references count="5">
          <reference field="0" count="1" selected="0">
            <x v="12"/>
          </reference>
          <reference field="5" count="1" selected="0">
            <x v="4"/>
          </reference>
          <reference field="6" count="1" selected="0">
            <x v="16"/>
          </reference>
          <reference field="9" count="1">
            <x v="44"/>
          </reference>
          <reference field="11" count="1" selected="0">
            <x v="154"/>
          </reference>
        </references>
      </pivotArea>
    </format>
    <format dxfId="754">
      <pivotArea dataOnly="0" labelOnly="1" outline="0" fieldPosition="0">
        <references count="5">
          <reference field="0" count="1" selected="0">
            <x v="13"/>
          </reference>
          <reference field="5" count="1" selected="0">
            <x v="4"/>
          </reference>
          <reference field="6" count="1" selected="0">
            <x v="16"/>
          </reference>
          <reference field="9" count="1">
            <x v="50"/>
          </reference>
          <reference field="11" count="1" selected="0">
            <x v="166"/>
          </reference>
        </references>
      </pivotArea>
    </format>
    <format dxfId="753">
      <pivotArea dataOnly="0" labelOnly="1" outline="0" fieldPosition="0">
        <references count="5">
          <reference field="0" count="1" selected="0">
            <x v="13"/>
          </reference>
          <reference field="5" count="1" selected="0">
            <x v="4"/>
          </reference>
          <reference field="6" count="1" selected="0">
            <x v="16"/>
          </reference>
          <reference field="9" count="1">
            <x v="50"/>
          </reference>
          <reference field="11" count="1" selected="0">
            <x v="167"/>
          </reference>
        </references>
      </pivotArea>
    </format>
    <format dxfId="752">
      <pivotArea dataOnly="0" labelOnly="1" outline="0" fieldPosition="0">
        <references count="5">
          <reference field="0" count="1" selected="0">
            <x v="13"/>
          </reference>
          <reference field="5" count="1" selected="0">
            <x v="4"/>
          </reference>
          <reference field="6" count="1" selected="0">
            <x v="16"/>
          </reference>
          <reference field="9" count="1">
            <x v="50"/>
          </reference>
          <reference field="11" count="1" selected="0">
            <x v="169"/>
          </reference>
        </references>
      </pivotArea>
    </format>
    <format dxfId="751">
      <pivotArea dataOnly="0" labelOnly="1" outline="0" fieldPosition="0">
        <references count="5">
          <reference field="0" count="1" selected="0">
            <x v="1"/>
          </reference>
          <reference field="5" count="1" selected="0">
            <x v="2"/>
          </reference>
          <reference field="6" count="1" selected="0">
            <x v="17"/>
          </reference>
          <reference field="9" count="1">
            <x v="1"/>
          </reference>
          <reference field="11" count="1" selected="0">
            <x v="14"/>
          </reference>
        </references>
      </pivotArea>
    </format>
    <format dxfId="750">
      <pivotArea dataOnly="0" labelOnly="1" outline="0" fieldPosition="0">
        <references count="5">
          <reference field="0" count="1" selected="0">
            <x v="8"/>
          </reference>
          <reference field="5" count="1" selected="0">
            <x v="2"/>
          </reference>
          <reference field="6" count="1" selected="0">
            <x v="17"/>
          </reference>
          <reference field="9" count="1">
            <x v="0"/>
          </reference>
          <reference field="11" count="1" selected="0">
            <x v="105"/>
          </reference>
        </references>
      </pivotArea>
    </format>
    <format dxfId="749">
      <pivotArea dataOnly="0" labelOnly="1" outline="0" fieldPosition="0">
        <references count="5">
          <reference field="0" count="1" selected="0">
            <x v="8"/>
          </reference>
          <reference field="5" count="1" selected="0">
            <x v="2"/>
          </reference>
          <reference field="6" count="1" selected="0">
            <x v="17"/>
          </reference>
          <reference field="9" count="1">
            <x v="8"/>
          </reference>
          <reference field="11" count="1" selected="0">
            <x v="106"/>
          </reference>
        </references>
      </pivotArea>
    </format>
    <format dxfId="748">
      <pivotArea dataOnly="0" labelOnly="1" outline="0" fieldPosition="0">
        <references count="5">
          <reference field="0" count="1" selected="0">
            <x v="9"/>
          </reference>
          <reference field="5" count="1" selected="0">
            <x v="2"/>
          </reference>
          <reference field="6" count="1" selected="0">
            <x v="17"/>
          </reference>
          <reference field="9" count="1">
            <x v="31"/>
          </reference>
          <reference field="11" count="1" selected="0">
            <x v="118"/>
          </reference>
        </references>
      </pivotArea>
    </format>
    <format dxfId="747">
      <pivotArea dataOnly="0" labelOnly="1" outline="0" fieldPosition="0">
        <references count="5">
          <reference field="0" count="1" selected="0">
            <x v="7"/>
          </reference>
          <reference field="5" count="1" selected="0">
            <x v="8"/>
          </reference>
          <reference field="6" count="1" selected="0">
            <x v="18"/>
          </reference>
          <reference field="9" count="1">
            <x v="43"/>
          </reference>
          <reference field="11" count="1" selected="0">
            <x v="75"/>
          </reference>
        </references>
      </pivotArea>
    </format>
    <format dxfId="746">
      <pivotArea dataOnly="0" labelOnly="1" outline="0" fieldPosition="0">
        <references count="5">
          <reference field="0" count="1" selected="0">
            <x v="12"/>
          </reference>
          <reference field="5" count="1" selected="0">
            <x v="8"/>
          </reference>
          <reference field="6" count="1" selected="0">
            <x v="18"/>
          </reference>
          <reference field="9" count="1">
            <x v="16"/>
          </reference>
          <reference field="11" count="1" selected="0">
            <x v="141"/>
          </reference>
        </references>
      </pivotArea>
    </format>
    <format dxfId="745">
      <pivotArea dataOnly="0" labelOnly="1" outline="0" fieldPosition="0">
        <references count="5">
          <reference field="0" count="1" selected="0">
            <x v="12"/>
          </reference>
          <reference field="5" count="1" selected="0">
            <x v="8"/>
          </reference>
          <reference field="6" count="1" selected="0">
            <x v="18"/>
          </reference>
          <reference field="9" count="1">
            <x v="16"/>
          </reference>
          <reference field="11" count="1" selected="0">
            <x v="142"/>
          </reference>
        </references>
      </pivotArea>
    </format>
    <format dxfId="744">
      <pivotArea dataOnly="0" labelOnly="1" outline="0" fieldPosition="0">
        <references count="5">
          <reference field="0" count="1" selected="0">
            <x v="12"/>
          </reference>
          <reference field="5" count="1" selected="0">
            <x v="8"/>
          </reference>
          <reference field="6" count="1" selected="0">
            <x v="18"/>
          </reference>
          <reference field="9" count="1">
            <x v="16"/>
          </reference>
          <reference field="11" count="1" selected="0">
            <x v="143"/>
          </reference>
        </references>
      </pivotArea>
    </format>
    <format dxfId="743">
      <pivotArea dataOnly="0" labelOnly="1" outline="0" fieldPosition="0">
        <references count="5">
          <reference field="0" count="1" selected="0">
            <x v="12"/>
          </reference>
          <reference field="5" count="1" selected="0">
            <x v="8"/>
          </reference>
          <reference field="6" count="1" selected="0">
            <x v="18"/>
          </reference>
          <reference field="9" count="1">
            <x v="37"/>
          </reference>
          <reference field="11" count="1" selected="0">
            <x v="163"/>
          </reference>
        </references>
      </pivotArea>
    </format>
    <format dxfId="742">
      <pivotArea dataOnly="0" labelOnly="1" outline="0" fieldPosition="0">
        <references count="5">
          <reference field="0" count="1" selected="0">
            <x v="12"/>
          </reference>
          <reference field="5" count="1" selected="0">
            <x v="1"/>
          </reference>
          <reference field="6" count="1" selected="0">
            <x v="19"/>
          </reference>
          <reference field="9" count="1">
            <x v="28"/>
          </reference>
          <reference field="11" count="1" selected="0">
            <x v="127"/>
          </reference>
        </references>
      </pivotArea>
    </format>
    <format dxfId="741">
      <pivotArea dataOnly="0" labelOnly="1" outline="0" fieldPosition="0">
        <references count="5">
          <reference field="0" count="1" selected="0">
            <x v="12"/>
          </reference>
          <reference field="5" count="1" selected="0">
            <x v="1"/>
          </reference>
          <reference field="6" count="1" selected="0">
            <x v="19"/>
          </reference>
          <reference field="9" count="1">
            <x v="28"/>
          </reference>
          <reference field="11" count="1" selected="0">
            <x v="128"/>
          </reference>
        </references>
      </pivotArea>
    </format>
    <format dxfId="740">
      <pivotArea dataOnly="0" labelOnly="1" outline="0" fieldPosition="0">
        <references count="5">
          <reference field="0" count="1" selected="0">
            <x v="12"/>
          </reference>
          <reference field="5" count="1" selected="0">
            <x v="23"/>
          </reference>
          <reference field="6" count="1" selected="0">
            <x v="20"/>
          </reference>
          <reference field="9" count="1">
            <x v="33"/>
          </reference>
          <reference field="11" count="1" selected="0">
            <x v="129"/>
          </reference>
        </references>
      </pivotArea>
    </format>
    <format dxfId="739">
      <pivotArea dataOnly="0" labelOnly="1" outline="0" fieldPosition="0">
        <references count="5">
          <reference field="0" count="1" selected="0">
            <x v="12"/>
          </reference>
          <reference field="5" count="1" selected="0">
            <x v="23"/>
          </reference>
          <reference field="6" count="1" selected="0">
            <x v="20"/>
          </reference>
          <reference field="9" count="1">
            <x v="33"/>
          </reference>
          <reference field="11" count="1" selected="0">
            <x v="130"/>
          </reference>
        </references>
      </pivotArea>
    </format>
    <format dxfId="738">
      <pivotArea dataOnly="0" labelOnly="1" outline="0" fieldPosition="0">
        <references count="5">
          <reference field="0" count="1" selected="0">
            <x v="7"/>
          </reference>
          <reference field="5" count="1" selected="0">
            <x v="0"/>
          </reference>
          <reference field="6" count="1" selected="0">
            <x v="21"/>
          </reference>
          <reference field="9" count="1">
            <x v="9"/>
          </reference>
          <reference field="11" count="1" selected="0">
            <x v="77"/>
          </reference>
        </references>
      </pivotArea>
    </format>
    <format dxfId="737">
      <pivotArea dataOnly="0" labelOnly="1" outline="0" fieldPosition="0">
        <references count="5">
          <reference field="0" count="1" selected="0">
            <x v="1"/>
          </reference>
          <reference field="5" count="1" selected="0">
            <x v="18"/>
          </reference>
          <reference field="6" count="1" selected="0">
            <x v="22"/>
          </reference>
          <reference field="9" count="1">
            <x v="1"/>
          </reference>
          <reference field="11" count="1" selected="0">
            <x v="6"/>
          </reference>
        </references>
      </pivotArea>
    </format>
    <format dxfId="736">
      <pivotArea dataOnly="0" labelOnly="1" outline="0" fieldPosition="0">
        <references count="5">
          <reference field="0" count="1" selected="0">
            <x v="1"/>
          </reference>
          <reference field="5" count="1" selected="0">
            <x v="18"/>
          </reference>
          <reference field="6" count="1" selected="0">
            <x v="22"/>
          </reference>
          <reference field="9" count="1">
            <x v="1"/>
          </reference>
          <reference field="11" count="1" selected="0">
            <x v="7"/>
          </reference>
        </references>
      </pivotArea>
    </format>
    <format dxfId="735">
      <pivotArea dataOnly="0" labelOnly="1" outline="0" fieldPosition="0">
        <references count="5">
          <reference field="0" count="1" selected="0">
            <x v="1"/>
          </reference>
          <reference field="5" count="1" selected="0">
            <x v="18"/>
          </reference>
          <reference field="6" count="1" selected="0">
            <x v="22"/>
          </reference>
          <reference field="9" count="1">
            <x v="1"/>
          </reference>
          <reference field="11" count="1" selected="0">
            <x v="8"/>
          </reference>
        </references>
      </pivotArea>
    </format>
    <format dxfId="734">
      <pivotArea dataOnly="0" labelOnly="1" outline="0" fieldPosition="0">
        <references count="5">
          <reference field="0" count="1" selected="0">
            <x v="4"/>
          </reference>
          <reference field="5" count="1" selected="0">
            <x v="18"/>
          </reference>
          <reference field="6" count="1" selected="0">
            <x v="22"/>
          </reference>
          <reference field="9" count="1">
            <x v="53"/>
          </reference>
          <reference field="11" count="1" selected="0">
            <x v="44"/>
          </reference>
        </references>
      </pivotArea>
    </format>
    <format dxfId="733">
      <pivotArea dataOnly="0" labelOnly="1" outline="0" fieldPosition="0">
        <references count="5">
          <reference field="0" count="1" selected="0">
            <x v="4"/>
          </reference>
          <reference field="5" count="1" selected="0">
            <x v="18"/>
          </reference>
          <reference field="6" count="1" selected="0">
            <x v="22"/>
          </reference>
          <reference field="9" count="1">
            <x v="53"/>
          </reference>
          <reference field="11" count="1" selected="0">
            <x v="48"/>
          </reference>
        </references>
      </pivotArea>
    </format>
    <format dxfId="732">
      <pivotArea dataOnly="0" labelOnly="1" outline="0" fieldPosition="0">
        <references count="5">
          <reference field="0" count="1" selected="0">
            <x v="4"/>
          </reference>
          <reference field="5" count="1" selected="0">
            <x v="18"/>
          </reference>
          <reference field="6" count="1" selected="0">
            <x v="22"/>
          </reference>
          <reference field="9" count="1">
            <x v="53"/>
          </reference>
          <reference field="11" count="1" selected="0">
            <x v="49"/>
          </reference>
        </references>
      </pivotArea>
    </format>
    <format dxfId="731">
      <pivotArea dataOnly="0" labelOnly="1" outline="0" fieldPosition="0">
        <references count="5">
          <reference field="0" count="1" selected="0">
            <x v="4"/>
          </reference>
          <reference field="5" count="1" selected="0">
            <x v="18"/>
          </reference>
          <reference field="6" count="1" selected="0">
            <x v="22"/>
          </reference>
          <reference field="9" count="1">
            <x v="53"/>
          </reference>
          <reference field="11" count="1" selected="0">
            <x v="56"/>
          </reference>
        </references>
      </pivotArea>
    </format>
    <format dxfId="730">
      <pivotArea dataOnly="0" labelOnly="1" outline="0" fieldPosition="0">
        <references count="5">
          <reference field="0" count="1" selected="0">
            <x v="7"/>
          </reference>
          <reference field="5" count="1" selected="0">
            <x v="18"/>
          </reference>
          <reference field="6" count="1" selected="0">
            <x v="22"/>
          </reference>
          <reference field="9" count="1">
            <x v="12"/>
          </reference>
          <reference field="11" count="1" selected="0">
            <x v="82"/>
          </reference>
        </references>
      </pivotArea>
    </format>
    <format dxfId="729">
      <pivotArea dataOnly="0" labelOnly="1" outline="0" fieldPosition="0">
        <references count="5">
          <reference field="0" count="1" selected="0">
            <x v="7"/>
          </reference>
          <reference field="5" count="1" selected="0">
            <x v="18"/>
          </reference>
          <reference field="6" count="1" selected="0">
            <x v="22"/>
          </reference>
          <reference field="9" count="1">
            <x v="9"/>
          </reference>
          <reference field="11" count="1" selected="0">
            <x v="83"/>
          </reference>
        </references>
      </pivotArea>
    </format>
    <format dxfId="728">
      <pivotArea dataOnly="0" labelOnly="1" outline="0" fieldPosition="0">
        <references count="5">
          <reference field="0" count="1" selected="0">
            <x v="7"/>
          </reference>
          <reference field="5" count="1" selected="0">
            <x v="18"/>
          </reference>
          <reference field="6" count="1" selected="0">
            <x v="22"/>
          </reference>
          <reference field="9" count="1">
            <x v="9"/>
          </reference>
          <reference field="11" count="1" selected="0">
            <x v="88"/>
          </reference>
        </references>
      </pivotArea>
    </format>
    <format dxfId="727">
      <pivotArea dataOnly="0" labelOnly="1" outline="0" fieldPosition="0">
        <references count="5">
          <reference field="0" count="1" selected="0">
            <x v="7"/>
          </reference>
          <reference field="5" count="1" selected="0">
            <x v="18"/>
          </reference>
          <reference field="6" count="1" selected="0">
            <x v="22"/>
          </reference>
          <reference field="9" count="1">
            <x v="9"/>
          </reference>
          <reference field="11" count="1" selected="0">
            <x v="90"/>
          </reference>
        </references>
      </pivotArea>
    </format>
    <format dxfId="726">
      <pivotArea dataOnly="0" labelOnly="1" outline="0" fieldPosition="0">
        <references count="5">
          <reference field="0" count="1" selected="0">
            <x v="7"/>
          </reference>
          <reference field="5" count="1" selected="0">
            <x v="18"/>
          </reference>
          <reference field="6" count="1" selected="0">
            <x v="22"/>
          </reference>
          <reference field="9" count="1">
            <x v="12"/>
          </reference>
          <reference field="11" count="1" selected="0">
            <x v="91"/>
          </reference>
        </references>
      </pivotArea>
    </format>
    <format dxfId="725">
      <pivotArea dataOnly="0" labelOnly="1" outline="0" fieldPosition="0">
        <references count="5">
          <reference field="0" count="1" selected="0">
            <x v="8"/>
          </reference>
          <reference field="5" count="1" selected="0">
            <x v="18"/>
          </reference>
          <reference field="6" count="1" selected="0">
            <x v="22"/>
          </reference>
          <reference field="9" count="1">
            <x v="48"/>
          </reference>
          <reference field="11" count="1" selected="0">
            <x v="96"/>
          </reference>
        </references>
      </pivotArea>
    </format>
    <format dxfId="724">
      <pivotArea dataOnly="0" labelOnly="1" outline="0" fieldPosition="0">
        <references count="5">
          <reference field="0" count="1" selected="0">
            <x v="8"/>
          </reference>
          <reference field="5" count="1" selected="0">
            <x v="18"/>
          </reference>
          <reference field="6" count="1" selected="0">
            <x v="22"/>
          </reference>
          <reference field="9" count="1">
            <x v="48"/>
          </reference>
          <reference field="11" count="1" selected="0">
            <x v="99"/>
          </reference>
        </references>
      </pivotArea>
    </format>
    <format dxfId="723">
      <pivotArea dataOnly="0" labelOnly="1" outline="0" fieldPosition="0">
        <references count="5">
          <reference field="0" count="1" selected="0">
            <x v="8"/>
          </reference>
          <reference field="5" count="1" selected="0">
            <x v="18"/>
          </reference>
          <reference field="6" count="1" selected="0">
            <x v="22"/>
          </reference>
          <reference field="9" count="1">
            <x v="48"/>
          </reference>
          <reference field="11" count="1" selected="0">
            <x v="104"/>
          </reference>
        </references>
      </pivotArea>
    </format>
    <format dxfId="722">
      <pivotArea dataOnly="0" labelOnly="1" outline="0" fieldPosition="0">
        <references count="5">
          <reference field="0" count="1" selected="0">
            <x v="9"/>
          </reference>
          <reference field="5" count="1" selected="0">
            <x v="18"/>
          </reference>
          <reference field="6" count="1" selected="0">
            <x v="22"/>
          </reference>
          <reference field="9" count="1">
            <x v="31"/>
          </reference>
          <reference field="11" count="1" selected="0">
            <x v="117"/>
          </reference>
        </references>
      </pivotArea>
    </format>
    <format dxfId="721">
      <pivotArea dataOnly="0" labelOnly="1" outline="0" fieldPosition="0">
        <references count="5">
          <reference field="0" count="1" selected="0">
            <x v="12"/>
          </reference>
          <reference field="5" count="1" selected="0">
            <x v="18"/>
          </reference>
          <reference field="6" count="1" selected="0">
            <x v="22"/>
          </reference>
          <reference field="9" count="1">
            <x v="21"/>
          </reference>
          <reference field="11" count="1" selected="0">
            <x v="139"/>
          </reference>
        </references>
      </pivotArea>
    </format>
    <format dxfId="720">
      <pivotArea dataOnly="0" labelOnly="1" outline="0" fieldPosition="0">
        <references count="5">
          <reference field="0" count="1" selected="0">
            <x v="12"/>
          </reference>
          <reference field="5" count="1" selected="0">
            <x v="18"/>
          </reference>
          <reference field="6" count="1" selected="0">
            <x v="22"/>
          </reference>
          <reference field="9" count="1">
            <x v="18"/>
          </reference>
          <reference field="11" count="1" selected="0">
            <x v="160"/>
          </reference>
        </references>
      </pivotArea>
    </format>
    <format dxfId="719">
      <pivotArea dataOnly="0" labelOnly="1" outline="0" fieldPosition="0">
        <references count="5">
          <reference field="0" count="1" selected="0">
            <x v="12"/>
          </reference>
          <reference field="5" count="1" selected="0">
            <x v="18"/>
          </reference>
          <reference field="6" count="1" selected="0">
            <x v="22"/>
          </reference>
          <reference field="9" count="1">
            <x v="42"/>
          </reference>
          <reference field="11" count="1" selected="0">
            <x v="165"/>
          </reference>
        </references>
      </pivotArea>
    </format>
    <format dxfId="718">
      <pivotArea dataOnly="0" labelOnly="1" outline="0" fieldPosition="0">
        <references count="5">
          <reference field="0" count="1" selected="0">
            <x v="13"/>
          </reference>
          <reference field="5" count="1" selected="0">
            <x v="18"/>
          </reference>
          <reference field="6" count="1" selected="0">
            <x v="22"/>
          </reference>
          <reference field="9" count="1">
            <x v="50"/>
          </reference>
          <reference field="11" count="1" selected="0">
            <x v="168"/>
          </reference>
        </references>
      </pivotArea>
    </format>
    <format dxfId="717">
      <pivotArea dataOnly="0" labelOnly="1" outline="0" fieldPosition="0">
        <references count="5">
          <reference field="0" count="1" selected="0">
            <x v="13"/>
          </reference>
          <reference field="5" count="1" selected="0">
            <x v="18"/>
          </reference>
          <reference field="6" count="1" selected="0">
            <x v="22"/>
          </reference>
          <reference field="9" count="1">
            <x v="50"/>
          </reference>
          <reference field="11" count="1" selected="0">
            <x v="170"/>
          </reference>
        </references>
      </pivotArea>
    </format>
    <format dxfId="716">
      <pivotArea dataOnly="0" labelOnly="1" outline="0" fieldPosition="0">
        <references count="5">
          <reference field="0" count="1" selected="0">
            <x v="7"/>
          </reference>
          <reference field="5" count="1" selected="0">
            <x v="6"/>
          </reference>
          <reference field="6" count="1" selected="0">
            <x v="23"/>
          </reference>
          <reference field="9" count="1">
            <x v="9"/>
          </reference>
          <reference field="11" count="1" selected="0">
            <x v="78"/>
          </reference>
        </references>
      </pivotArea>
    </format>
    <format dxfId="715">
      <pivotArea dataOnly="0" labelOnly="1" outline="0" fieldPosition="0">
        <references count="5">
          <reference field="0" count="1" selected="0">
            <x v="7"/>
          </reference>
          <reference field="5" count="1" selected="0">
            <x v="6"/>
          </reference>
          <reference field="6" count="1" selected="0">
            <x v="23"/>
          </reference>
          <reference field="9" count="1">
            <x v="43"/>
          </reference>
          <reference field="11" count="1" selected="0">
            <x v="79"/>
          </reference>
        </references>
      </pivotArea>
    </format>
    <format dxfId="714">
      <pivotArea dataOnly="0" labelOnly="1" outline="0" fieldPosition="0">
        <references count="5">
          <reference field="0" count="1" selected="0">
            <x v="15"/>
          </reference>
          <reference field="5" count="1" selected="0">
            <x v="6"/>
          </reference>
          <reference field="6" count="1" selected="0">
            <x v="23"/>
          </reference>
          <reference field="9" count="1">
            <x v="7"/>
          </reference>
          <reference field="11" count="1" selected="0">
            <x v="81"/>
          </reference>
        </references>
      </pivotArea>
    </format>
    <format dxfId="713">
      <pivotArea dataOnly="0" labelOnly="1" outline="0" fieldPosition="0">
        <references count="5">
          <reference field="0" count="1" selected="0">
            <x v="7"/>
          </reference>
          <reference field="5" count="1" selected="0">
            <x v="6"/>
          </reference>
          <reference field="6" count="1" selected="0">
            <x v="23"/>
          </reference>
          <reference field="9" count="1">
            <x v="43"/>
          </reference>
          <reference field="11" count="1" selected="0">
            <x v="84"/>
          </reference>
        </references>
      </pivotArea>
    </format>
    <format dxfId="712">
      <pivotArea dataOnly="0" labelOnly="1" outline="0" fieldPosition="0">
        <references count="5">
          <reference field="0" count="1" selected="0">
            <x v="7"/>
          </reference>
          <reference field="5" count="1" selected="0">
            <x v="6"/>
          </reference>
          <reference field="6" count="1" selected="0">
            <x v="23"/>
          </reference>
          <reference field="9" count="1">
            <x v="43"/>
          </reference>
          <reference field="11" count="1" selected="0">
            <x v="85"/>
          </reference>
        </references>
      </pivotArea>
    </format>
    <format dxfId="711">
      <pivotArea dataOnly="0" labelOnly="1" outline="0" fieldPosition="0">
        <references count="5">
          <reference field="0" count="1" selected="0">
            <x v="7"/>
          </reference>
          <reference field="5" count="1" selected="0">
            <x v="6"/>
          </reference>
          <reference field="6" count="1" selected="0">
            <x v="23"/>
          </reference>
          <reference field="9" count="1">
            <x v="12"/>
          </reference>
          <reference field="11" count="1" selected="0">
            <x v="86"/>
          </reference>
        </references>
      </pivotArea>
    </format>
    <format dxfId="710">
      <pivotArea dataOnly="0" labelOnly="1" outline="0" fieldPosition="0">
        <references count="5">
          <reference field="0" count="1" selected="0">
            <x v="7"/>
          </reference>
          <reference field="5" count="1" selected="0">
            <x v="6"/>
          </reference>
          <reference field="6" count="1" selected="0">
            <x v="23"/>
          </reference>
          <reference field="9" count="1">
            <x v="24"/>
          </reference>
          <reference field="11" count="1" selected="0">
            <x v="87"/>
          </reference>
        </references>
      </pivotArea>
    </format>
    <format dxfId="709">
      <pivotArea dataOnly="0" labelOnly="1" outline="0" fieldPosition="0">
        <references count="5">
          <reference field="0" count="1" selected="0">
            <x v="7"/>
          </reference>
          <reference field="5" count="1" selected="0">
            <x v="6"/>
          </reference>
          <reference field="6" count="1" selected="0">
            <x v="23"/>
          </reference>
          <reference field="9" count="1">
            <x v="43"/>
          </reference>
          <reference field="11" count="1" selected="0">
            <x v="89"/>
          </reference>
        </references>
      </pivotArea>
    </format>
    <format dxfId="708">
      <pivotArea dataOnly="0" labelOnly="1" outline="0" fieldPosition="0">
        <references count="5">
          <reference field="0" count="1" selected="0">
            <x v="7"/>
          </reference>
          <reference field="5" count="1" selected="0">
            <x v="6"/>
          </reference>
          <reference field="6" count="1" selected="0">
            <x v="23"/>
          </reference>
          <reference field="9" count="1">
            <x v="24"/>
          </reference>
          <reference field="11" count="1" selected="0">
            <x v="92"/>
          </reference>
        </references>
      </pivotArea>
    </format>
    <format dxfId="707">
      <pivotArea dataOnly="0" labelOnly="1" outline="0" fieldPosition="0">
        <references count="5">
          <reference field="0" count="1" selected="0">
            <x v="4"/>
          </reference>
          <reference field="5" count="1" selected="0">
            <x v="15"/>
          </reference>
          <reference field="6" count="1" selected="0">
            <x v="24"/>
          </reference>
          <reference field="9" count="1">
            <x v="38"/>
          </reference>
          <reference field="11" count="1" selected="0">
            <x v="35"/>
          </reference>
        </references>
      </pivotArea>
    </format>
    <format dxfId="706">
      <pivotArea dataOnly="0" labelOnly="1" outline="0" fieldPosition="0">
        <references count="5">
          <reference field="0" count="1" selected="0">
            <x v="4"/>
          </reference>
          <reference field="5" count="1" selected="0">
            <x v="15"/>
          </reference>
          <reference field="6" count="1" selected="0">
            <x v="24"/>
          </reference>
          <reference field="9" count="1">
            <x v="38"/>
          </reference>
          <reference field="11" count="1" selected="0">
            <x v="36"/>
          </reference>
        </references>
      </pivotArea>
    </format>
    <format dxfId="705">
      <pivotArea dataOnly="0" labelOnly="1" outline="0" fieldPosition="0">
        <references count="5">
          <reference field="0" count="1" selected="0">
            <x v="4"/>
          </reference>
          <reference field="5" count="1" selected="0">
            <x v="15"/>
          </reference>
          <reference field="6" count="1" selected="0">
            <x v="24"/>
          </reference>
          <reference field="9" count="1">
            <x v="38"/>
          </reference>
          <reference field="11" count="1" selected="0">
            <x v="39"/>
          </reference>
        </references>
      </pivotArea>
    </format>
    <format dxfId="704">
      <pivotArea dataOnly="0" labelOnly="1" outline="0" fieldPosition="0">
        <references count="5">
          <reference field="0" count="1" selected="0">
            <x v="4"/>
          </reference>
          <reference field="5" count="1" selected="0">
            <x v="15"/>
          </reference>
          <reference field="6" count="1" selected="0">
            <x v="24"/>
          </reference>
          <reference field="9" count="1">
            <x v="38"/>
          </reference>
          <reference field="11" count="1" selected="0">
            <x v="50"/>
          </reference>
        </references>
      </pivotArea>
    </format>
    <format dxfId="703">
      <pivotArea dataOnly="0" labelOnly="1" outline="0" fieldPosition="0">
        <references count="5">
          <reference field="0" count="1" selected="0">
            <x v="9"/>
          </reference>
          <reference field="5" count="1" selected="0">
            <x v="19"/>
          </reference>
          <reference field="6" count="1" selected="0">
            <x v="25"/>
          </reference>
          <reference field="9" count="1">
            <x v="5"/>
          </reference>
          <reference field="11" count="1" selected="0">
            <x v="111"/>
          </reference>
        </references>
      </pivotArea>
    </format>
    <format dxfId="702">
      <pivotArea dataOnly="0" labelOnly="1" outline="0" fieldPosition="0">
        <references count="5">
          <reference field="0" count="1" selected="0">
            <x v="9"/>
          </reference>
          <reference field="5" count="1" selected="0">
            <x v="19"/>
          </reference>
          <reference field="6" count="1" selected="0">
            <x v="25"/>
          </reference>
          <reference field="9" count="1">
            <x v="5"/>
          </reference>
          <reference field="11" count="1" selected="0">
            <x v="112"/>
          </reference>
        </references>
      </pivotArea>
    </format>
    <format dxfId="701">
      <pivotArea dataOnly="0" labelOnly="1" outline="0" fieldPosition="0">
        <references count="5">
          <reference field="0" count="1" selected="0">
            <x v="9"/>
          </reference>
          <reference field="5" count="1" selected="0">
            <x v="19"/>
          </reference>
          <reference field="6" count="1" selected="0">
            <x v="25"/>
          </reference>
          <reference field="9" count="1">
            <x v="5"/>
          </reference>
          <reference field="11" count="1" selected="0">
            <x v="113"/>
          </reference>
        </references>
      </pivotArea>
    </format>
    <format dxfId="700">
      <pivotArea dataOnly="0" labelOnly="1" outline="0" fieldPosition="0">
        <references count="5">
          <reference field="0" count="1" selected="0">
            <x v="9"/>
          </reference>
          <reference field="5" count="1" selected="0">
            <x v="19"/>
          </reference>
          <reference field="6" count="1" selected="0">
            <x v="25"/>
          </reference>
          <reference field="9" count="1">
            <x v="5"/>
          </reference>
          <reference field="11" count="1" selected="0">
            <x v="120"/>
          </reference>
        </references>
      </pivotArea>
    </format>
    <format dxfId="699">
      <pivotArea dataOnly="0" labelOnly="1" outline="0" fieldPosition="0">
        <references count="5">
          <reference field="0" count="1" selected="0">
            <x v="7"/>
          </reference>
          <reference field="5" count="1" selected="0">
            <x v="20"/>
          </reference>
          <reference field="6" count="1" selected="0">
            <x v="26"/>
          </reference>
          <reference field="9" count="1">
            <x v="12"/>
          </reference>
          <reference field="11" count="1" selected="0">
            <x v="76"/>
          </reference>
        </references>
      </pivotArea>
    </format>
    <format dxfId="698">
      <pivotArea dataOnly="0" labelOnly="1" outline="0" fieldPosition="0">
        <references count="1">
          <reference field="4294967294" count="1">
            <x v="1"/>
          </reference>
        </references>
      </pivotArea>
    </format>
    <format dxfId="697">
      <pivotArea type="all" dataOnly="0" outline="0" fieldPosition="0"/>
    </format>
    <format dxfId="696">
      <pivotArea outline="0" collapsedLevelsAreSubtotals="1" fieldPosition="0"/>
    </format>
    <format dxfId="695">
      <pivotArea type="origin" dataOnly="0" labelOnly="1" outline="0" fieldPosition="0"/>
    </format>
    <format dxfId="694">
      <pivotArea field="-2" type="button" dataOnly="0" labelOnly="1" outline="0" axis="axisCol" fieldPosition="0"/>
    </format>
    <format dxfId="693">
      <pivotArea type="topRight" dataOnly="0" labelOnly="1" outline="0" fieldPosition="0"/>
    </format>
    <format dxfId="692">
      <pivotArea field="6" type="button" dataOnly="0" labelOnly="1" outline="0" axis="axisRow" fieldPosition="0"/>
    </format>
    <format dxfId="691">
      <pivotArea field="5" type="button" dataOnly="0" labelOnly="1" outline="0" axis="axisRow" fieldPosition="1"/>
    </format>
    <format dxfId="690">
      <pivotArea field="11" type="button" dataOnly="0" labelOnly="1" outline="0" axis="axisRow" fieldPosition="2"/>
    </format>
    <format dxfId="689">
      <pivotArea field="0" type="button" dataOnly="0" labelOnly="1" outline="0" axis="axisRow" fieldPosition="3"/>
    </format>
    <format dxfId="688">
      <pivotArea field="9" type="button" dataOnly="0" labelOnly="1" outline="0" axis="axisRow" fieldPosition="4"/>
    </format>
    <format dxfId="687">
      <pivotArea dataOnly="0" labelOnly="1" outline="0" fieldPosition="0">
        <references count="1">
          <reference field="6" count="0"/>
        </references>
      </pivotArea>
    </format>
    <format dxfId="686">
      <pivotArea dataOnly="0" labelOnly="1" grandRow="1" outline="0" fieldPosition="0"/>
    </format>
    <format dxfId="685">
      <pivotArea dataOnly="0" labelOnly="1" outline="0" fieldPosition="0">
        <references count="2">
          <reference field="5" count="1">
            <x v="5"/>
          </reference>
          <reference field="6" count="1" selected="0">
            <x v="0"/>
          </reference>
        </references>
      </pivotArea>
    </format>
    <format dxfId="684">
      <pivotArea dataOnly="0" labelOnly="1" outline="0" fieldPosition="0">
        <references count="2">
          <reference field="5" count="1">
            <x v="22"/>
          </reference>
          <reference field="6" count="1" selected="0">
            <x v="1"/>
          </reference>
        </references>
      </pivotArea>
    </format>
    <format dxfId="683">
      <pivotArea dataOnly="0" labelOnly="1" outline="0" fieldPosition="0">
        <references count="2">
          <reference field="5" count="1">
            <x v="17"/>
          </reference>
          <reference field="6" count="1" selected="0">
            <x v="2"/>
          </reference>
        </references>
      </pivotArea>
    </format>
    <format dxfId="682">
      <pivotArea dataOnly="0" labelOnly="1" outline="0" fieldPosition="0">
        <references count="2">
          <reference field="5" count="1">
            <x v="21"/>
          </reference>
          <reference field="6" count="1" selected="0">
            <x v="3"/>
          </reference>
        </references>
      </pivotArea>
    </format>
    <format dxfId="681">
      <pivotArea dataOnly="0" labelOnly="1" outline="0" fieldPosition="0">
        <references count="2">
          <reference field="5" count="1">
            <x v="11"/>
          </reference>
          <reference field="6" count="1" selected="0">
            <x v="4"/>
          </reference>
        </references>
      </pivotArea>
    </format>
    <format dxfId="680">
      <pivotArea dataOnly="0" labelOnly="1" outline="0" fieldPosition="0">
        <references count="2">
          <reference field="5" count="1">
            <x v="16"/>
          </reference>
          <reference field="6" count="1" selected="0">
            <x v="5"/>
          </reference>
        </references>
      </pivotArea>
    </format>
    <format dxfId="679">
      <pivotArea dataOnly="0" labelOnly="1" outline="0" fieldPosition="0">
        <references count="2">
          <reference field="5" count="1">
            <x v="12"/>
          </reference>
          <reference field="6" count="1" selected="0">
            <x v="6"/>
          </reference>
        </references>
      </pivotArea>
    </format>
    <format dxfId="678">
      <pivotArea dataOnly="0" labelOnly="1" outline="0" fieldPosition="0">
        <references count="2">
          <reference field="5" count="1">
            <x v="10"/>
          </reference>
          <reference field="6" count="1" selected="0">
            <x v="7"/>
          </reference>
        </references>
      </pivotArea>
    </format>
    <format dxfId="677">
      <pivotArea dataOnly="0" labelOnly="1" outline="0" fieldPosition="0">
        <references count="2">
          <reference field="5" count="1">
            <x v="9"/>
          </reference>
          <reference field="6" count="1" selected="0">
            <x v="8"/>
          </reference>
        </references>
      </pivotArea>
    </format>
    <format dxfId="676">
      <pivotArea dataOnly="0" labelOnly="1" outline="0" fieldPosition="0">
        <references count="2">
          <reference field="5" count="1">
            <x v="14"/>
          </reference>
          <reference field="6" count="1" selected="0">
            <x v="10"/>
          </reference>
        </references>
      </pivotArea>
    </format>
    <format dxfId="675">
      <pivotArea dataOnly="0" labelOnly="1" outline="0" fieldPosition="0">
        <references count="2">
          <reference field="5" count="1">
            <x v="7"/>
          </reference>
          <reference field="6" count="1" selected="0">
            <x v="12"/>
          </reference>
        </references>
      </pivotArea>
    </format>
    <format dxfId="674">
      <pivotArea dataOnly="0" labelOnly="1" outline="0" fieldPosition="0">
        <references count="2">
          <reference field="5" count="1">
            <x v="13"/>
          </reference>
          <reference field="6" count="1" selected="0">
            <x v="13"/>
          </reference>
        </references>
      </pivotArea>
    </format>
    <format dxfId="673">
      <pivotArea dataOnly="0" labelOnly="1" outline="0" fieldPosition="0">
        <references count="2">
          <reference field="5" count="1">
            <x v="3"/>
          </reference>
          <reference field="6" count="1" selected="0">
            <x v="15"/>
          </reference>
        </references>
      </pivotArea>
    </format>
    <format dxfId="672">
      <pivotArea dataOnly="0" labelOnly="1" outline="0" fieldPosition="0">
        <references count="2">
          <reference field="5" count="1">
            <x v="4"/>
          </reference>
          <reference field="6" count="1" selected="0">
            <x v="16"/>
          </reference>
        </references>
      </pivotArea>
    </format>
    <format dxfId="671">
      <pivotArea dataOnly="0" labelOnly="1" outline="0" fieldPosition="0">
        <references count="2">
          <reference field="5" count="1">
            <x v="2"/>
          </reference>
          <reference field="6" count="1" selected="0">
            <x v="17"/>
          </reference>
        </references>
      </pivotArea>
    </format>
    <format dxfId="670">
      <pivotArea dataOnly="0" labelOnly="1" outline="0" fieldPosition="0">
        <references count="2">
          <reference field="5" count="1">
            <x v="8"/>
          </reference>
          <reference field="6" count="1" selected="0">
            <x v="18"/>
          </reference>
        </references>
      </pivotArea>
    </format>
    <format dxfId="669">
      <pivotArea dataOnly="0" labelOnly="1" outline="0" fieldPosition="0">
        <references count="2">
          <reference field="5" count="1">
            <x v="1"/>
          </reference>
          <reference field="6" count="1" selected="0">
            <x v="19"/>
          </reference>
        </references>
      </pivotArea>
    </format>
    <format dxfId="668">
      <pivotArea dataOnly="0" labelOnly="1" outline="0" fieldPosition="0">
        <references count="2">
          <reference field="5" count="1">
            <x v="23"/>
          </reference>
          <reference field="6" count="1" selected="0">
            <x v="20"/>
          </reference>
        </references>
      </pivotArea>
    </format>
    <format dxfId="667">
      <pivotArea dataOnly="0" labelOnly="1" outline="0" fieldPosition="0">
        <references count="2">
          <reference field="5" count="1">
            <x v="0"/>
          </reference>
          <reference field="6" count="1" selected="0">
            <x v="21"/>
          </reference>
        </references>
      </pivotArea>
    </format>
    <format dxfId="666">
      <pivotArea dataOnly="0" labelOnly="1" outline="0" fieldPosition="0">
        <references count="2">
          <reference field="5" count="1">
            <x v="18"/>
          </reference>
          <reference field="6" count="1" selected="0">
            <x v="22"/>
          </reference>
        </references>
      </pivotArea>
    </format>
    <format dxfId="665">
      <pivotArea dataOnly="0" labelOnly="1" outline="0" fieldPosition="0">
        <references count="2">
          <reference field="5" count="1">
            <x v="6"/>
          </reference>
          <reference field="6" count="1" selected="0">
            <x v="23"/>
          </reference>
        </references>
      </pivotArea>
    </format>
    <format dxfId="664">
      <pivotArea dataOnly="0" labelOnly="1" outline="0" fieldPosition="0">
        <references count="2">
          <reference field="5" count="1">
            <x v="15"/>
          </reference>
          <reference field="6" count="1" selected="0">
            <x v="24"/>
          </reference>
        </references>
      </pivotArea>
    </format>
    <format dxfId="663">
      <pivotArea dataOnly="0" labelOnly="1" outline="0" fieldPosition="0">
        <references count="2">
          <reference field="5" count="1">
            <x v="19"/>
          </reference>
          <reference field="6" count="1" selected="0">
            <x v="25"/>
          </reference>
        </references>
      </pivotArea>
    </format>
    <format dxfId="662">
      <pivotArea dataOnly="0" labelOnly="1" outline="0" fieldPosition="0">
        <references count="2">
          <reference field="5" count="1">
            <x v="20"/>
          </reference>
          <reference field="6" count="1" selected="0">
            <x v="26"/>
          </reference>
        </references>
      </pivotArea>
    </format>
    <format dxfId="661">
      <pivotArea dataOnly="0" labelOnly="1" outline="0" fieldPosition="0">
        <references count="3">
          <reference field="5" count="1" selected="0">
            <x v="5"/>
          </reference>
          <reference field="6" count="1" selected="0">
            <x v="0"/>
          </reference>
          <reference field="11" count="2">
            <x v="9"/>
            <x v="11"/>
          </reference>
        </references>
      </pivotArea>
    </format>
    <format dxfId="660">
      <pivotArea dataOnly="0" labelOnly="1" outline="0" fieldPosition="0">
        <references count="3">
          <reference field="5" count="1" selected="0">
            <x v="5"/>
          </reference>
          <reference field="6" count="1" selected="0">
            <x v="0"/>
          </reference>
          <reference field="11" count="2" defaultSubtotal="1">
            <x v="9"/>
            <x v="11"/>
          </reference>
        </references>
      </pivotArea>
    </format>
    <format dxfId="659">
      <pivotArea dataOnly="0" labelOnly="1" outline="0" fieldPosition="0">
        <references count="3">
          <reference field="5" count="1" selected="0">
            <x v="22"/>
          </reference>
          <reference field="6" count="1" selected="0">
            <x v="1"/>
          </reference>
          <reference field="11" count="16">
            <x v="33"/>
            <x v="34"/>
            <x v="37"/>
            <x v="38"/>
            <x v="40"/>
            <x v="41"/>
            <x v="42"/>
            <x v="43"/>
            <x v="45"/>
            <x v="46"/>
            <x v="47"/>
            <x v="51"/>
            <x v="52"/>
            <x v="53"/>
            <x v="54"/>
            <x v="55"/>
          </reference>
        </references>
      </pivotArea>
    </format>
    <format dxfId="658">
      <pivotArea dataOnly="0" labelOnly="1" outline="0" fieldPosition="0">
        <references count="3">
          <reference field="5" count="1" selected="0">
            <x v="22"/>
          </reference>
          <reference field="6" count="1" selected="0">
            <x v="1"/>
          </reference>
          <reference field="11" count="16" defaultSubtotal="1">
            <x v="33"/>
            <x v="34"/>
            <x v="37"/>
            <x v="38"/>
            <x v="40"/>
            <x v="41"/>
            <x v="42"/>
            <x v="43"/>
            <x v="45"/>
            <x v="46"/>
            <x v="47"/>
            <x v="51"/>
            <x v="52"/>
            <x v="53"/>
            <x v="54"/>
            <x v="55"/>
          </reference>
        </references>
      </pivotArea>
    </format>
    <format dxfId="657">
      <pivotArea dataOnly="0" labelOnly="1" outline="0" fieldPosition="0">
        <references count="3">
          <reference field="5" count="1" selected="0">
            <x v="17"/>
          </reference>
          <reference field="6" count="1" selected="0">
            <x v="2"/>
          </reference>
          <reference field="11" count="6">
            <x v="93"/>
            <x v="94"/>
            <x v="95"/>
            <x v="97"/>
            <x v="100"/>
            <x v="101"/>
          </reference>
        </references>
      </pivotArea>
    </format>
    <format dxfId="656">
      <pivotArea dataOnly="0" labelOnly="1" outline="0" fieldPosition="0">
        <references count="3">
          <reference field="5" count="1" selected="0">
            <x v="17"/>
          </reference>
          <reference field="6" count="1" selected="0">
            <x v="2"/>
          </reference>
          <reference field="11" count="6" defaultSubtotal="1">
            <x v="93"/>
            <x v="94"/>
            <x v="95"/>
            <x v="97"/>
            <x v="100"/>
            <x v="101"/>
          </reference>
        </references>
      </pivotArea>
    </format>
    <format dxfId="655">
      <pivotArea dataOnly="0" labelOnly="1" outline="0" fieldPosition="0">
        <references count="3">
          <reference field="5" count="1" selected="0">
            <x v="21"/>
          </reference>
          <reference field="6" count="1" selected="0">
            <x v="3"/>
          </reference>
          <reference field="11" count="2">
            <x v="74"/>
            <x v="80"/>
          </reference>
        </references>
      </pivotArea>
    </format>
    <format dxfId="654">
      <pivotArea dataOnly="0" labelOnly="1" outline="0" fieldPosition="0">
        <references count="3">
          <reference field="5" count="1" selected="0">
            <x v="21"/>
          </reference>
          <reference field="6" count="1" selected="0">
            <x v="3"/>
          </reference>
          <reference field="11" count="2" defaultSubtotal="1">
            <x v="74"/>
            <x v="80"/>
          </reference>
        </references>
      </pivotArea>
    </format>
    <format dxfId="653">
      <pivotArea dataOnly="0" labelOnly="1" outline="0" fieldPosition="0">
        <references count="3">
          <reference field="5" count="1" selected="0">
            <x v="11"/>
          </reference>
          <reference field="6" count="1" selected="0">
            <x v="4"/>
          </reference>
          <reference field="11" count="12">
            <x v="61"/>
            <x v="131"/>
            <x v="132"/>
            <x v="133"/>
            <x v="134"/>
            <x v="140"/>
            <x v="155"/>
            <x v="156"/>
            <x v="157"/>
            <x v="158"/>
            <x v="159"/>
            <x v="161"/>
          </reference>
        </references>
      </pivotArea>
    </format>
    <format dxfId="652">
      <pivotArea dataOnly="0" labelOnly="1" outline="0" fieldPosition="0">
        <references count="3">
          <reference field="5" count="1" selected="0">
            <x v="11"/>
          </reference>
          <reference field="6" count="1" selected="0">
            <x v="4"/>
          </reference>
          <reference field="11" count="12" defaultSubtotal="1">
            <x v="61"/>
            <x v="131"/>
            <x v="132"/>
            <x v="133"/>
            <x v="134"/>
            <x v="140"/>
            <x v="155"/>
            <x v="156"/>
            <x v="157"/>
            <x v="158"/>
            <x v="159"/>
            <x v="161"/>
          </reference>
        </references>
      </pivotArea>
    </format>
    <format dxfId="651">
      <pivotArea dataOnly="0" labelOnly="1" outline="0" fieldPosition="0">
        <references count="3">
          <reference field="5" count="1" selected="0">
            <x v="16"/>
          </reference>
          <reference field="6" count="1" selected="0">
            <x v="5"/>
          </reference>
          <reference field="11" count="1">
            <x v="164"/>
          </reference>
        </references>
      </pivotArea>
    </format>
    <format dxfId="650">
      <pivotArea dataOnly="0" labelOnly="1" outline="0" fieldPosition="0">
        <references count="3">
          <reference field="5" count="1" selected="0">
            <x v="16"/>
          </reference>
          <reference field="6" count="1" selected="0">
            <x v="5"/>
          </reference>
          <reference field="11" count="1" defaultSubtotal="1">
            <x v="164"/>
          </reference>
        </references>
      </pivotArea>
    </format>
    <format dxfId="649">
      <pivotArea dataOnly="0" labelOnly="1" outline="0" fieldPosition="0">
        <references count="3">
          <reference field="5" count="1" selected="0">
            <x v="12"/>
          </reference>
          <reference field="6" count="1" selected="0">
            <x v="6"/>
          </reference>
          <reference field="11" count="6">
            <x v="68"/>
            <x v="73"/>
            <x v="177"/>
            <x v="178"/>
            <x v="179"/>
            <x v="180"/>
          </reference>
        </references>
      </pivotArea>
    </format>
    <format dxfId="648">
      <pivotArea dataOnly="0" labelOnly="1" outline="0" fieldPosition="0">
        <references count="3">
          <reference field="5" count="1" selected="0">
            <x v="12"/>
          </reference>
          <reference field="6" count="1" selected="0">
            <x v="6"/>
          </reference>
          <reference field="11" count="6" defaultSubtotal="1">
            <x v="68"/>
            <x v="73"/>
            <x v="177"/>
            <x v="178"/>
            <x v="179"/>
            <x v="180"/>
          </reference>
        </references>
      </pivotArea>
    </format>
    <format dxfId="647">
      <pivotArea dataOnly="0" labelOnly="1" outline="0" fieldPosition="0">
        <references count="3">
          <reference field="5" count="1" selected="0">
            <x v="10"/>
          </reference>
          <reference field="6" count="1" selected="0">
            <x v="7"/>
          </reference>
          <reference field="11" count="6">
            <x v="171"/>
            <x v="172"/>
            <x v="173"/>
            <x v="174"/>
            <x v="175"/>
            <x v="176"/>
          </reference>
        </references>
      </pivotArea>
    </format>
    <format dxfId="646">
      <pivotArea dataOnly="0" labelOnly="1" outline="0" fieldPosition="0">
        <references count="3">
          <reference field="5" count="1" selected="0">
            <x v="10"/>
          </reference>
          <reference field="6" count="1" selected="0">
            <x v="7"/>
          </reference>
          <reference field="11" count="6" defaultSubtotal="1">
            <x v="171"/>
            <x v="172"/>
            <x v="173"/>
            <x v="174"/>
            <x v="175"/>
            <x v="176"/>
          </reference>
        </references>
      </pivotArea>
    </format>
    <format dxfId="645">
      <pivotArea dataOnly="0" labelOnly="1" outline="0" fieldPosition="0">
        <references count="3">
          <reference field="5" count="1" selected="0">
            <x v="9"/>
          </reference>
          <reference field="6" count="1" selected="0">
            <x v="8"/>
          </reference>
          <reference field="11" count="25">
            <x v="0"/>
            <x v="1"/>
            <x v="2"/>
            <x v="4"/>
            <x v="23"/>
            <x v="24"/>
            <x v="57"/>
            <x v="58"/>
            <x v="59"/>
            <x v="60"/>
            <x v="65"/>
            <x v="70"/>
            <x v="71"/>
            <x v="121"/>
            <x v="122"/>
            <x v="123"/>
            <x v="124"/>
            <x v="125"/>
            <x v="126"/>
            <x v="135"/>
            <x v="136"/>
            <x v="137"/>
            <x v="138"/>
            <x v="144"/>
            <x v="145"/>
          </reference>
        </references>
      </pivotArea>
    </format>
    <format dxfId="644">
      <pivotArea dataOnly="0" labelOnly="1" outline="0" fieldPosition="0">
        <references count="3">
          <reference field="5" count="1" selected="0">
            <x v="9"/>
          </reference>
          <reference field="6" count="1" selected="0">
            <x v="8"/>
          </reference>
          <reference field="11" count="25" defaultSubtotal="1">
            <x v="0"/>
            <x v="1"/>
            <x v="2"/>
            <x v="4"/>
            <x v="23"/>
            <x v="24"/>
            <x v="57"/>
            <x v="58"/>
            <x v="59"/>
            <x v="60"/>
            <x v="65"/>
            <x v="70"/>
            <x v="71"/>
            <x v="121"/>
            <x v="122"/>
            <x v="123"/>
            <x v="124"/>
            <x v="125"/>
            <x v="126"/>
            <x v="135"/>
            <x v="136"/>
            <x v="137"/>
            <x v="138"/>
            <x v="144"/>
            <x v="145"/>
          </reference>
        </references>
      </pivotArea>
    </format>
    <format dxfId="643">
      <pivotArea dataOnly="0" labelOnly="1" outline="0" fieldPosition="0">
        <references count="3">
          <reference field="5" count="1" selected="0">
            <x v="9"/>
          </reference>
          <reference field="6" count="1" selected="0">
            <x v="8"/>
          </reference>
          <reference field="11" count="8">
            <x v="146"/>
            <x v="147"/>
            <x v="148"/>
            <x v="149"/>
            <x v="150"/>
            <x v="151"/>
            <x v="152"/>
            <x v="162"/>
          </reference>
        </references>
      </pivotArea>
    </format>
    <format dxfId="642">
      <pivotArea dataOnly="0" labelOnly="1" outline="0" fieldPosition="0">
        <references count="3">
          <reference field="5" count="1" selected="0">
            <x v="9"/>
          </reference>
          <reference field="6" count="1" selected="0">
            <x v="8"/>
          </reference>
          <reference field="11" count="8" defaultSubtotal="1">
            <x v="146"/>
            <x v="147"/>
            <x v="148"/>
            <x v="149"/>
            <x v="150"/>
            <x v="151"/>
            <x v="152"/>
            <x v="162"/>
          </reference>
        </references>
      </pivotArea>
    </format>
    <format dxfId="641">
      <pivotArea dataOnly="0" labelOnly="1" outline="0" fieldPosition="0">
        <references count="3">
          <reference field="5" count="1" selected="0">
            <x v="9"/>
          </reference>
          <reference field="6" count="1" selected="0">
            <x v="9"/>
          </reference>
          <reference field="11" count="3">
            <x v="62"/>
            <x v="63"/>
            <x v="64"/>
          </reference>
        </references>
      </pivotArea>
    </format>
    <format dxfId="640">
      <pivotArea dataOnly="0" labelOnly="1" outline="0" fieldPosition="0">
        <references count="3">
          <reference field="5" count="1" selected="0">
            <x v="9"/>
          </reference>
          <reference field="6" count="1" selected="0">
            <x v="9"/>
          </reference>
          <reference field="11" count="3" defaultSubtotal="1">
            <x v="62"/>
            <x v="63"/>
            <x v="64"/>
          </reference>
        </references>
      </pivotArea>
    </format>
    <format dxfId="639">
      <pivotArea dataOnly="0" labelOnly="1" outline="0" fieldPosition="0">
        <references count="3">
          <reference field="5" count="1" selected="0">
            <x v="14"/>
          </reference>
          <reference field="6" count="1" selected="0">
            <x v="10"/>
          </reference>
          <reference field="11" count="2">
            <x v="66"/>
            <x v="67"/>
          </reference>
        </references>
      </pivotArea>
    </format>
    <format dxfId="638">
      <pivotArea dataOnly="0" labelOnly="1" outline="0" fieldPosition="0">
        <references count="3">
          <reference field="5" count="1" selected="0">
            <x v="14"/>
          </reference>
          <reference field="6" count="1" selected="0">
            <x v="10"/>
          </reference>
          <reference field="11" count="2" defaultSubtotal="1">
            <x v="66"/>
            <x v="67"/>
          </reference>
        </references>
      </pivotArea>
    </format>
    <format dxfId="637">
      <pivotArea dataOnly="0" labelOnly="1" outline="0" fieldPosition="0">
        <references count="3">
          <reference field="5" count="1" selected="0">
            <x v="14"/>
          </reference>
          <reference field="6" count="1" selected="0">
            <x v="11"/>
          </reference>
          <reference field="11" count="1">
            <x v="72"/>
          </reference>
        </references>
      </pivotArea>
    </format>
    <format dxfId="636">
      <pivotArea dataOnly="0" labelOnly="1" outline="0" fieldPosition="0">
        <references count="3">
          <reference field="5" count="1" selected="0">
            <x v="14"/>
          </reference>
          <reference field="6" count="1" selected="0">
            <x v="11"/>
          </reference>
          <reference field="11" count="1" defaultSubtotal="1">
            <x v="72"/>
          </reference>
        </references>
      </pivotArea>
    </format>
    <format dxfId="635">
      <pivotArea dataOnly="0" labelOnly="1" outline="0" fieldPosition="0">
        <references count="3">
          <reference field="5" count="1" selected="0">
            <x v="7"/>
          </reference>
          <reference field="6" count="1" selected="0">
            <x v="12"/>
          </reference>
          <reference field="11" count="9">
            <x v="15"/>
            <x v="16"/>
            <x v="19"/>
            <x v="20"/>
            <x v="21"/>
            <x v="22"/>
            <x v="25"/>
            <x v="27"/>
            <x v="32"/>
          </reference>
        </references>
      </pivotArea>
    </format>
    <format dxfId="634">
      <pivotArea dataOnly="0" labelOnly="1" outline="0" fieldPosition="0">
        <references count="3">
          <reference field="5" count="1" selected="0">
            <x v="7"/>
          </reference>
          <reference field="6" count="1" selected="0">
            <x v="12"/>
          </reference>
          <reference field="11" count="9" defaultSubtotal="1">
            <x v="15"/>
            <x v="16"/>
            <x v="19"/>
            <x v="20"/>
            <x v="21"/>
            <x v="22"/>
            <x v="25"/>
            <x v="27"/>
            <x v="32"/>
          </reference>
        </references>
      </pivotArea>
    </format>
    <format dxfId="633">
      <pivotArea dataOnly="0" labelOnly="1" outline="0" fieldPosition="0">
        <references count="3">
          <reference field="5" count="1" selected="0">
            <x v="13"/>
          </reference>
          <reference field="6" count="1" selected="0">
            <x v="13"/>
          </reference>
          <reference field="11" count="5">
            <x v="10"/>
            <x v="26"/>
            <x v="30"/>
            <x v="31"/>
            <x v="69"/>
          </reference>
        </references>
      </pivotArea>
    </format>
    <format dxfId="632">
      <pivotArea dataOnly="0" labelOnly="1" outline="0" fieldPosition="0">
        <references count="3">
          <reference field="5" count="1" selected="0">
            <x v="13"/>
          </reference>
          <reference field="6" count="1" selected="0">
            <x v="13"/>
          </reference>
          <reference field="11" count="5" defaultSubtotal="1">
            <x v="10"/>
            <x v="26"/>
            <x v="30"/>
            <x v="31"/>
            <x v="69"/>
          </reference>
        </references>
      </pivotArea>
    </format>
    <format dxfId="631">
      <pivotArea dataOnly="0" labelOnly="1" outline="0" fieldPosition="0">
        <references count="3">
          <reference field="5" count="1" selected="0">
            <x v="13"/>
          </reference>
          <reference field="6" count="1" selected="0">
            <x v="14"/>
          </reference>
          <reference field="11" count="5">
            <x v="3"/>
            <x v="5"/>
            <x v="12"/>
            <x v="13"/>
            <x v="29"/>
          </reference>
        </references>
      </pivotArea>
    </format>
    <format dxfId="630">
      <pivotArea dataOnly="0" labelOnly="1" outline="0" fieldPosition="0">
        <references count="3">
          <reference field="5" count="1" selected="0">
            <x v="13"/>
          </reference>
          <reference field="6" count="1" selected="0">
            <x v="14"/>
          </reference>
          <reference field="11" count="5" defaultSubtotal="1">
            <x v="3"/>
            <x v="5"/>
            <x v="12"/>
            <x v="13"/>
            <x v="29"/>
          </reference>
        </references>
      </pivotArea>
    </format>
    <format dxfId="629">
      <pivotArea dataOnly="0" labelOnly="1" outline="0" fieldPosition="0">
        <references count="3">
          <reference field="5" count="1" selected="0">
            <x v="3"/>
          </reference>
          <reference field="6" count="1" selected="0">
            <x v="15"/>
          </reference>
          <reference field="11" count="2">
            <x v="17"/>
            <x v="18"/>
          </reference>
        </references>
      </pivotArea>
    </format>
    <format dxfId="628">
      <pivotArea dataOnly="0" labelOnly="1" outline="0" fieldPosition="0">
        <references count="3">
          <reference field="5" count="1" selected="0">
            <x v="3"/>
          </reference>
          <reference field="6" count="1" selected="0">
            <x v="15"/>
          </reference>
          <reference field="11" count="2" defaultSubtotal="1">
            <x v="17"/>
            <x v="18"/>
          </reference>
        </references>
      </pivotArea>
    </format>
    <format dxfId="627">
      <pivotArea dataOnly="0" labelOnly="1" outline="0" fieldPosition="0">
        <references count="3">
          <reference field="5" count="1" selected="0">
            <x v="4"/>
          </reference>
          <reference field="6" count="1" selected="0">
            <x v="16"/>
          </reference>
          <reference field="11" count="17">
            <x v="28"/>
            <x v="98"/>
            <x v="102"/>
            <x v="103"/>
            <x v="107"/>
            <x v="108"/>
            <x v="109"/>
            <x v="110"/>
            <x v="114"/>
            <x v="115"/>
            <x v="116"/>
            <x v="119"/>
            <x v="153"/>
            <x v="154"/>
            <x v="166"/>
            <x v="167"/>
            <x v="169"/>
          </reference>
        </references>
      </pivotArea>
    </format>
    <format dxfId="626">
      <pivotArea dataOnly="0" labelOnly="1" outline="0" fieldPosition="0">
        <references count="3">
          <reference field="5" count="1" selected="0">
            <x v="4"/>
          </reference>
          <reference field="6" count="1" selected="0">
            <x v="16"/>
          </reference>
          <reference field="11" count="17" defaultSubtotal="1">
            <x v="28"/>
            <x v="98"/>
            <x v="102"/>
            <x v="103"/>
            <x v="107"/>
            <x v="108"/>
            <x v="109"/>
            <x v="110"/>
            <x v="114"/>
            <x v="115"/>
            <x v="116"/>
            <x v="119"/>
            <x v="153"/>
            <x v="154"/>
            <x v="166"/>
            <x v="167"/>
            <x v="169"/>
          </reference>
        </references>
      </pivotArea>
    </format>
    <format dxfId="625">
      <pivotArea dataOnly="0" labelOnly="1" outline="0" fieldPosition="0">
        <references count="3">
          <reference field="5" count="1" selected="0">
            <x v="2"/>
          </reference>
          <reference field="6" count="1" selected="0">
            <x v="17"/>
          </reference>
          <reference field="11" count="4">
            <x v="14"/>
            <x v="105"/>
            <x v="106"/>
            <x v="118"/>
          </reference>
        </references>
      </pivotArea>
    </format>
    <format dxfId="624">
      <pivotArea dataOnly="0" labelOnly="1" outline="0" fieldPosition="0">
        <references count="3">
          <reference field="5" count="1" selected="0">
            <x v="2"/>
          </reference>
          <reference field="6" count="1" selected="0">
            <x v="17"/>
          </reference>
          <reference field="11" count="4" defaultSubtotal="1">
            <x v="14"/>
            <x v="105"/>
            <x v="106"/>
            <x v="118"/>
          </reference>
        </references>
      </pivotArea>
    </format>
    <format dxfId="623">
      <pivotArea dataOnly="0" labelOnly="1" outline="0" fieldPosition="0">
        <references count="3">
          <reference field="5" count="1" selected="0">
            <x v="8"/>
          </reference>
          <reference field="6" count="1" selected="0">
            <x v="18"/>
          </reference>
          <reference field="11" count="5">
            <x v="75"/>
            <x v="141"/>
            <x v="142"/>
            <x v="143"/>
            <x v="163"/>
          </reference>
        </references>
      </pivotArea>
    </format>
    <format dxfId="622">
      <pivotArea dataOnly="0" labelOnly="1" outline="0" fieldPosition="0">
        <references count="3">
          <reference field="5" count="1" selected="0">
            <x v="8"/>
          </reference>
          <reference field="6" count="1" selected="0">
            <x v="18"/>
          </reference>
          <reference field="11" count="5" defaultSubtotal="1">
            <x v="75"/>
            <x v="141"/>
            <x v="142"/>
            <x v="143"/>
            <x v="163"/>
          </reference>
        </references>
      </pivotArea>
    </format>
    <format dxfId="621">
      <pivotArea dataOnly="0" labelOnly="1" outline="0" fieldPosition="0">
        <references count="3">
          <reference field="5" count="1" selected="0">
            <x v="1"/>
          </reference>
          <reference field="6" count="1" selected="0">
            <x v="19"/>
          </reference>
          <reference field="11" count="2">
            <x v="127"/>
            <x v="128"/>
          </reference>
        </references>
      </pivotArea>
    </format>
    <format dxfId="620">
      <pivotArea dataOnly="0" labelOnly="1" outline="0" fieldPosition="0">
        <references count="3">
          <reference field="5" count="1" selected="0">
            <x v="1"/>
          </reference>
          <reference field="6" count="1" selected="0">
            <x v="19"/>
          </reference>
          <reference field="11" count="2" defaultSubtotal="1">
            <x v="127"/>
            <x v="128"/>
          </reference>
        </references>
      </pivotArea>
    </format>
    <format dxfId="619">
      <pivotArea dataOnly="0" labelOnly="1" outline="0" fieldPosition="0">
        <references count="3">
          <reference field="5" count="1" selected="0">
            <x v="23"/>
          </reference>
          <reference field="6" count="1" selected="0">
            <x v="20"/>
          </reference>
          <reference field="11" count="2">
            <x v="129"/>
            <x v="130"/>
          </reference>
        </references>
      </pivotArea>
    </format>
    <format dxfId="618">
      <pivotArea dataOnly="0" labelOnly="1" outline="0" fieldPosition="0">
        <references count="3">
          <reference field="5" count="1" selected="0">
            <x v="23"/>
          </reference>
          <reference field="6" count="1" selected="0">
            <x v="20"/>
          </reference>
          <reference field="11" count="2" defaultSubtotal="1">
            <x v="129"/>
            <x v="130"/>
          </reference>
        </references>
      </pivotArea>
    </format>
    <format dxfId="617">
      <pivotArea dataOnly="0" labelOnly="1" outline="0" fieldPosition="0">
        <references count="3">
          <reference field="5" count="1" selected="0">
            <x v="0"/>
          </reference>
          <reference field="6" count="1" selected="0">
            <x v="21"/>
          </reference>
          <reference field="11" count="1">
            <x v="77"/>
          </reference>
        </references>
      </pivotArea>
    </format>
    <format dxfId="616">
      <pivotArea dataOnly="0" labelOnly="1" outline="0" fieldPosition="0">
        <references count="3">
          <reference field="5" count="1" selected="0">
            <x v="0"/>
          </reference>
          <reference field="6" count="1" selected="0">
            <x v="21"/>
          </reference>
          <reference field="11" count="1" defaultSubtotal="1">
            <x v="77"/>
          </reference>
        </references>
      </pivotArea>
    </format>
    <format dxfId="615">
      <pivotArea dataOnly="0" labelOnly="1" outline="0" fieldPosition="0">
        <references count="3">
          <reference field="5" count="1" selected="0">
            <x v="18"/>
          </reference>
          <reference field="6" count="1" selected="0">
            <x v="22"/>
          </reference>
          <reference field="11" count="21">
            <x v="6"/>
            <x v="7"/>
            <x v="8"/>
            <x v="44"/>
            <x v="48"/>
            <x v="49"/>
            <x v="56"/>
            <x v="82"/>
            <x v="83"/>
            <x v="88"/>
            <x v="90"/>
            <x v="91"/>
            <x v="96"/>
            <x v="99"/>
            <x v="104"/>
            <x v="117"/>
            <x v="139"/>
            <x v="160"/>
            <x v="165"/>
            <x v="168"/>
            <x v="170"/>
          </reference>
        </references>
      </pivotArea>
    </format>
    <format dxfId="614">
      <pivotArea dataOnly="0" labelOnly="1" outline="0" fieldPosition="0">
        <references count="3">
          <reference field="5" count="1" selected="0">
            <x v="18"/>
          </reference>
          <reference field="6" count="1" selected="0">
            <x v="22"/>
          </reference>
          <reference field="11" count="21" defaultSubtotal="1">
            <x v="6"/>
            <x v="7"/>
            <x v="8"/>
            <x v="44"/>
            <x v="48"/>
            <x v="49"/>
            <x v="56"/>
            <x v="82"/>
            <x v="83"/>
            <x v="88"/>
            <x v="90"/>
            <x v="91"/>
            <x v="96"/>
            <x v="99"/>
            <x v="104"/>
            <x v="117"/>
            <x v="139"/>
            <x v="160"/>
            <x v="165"/>
            <x v="168"/>
            <x v="170"/>
          </reference>
        </references>
      </pivotArea>
    </format>
    <format dxfId="613">
      <pivotArea dataOnly="0" labelOnly="1" outline="0" fieldPosition="0">
        <references count="3">
          <reference field="5" count="1" selected="0">
            <x v="6"/>
          </reference>
          <reference field="6" count="1" selected="0">
            <x v="23"/>
          </reference>
          <reference field="11" count="9">
            <x v="78"/>
            <x v="79"/>
            <x v="81"/>
            <x v="84"/>
            <x v="85"/>
            <x v="86"/>
            <x v="87"/>
            <x v="89"/>
            <x v="92"/>
          </reference>
        </references>
      </pivotArea>
    </format>
    <format dxfId="612">
      <pivotArea dataOnly="0" labelOnly="1" outline="0" fieldPosition="0">
        <references count="3">
          <reference field="5" count="1" selected="0">
            <x v="6"/>
          </reference>
          <reference field="6" count="1" selected="0">
            <x v="23"/>
          </reference>
          <reference field="11" count="9" defaultSubtotal="1">
            <x v="78"/>
            <x v="79"/>
            <x v="81"/>
            <x v="84"/>
            <x v="85"/>
            <x v="86"/>
            <x v="87"/>
            <x v="89"/>
            <x v="92"/>
          </reference>
        </references>
      </pivotArea>
    </format>
    <format dxfId="611">
      <pivotArea dataOnly="0" labelOnly="1" outline="0" fieldPosition="0">
        <references count="3">
          <reference field="5" count="1" selected="0">
            <x v="15"/>
          </reference>
          <reference field="6" count="1" selected="0">
            <x v="24"/>
          </reference>
          <reference field="11" count="4">
            <x v="35"/>
            <x v="36"/>
            <x v="39"/>
            <x v="50"/>
          </reference>
        </references>
      </pivotArea>
    </format>
    <format dxfId="610">
      <pivotArea dataOnly="0" labelOnly="1" outline="0" fieldPosition="0">
        <references count="3">
          <reference field="5" count="1" selected="0">
            <x v="15"/>
          </reference>
          <reference field="6" count="1" selected="0">
            <x v="24"/>
          </reference>
          <reference field="11" count="4" defaultSubtotal="1">
            <x v="35"/>
            <x v="36"/>
            <x v="39"/>
            <x v="50"/>
          </reference>
        </references>
      </pivotArea>
    </format>
    <format dxfId="609">
      <pivotArea dataOnly="0" labelOnly="1" outline="0" fieldPosition="0">
        <references count="3">
          <reference field="5" count="1" selected="0">
            <x v="19"/>
          </reference>
          <reference field="6" count="1" selected="0">
            <x v="25"/>
          </reference>
          <reference field="11" count="4">
            <x v="111"/>
            <x v="112"/>
            <x v="113"/>
            <x v="120"/>
          </reference>
        </references>
      </pivotArea>
    </format>
    <format dxfId="608">
      <pivotArea dataOnly="0" labelOnly="1" outline="0" fieldPosition="0">
        <references count="3">
          <reference field="5" count="1" selected="0">
            <x v="19"/>
          </reference>
          <reference field="6" count="1" selected="0">
            <x v="25"/>
          </reference>
          <reference field="11" count="4" defaultSubtotal="1">
            <x v="111"/>
            <x v="112"/>
            <x v="113"/>
            <x v="120"/>
          </reference>
        </references>
      </pivotArea>
    </format>
    <format dxfId="607">
      <pivotArea dataOnly="0" labelOnly="1" outline="0" fieldPosition="0">
        <references count="3">
          <reference field="5" count="1" selected="0">
            <x v="20"/>
          </reference>
          <reference field="6" count="1" selected="0">
            <x v="26"/>
          </reference>
          <reference field="11" count="1">
            <x v="76"/>
          </reference>
        </references>
      </pivotArea>
    </format>
    <format dxfId="606">
      <pivotArea dataOnly="0" labelOnly="1" outline="0" fieldPosition="0">
        <references count="3">
          <reference field="5" count="1" selected="0">
            <x v="20"/>
          </reference>
          <reference field="6" count="1" selected="0">
            <x v="26"/>
          </reference>
          <reference field="11" count="1" defaultSubtotal="1">
            <x v="76"/>
          </reference>
        </references>
      </pivotArea>
    </format>
    <format dxfId="605">
      <pivotArea dataOnly="0" labelOnly="1" outline="0" fieldPosition="0">
        <references count="4">
          <reference field="0" count="1">
            <x v="1"/>
          </reference>
          <reference field="5" count="1" selected="0">
            <x v="5"/>
          </reference>
          <reference field="6" count="1" selected="0">
            <x v="0"/>
          </reference>
          <reference field="11" count="1" selected="0">
            <x v="9"/>
          </reference>
        </references>
      </pivotArea>
    </format>
    <format dxfId="604">
      <pivotArea dataOnly="0" labelOnly="1" outline="0" fieldPosition="0">
        <references count="4">
          <reference field="0" count="1" defaultSubtotal="1">
            <x v="1"/>
          </reference>
          <reference field="5" count="1" selected="0">
            <x v="5"/>
          </reference>
          <reference field="6" count="1" selected="0">
            <x v="0"/>
          </reference>
          <reference field="11" count="1" selected="0">
            <x v="9"/>
          </reference>
        </references>
      </pivotArea>
    </format>
    <format dxfId="603">
      <pivotArea dataOnly="0" labelOnly="1" outline="0" fieldPosition="0">
        <references count="4">
          <reference field="0" count="1">
            <x v="1"/>
          </reference>
          <reference field="5" count="1" selected="0">
            <x v="5"/>
          </reference>
          <reference field="6" count="1" selected="0">
            <x v="0"/>
          </reference>
          <reference field="11" count="1" selected="0">
            <x v="11"/>
          </reference>
        </references>
      </pivotArea>
    </format>
    <format dxfId="602">
      <pivotArea dataOnly="0" labelOnly="1" outline="0" fieldPosition="0">
        <references count="4">
          <reference field="0" count="1" defaultSubtotal="1">
            <x v="1"/>
          </reference>
          <reference field="5" count="1" selected="0">
            <x v="5"/>
          </reference>
          <reference field="6" count="1" selected="0">
            <x v="0"/>
          </reference>
          <reference field="11" count="1" selected="0">
            <x v="11"/>
          </reference>
        </references>
      </pivotArea>
    </format>
    <format dxfId="601">
      <pivotArea dataOnly="0" labelOnly="1" outline="0" fieldPosition="0">
        <references count="4">
          <reference field="0" count="1">
            <x v="4"/>
          </reference>
          <reference field="5" count="1" selected="0">
            <x v="22"/>
          </reference>
          <reference field="6" count="1" selected="0">
            <x v="1"/>
          </reference>
          <reference field="11" count="1" selected="0">
            <x v="33"/>
          </reference>
        </references>
      </pivotArea>
    </format>
    <format dxfId="600">
      <pivotArea dataOnly="0" labelOnly="1" outline="0" fieldPosition="0">
        <references count="4">
          <reference field="0" count="1" defaultSubtotal="1">
            <x v="4"/>
          </reference>
          <reference field="5" count="1" selected="0">
            <x v="22"/>
          </reference>
          <reference field="6" count="1" selected="0">
            <x v="1"/>
          </reference>
          <reference field="11" count="1" selected="0">
            <x v="33"/>
          </reference>
        </references>
      </pivotArea>
    </format>
    <format dxfId="599">
      <pivotArea dataOnly="0" labelOnly="1" outline="0" fieldPosition="0">
        <references count="4">
          <reference field="0" count="1">
            <x v="4"/>
          </reference>
          <reference field="5" count="1" selected="0">
            <x v="22"/>
          </reference>
          <reference field="6" count="1" selected="0">
            <x v="1"/>
          </reference>
          <reference field="11" count="1" selected="0">
            <x v="34"/>
          </reference>
        </references>
      </pivotArea>
    </format>
    <format dxfId="598">
      <pivotArea dataOnly="0" labelOnly="1" outline="0" fieldPosition="0">
        <references count="4">
          <reference field="0" count="1" defaultSubtotal="1">
            <x v="4"/>
          </reference>
          <reference field="5" count="1" selected="0">
            <x v="22"/>
          </reference>
          <reference field="6" count="1" selected="0">
            <x v="1"/>
          </reference>
          <reference field="11" count="1" selected="0">
            <x v="34"/>
          </reference>
        </references>
      </pivotArea>
    </format>
    <format dxfId="597">
      <pivotArea dataOnly="0" labelOnly="1" outline="0" fieldPosition="0">
        <references count="4">
          <reference field="0" count="1">
            <x v="4"/>
          </reference>
          <reference field="5" count="1" selected="0">
            <x v="22"/>
          </reference>
          <reference field="6" count="1" selected="0">
            <x v="1"/>
          </reference>
          <reference field="11" count="1" selected="0">
            <x v="37"/>
          </reference>
        </references>
      </pivotArea>
    </format>
    <format dxfId="596">
      <pivotArea dataOnly="0" labelOnly="1" outline="0" fieldPosition="0">
        <references count="4">
          <reference field="0" count="1" defaultSubtotal="1">
            <x v="4"/>
          </reference>
          <reference field="5" count="1" selected="0">
            <x v="22"/>
          </reference>
          <reference field="6" count="1" selected="0">
            <x v="1"/>
          </reference>
          <reference field="11" count="1" selected="0">
            <x v="37"/>
          </reference>
        </references>
      </pivotArea>
    </format>
    <format dxfId="595">
      <pivotArea dataOnly="0" labelOnly="1" outline="0" fieldPosition="0">
        <references count="4">
          <reference field="0" count="1">
            <x v="4"/>
          </reference>
          <reference field="5" count="1" selected="0">
            <x v="22"/>
          </reference>
          <reference field="6" count="1" selected="0">
            <x v="1"/>
          </reference>
          <reference field="11" count="1" selected="0">
            <x v="38"/>
          </reference>
        </references>
      </pivotArea>
    </format>
    <format dxfId="594">
      <pivotArea dataOnly="0" labelOnly="1" outline="0" fieldPosition="0">
        <references count="4">
          <reference field="0" count="1" defaultSubtotal="1">
            <x v="4"/>
          </reference>
          <reference field="5" count="1" selected="0">
            <x v="22"/>
          </reference>
          <reference field="6" count="1" selected="0">
            <x v="1"/>
          </reference>
          <reference field="11" count="1" selected="0">
            <x v="38"/>
          </reference>
        </references>
      </pivotArea>
    </format>
    <format dxfId="593">
      <pivotArea dataOnly="0" labelOnly="1" outline="0" fieldPosition="0">
        <references count="4">
          <reference field="0" count="1">
            <x v="4"/>
          </reference>
          <reference field="5" count="1" selected="0">
            <x v="22"/>
          </reference>
          <reference field="6" count="1" selected="0">
            <x v="1"/>
          </reference>
          <reference field="11" count="1" selected="0">
            <x v="40"/>
          </reference>
        </references>
      </pivotArea>
    </format>
    <format dxfId="592">
      <pivotArea dataOnly="0" labelOnly="1" outline="0" fieldPosition="0">
        <references count="4">
          <reference field="0" count="1" defaultSubtotal="1">
            <x v="4"/>
          </reference>
          <reference field="5" count="1" selected="0">
            <x v="22"/>
          </reference>
          <reference field="6" count="1" selected="0">
            <x v="1"/>
          </reference>
          <reference field="11" count="1" selected="0">
            <x v="40"/>
          </reference>
        </references>
      </pivotArea>
    </format>
    <format dxfId="591">
      <pivotArea dataOnly="0" labelOnly="1" outline="0" fieldPosition="0">
        <references count="4">
          <reference field="0" count="1">
            <x v="4"/>
          </reference>
          <reference field="5" count="1" selected="0">
            <x v="22"/>
          </reference>
          <reference field="6" count="1" selected="0">
            <x v="1"/>
          </reference>
          <reference field="11" count="1" selected="0">
            <x v="41"/>
          </reference>
        </references>
      </pivotArea>
    </format>
    <format dxfId="590">
      <pivotArea dataOnly="0" labelOnly="1" outline="0" fieldPosition="0">
        <references count="4">
          <reference field="0" count="1" defaultSubtotal="1">
            <x v="4"/>
          </reference>
          <reference field="5" count="1" selected="0">
            <x v="22"/>
          </reference>
          <reference field="6" count="1" selected="0">
            <x v="1"/>
          </reference>
          <reference field="11" count="1" selected="0">
            <x v="41"/>
          </reference>
        </references>
      </pivotArea>
    </format>
    <format dxfId="589">
      <pivotArea dataOnly="0" labelOnly="1" outline="0" fieldPosition="0">
        <references count="4">
          <reference field="0" count="1">
            <x v="4"/>
          </reference>
          <reference field="5" count="1" selected="0">
            <x v="22"/>
          </reference>
          <reference field="6" count="1" selected="0">
            <x v="1"/>
          </reference>
          <reference field="11" count="1" selected="0">
            <x v="42"/>
          </reference>
        </references>
      </pivotArea>
    </format>
    <format dxfId="588">
      <pivotArea dataOnly="0" labelOnly="1" outline="0" fieldPosition="0">
        <references count="4">
          <reference field="0" count="1" defaultSubtotal="1">
            <x v="4"/>
          </reference>
          <reference field="5" count="1" selected="0">
            <x v="22"/>
          </reference>
          <reference field="6" count="1" selected="0">
            <x v="1"/>
          </reference>
          <reference field="11" count="1" selected="0">
            <x v="42"/>
          </reference>
        </references>
      </pivotArea>
    </format>
    <format dxfId="587">
      <pivotArea dataOnly="0" labelOnly="1" outline="0" fieldPosition="0">
        <references count="4">
          <reference field="0" count="1">
            <x v="4"/>
          </reference>
          <reference field="5" count="1" selected="0">
            <x v="22"/>
          </reference>
          <reference field="6" count="1" selected="0">
            <x v="1"/>
          </reference>
          <reference field="11" count="1" selected="0">
            <x v="43"/>
          </reference>
        </references>
      </pivotArea>
    </format>
    <format dxfId="586">
      <pivotArea dataOnly="0" labelOnly="1" outline="0" fieldPosition="0">
        <references count="4">
          <reference field="0" count="1" defaultSubtotal="1">
            <x v="4"/>
          </reference>
          <reference field="5" count="1" selected="0">
            <x v="22"/>
          </reference>
          <reference field="6" count="1" selected="0">
            <x v="1"/>
          </reference>
          <reference field="11" count="1" selected="0">
            <x v="43"/>
          </reference>
        </references>
      </pivotArea>
    </format>
    <format dxfId="585">
      <pivotArea dataOnly="0" labelOnly="1" outline="0" fieldPosition="0">
        <references count="4">
          <reference field="0" count="1">
            <x v="4"/>
          </reference>
          <reference field="5" count="1" selected="0">
            <x v="22"/>
          </reference>
          <reference field="6" count="1" selected="0">
            <x v="1"/>
          </reference>
          <reference field="11" count="1" selected="0">
            <x v="45"/>
          </reference>
        </references>
      </pivotArea>
    </format>
    <format dxfId="584">
      <pivotArea dataOnly="0" labelOnly="1" outline="0" fieldPosition="0">
        <references count="4">
          <reference field="0" count="1" defaultSubtotal="1">
            <x v="4"/>
          </reference>
          <reference field="5" count="1" selected="0">
            <x v="22"/>
          </reference>
          <reference field="6" count="1" selected="0">
            <x v="1"/>
          </reference>
          <reference field="11" count="1" selected="0">
            <x v="45"/>
          </reference>
        </references>
      </pivotArea>
    </format>
    <format dxfId="583">
      <pivotArea dataOnly="0" labelOnly="1" outline="0" fieldPosition="0">
        <references count="4">
          <reference field="0" count="1">
            <x v="4"/>
          </reference>
          <reference field="5" count="1" selected="0">
            <x v="22"/>
          </reference>
          <reference field="6" count="1" selected="0">
            <x v="1"/>
          </reference>
          <reference field="11" count="1" selected="0">
            <x v="46"/>
          </reference>
        </references>
      </pivotArea>
    </format>
    <format dxfId="582">
      <pivotArea dataOnly="0" labelOnly="1" outline="0" fieldPosition="0">
        <references count="4">
          <reference field="0" count="1" defaultSubtotal="1">
            <x v="4"/>
          </reference>
          <reference field="5" count="1" selected="0">
            <x v="22"/>
          </reference>
          <reference field="6" count="1" selected="0">
            <x v="1"/>
          </reference>
          <reference field="11" count="1" selected="0">
            <x v="46"/>
          </reference>
        </references>
      </pivotArea>
    </format>
    <format dxfId="581">
      <pivotArea dataOnly="0" labelOnly="1" outline="0" fieldPosition="0">
        <references count="4">
          <reference field="0" count="1">
            <x v="4"/>
          </reference>
          <reference field="5" count="1" selected="0">
            <x v="22"/>
          </reference>
          <reference field="6" count="1" selected="0">
            <x v="1"/>
          </reference>
          <reference field="11" count="1" selected="0">
            <x v="47"/>
          </reference>
        </references>
      </pivotArea>
    </format>
    <format dxfId="580">
      <pivotArea dataOnly="0" labelOnly="1" outline="0" fieldPosition="0">
        <references count="4">
          <reference field="0" count="1" defaultSubtotal="1">
            <x v="4"/>
          </reference>
          <reference field="5" count="1" selected="0">
            <x v="22"/>
          </reference>
          <reference field="6" count="1" selected="0">
            <x v="1"/>
          </reference>
          <reference field="11" count="1" selected="0">
            <x v="47"/>
          </reference>
        </references>
      </pivotArea>
    </format>
    <format dxfId="579">
      <pivotArea dataOnly="0" labelOnly="1" outline="0" fieldPosition="0">
        <references count="4">
          <reference field="0" count="1">
            <x v="4"/>
          </reference>
          <reference field="5" count="1" selected="0">
            <x v="22"/>
          </reference>
          <reference field="6" count="1" selected="0">
            <x v="1"/>
          </reference>
          <reference field="11" count="1" selected="0">
            <x v="51"/>
          </reference>
        </references>
      </pivotArea>
    </format>
    <format dxfId="578">
      <pivotArea dataOnly="0" labelOnly="1" outline="0" fieldPosition="0">
        <references count="4">
          <reference field="0" count="1" defaultSubtotal="1">
            <x v="4"/>
          </reference>
          <reference field="5" count="1" selected="0">
            <x v="22"/>
          </reference>
          <reference field="6" count="1" selected="0">
            <x v="1"/>
          </reference>
          <reference field="11" count="1" selected="0">
            <x v="51"/>
          </reference>
        </references>
      </pivotArea>
    </format>
    <format dxfId="577">
      <pivotArea dataOnly="0" labelOnly="1" outline="0" fieldPosition="0">
        <references count="4">
          <reference field="0" count="1">
            <x v="4"/>
          </reference>
          <reference field="5" count="1" selected="0">
            <x v="22"/>
          </reference>
          <reference field="6" count="1" selected="0">
            <x v="1"/>
          </reference>
          <reference field="11" count="1" selected="0">
            <x v="52"/>
          </reference>
        </references>
      </pivotArea>
    </format>
    <format dxfId="576">
      <pivotArea dataOnly="0" labelOnly="1" outline="0" fieldPosition="0">
        <references count="4">
          <reference field="0" count="1" defaultSubtotal="1">
            <x v="4"/>
          </reference>
          <reference field="5" count="1" selected="0">
            <x v="22"/>
          </reference>
          <reference field="6" count="1" selected="0">
            <x v="1"/>
          </reference>
          <reference field="11" count="1" selected="0">
            <x v="52"/>
          </reference>
        </references>
      </pivotArea>
    </format>
    <format dxfId="575">
      <pivotArea dataOnly="0" labelOnly="1" outline="0" fieldPosition="0">
        <references count="4">
          <reference field="0" count="1">
            <x v="4"/>
          </reference>
          <reference field="5" count="1" selected="0">
            <x v="22"/>
          </reference>
          <reference field="6" count="1" selected="0">
            <x v="1"/>
          </reference>
          <reference field="11" count="1" selected="0">
            <x v="53"/>
          </reference>
        </references>
      </pivotArea>
    </format>
    <format dxfId="574">
      <pivotArea dataOnly="0" labelOnly="1" outline="0" fieldPosition="0">
        <references count="4">
          <reference field="0" count="1" defaultSubtotal="1">
            <x v="4"/>
          </reference>
          <reference field="5" count="1" selected="0">
            <x v="22"/>
          </reference>
          <reference field="6" count="1" selected="0">
            <x v="1"/>
          </reference>
          <reference field="11" count="1" selected="0">
            <x v="53"/>
          </reference>
        </references>
      </pivotArea>
    </format>
    <format dxfId="573">
      <pivotArea dataOnly="0" labelOnly="1" outline="0" fieldPosition="0">
        <references count="4">
          <reference field="0" count="1">
            <x v="4"/>
          </reference>
          <reference field="5" count="1" selected="0">
            <x v="22"/>
          </reference>
          <reference field="6" count="1" selected="0">
            <x v="1"/>
          </reference>
          <reference field="11" count="1" selected="0">
            <x v="54"/>
          </reference>
        </references>
      </pivotArea>
    </format>
    <format dxfId="572">
      <pivotArea dataOnly="0" labelOnly="1" outline="0" fieldPosition="0">
        <references count="4">
          <reference field="0" count="1" defaultSubtotal="1">
            <x v="4"/>
          </reference>
          <reference field="5" count="1" selected="0">
            <x v="22"/>
          </reference>
          <reference field="6" count="1" selected="0">
            <x v="1"/>
          </reference>
          <reference field="11" count="1" selected="0">
            <x v="54"/>
          </reference>
        </references>
      </pivotArea>
    </format>
    <format dxfId="571">
      <pivotArea dataOnly="0" labelOnly="1" outline="0" fieldPosition="0">
        <references count="4">
          <reference field="0" count="1">
            <x v="4"/>
          </reference>
          <reference field="5" count="1" selected="0">
            <x v="22"/>
          </reference>
          <reference field="6" count="1" selected="0">
            <x v="1"/>
          </reference>
          <reference field="11" count="1" selected="0">
            <x v="55"/>
          </reference>
        </references>
      </pivotArea>
    </format>
    <format dxfId="570">
      <pivotArea dataOnly="0" labelOnly="1" outline="0" fieldPosition="0">
        <references count="4">
          <reference field="0" count="1" defaultSubtotal="1">
            <x v="4"/>
          </reference>
          <reference field="5" count="1" selected="0">
            <x v="22"/>
          </reference>
          <reference field="6" count="1" selected="0">
            <x v="1"/>
          </reference>
          <reference field="11" count="1" selected="0">
            <x v="55"/>
          </reference>
        </references>
      </pivotArea>
    </format>
    <format dxfId="569">
      <pivotArea dataOnly="0" labelOnly="1" outline="0" fieldPosition="0">
        <references count="4">
          <reference field="0" count="1">
            <x v="8"/>
          </reference>
          <reference field="5" count="1" selected="0">
            <x v="17"/>
          </reference>
          <reference field="6" count="1" selected="0">
            <x v="2"/>
          </reference>
          <reference field="11" count="1" selected="0">
            <x v="93"/>
          </reference>
        </references>
      </pivotArea>
    </format>
    <format dxfId="568">
      <pivotArea dataOnly="0" labelOnly="1" outline="0" fieldPosition="0">
        <references count="4">
          <reference field="0" count="1" defaultSubtotal="1">
            <x v="8"/>
          </reference>
          <reference field="5" count="1" selected="0">
            <x v="17"/>
          </reference>
          <reference field="6" count="1" selected="0">
            <x v="2"/>
          </reference>
          <reference field="11" count="1" selected="0">
            <x v="93"/>
          </reference>
        </references>
      </pivotArea>
    </format>
    <format dxfId="567">
      <pivotArea dataOnly="0" labelOnly="1" outline="0" fieldPosition="0">
        <references count="4">
          <reference field="0" count="1">
            <x v="8"/>
          </reference>
          <reference field="5" count="1" selected="0">
            <x v="17"/>
          </reference>
          <reference field="6" count="1" selected="0">
            <x v="2"/>
          </reference>
          <reference field="11" count="1" selected="0">
            <x v="94"/>
          </reference>
        </references>
      </pivotArea>
    </format>
    <format dxfId="566">
      <pivotArea dataOnly="0" labelOnly="1" outline="0" fieldPosition="0">
        <references count="4">
          <reference field="0" count="1" defaultSubtotal="1">
            <x v="8"/>
          </reference>
          <reference field="5" count="1" selected="0">
            <x v="17"/>
          </reference>
          <reference field="6" count="1" selected="0">
            <x v="2"/>
          </reference>
          <reference field="11" count="1" selected="0">
            <x v="94"/>
          </reference>
        </references>
      </pivotArea>
    </format>
    <format dxfId="565">
      <pivotArea dataOnly="0" labelOnly="1" outline="0" fieldPosition="0">
        <references count="4">
          <reference field="0" count="1">
            <x v="8"/>
          </reference>
          <reference field="5" count="1" selected="0">
            <x v="17"/>
          </reference>
          <reference field="6" count="1" selected="0">
            <x v="2"/>
          </reference>
          <reference field="11" count="1" selected="0">
            <x v="95"/>
          </reference>
        </references>
      </pivotArea>
    </format>
    <format dxfId="564">
      <pivotArea dataOnly="0" labelOnly="1" outline="0" fieldPosition="0">
        <references count="4">
          <reference field="0" count="1" defaultSubtotal="1">
            <x v="8"/>
          </reference>
          <reference field="5" count="1" selected="0">
            <x v="17"/>
          </reference>
          <reference field="6" count="1" selected="0">
            <x v="2"/>
          </reference>
          <reference field="11" count="1" selected="0">
            <x v="95"/>
          </reference>
        </references>
      </pivotArea>
    </format>
    <format dxfId="563">
      <pivotArea dataOnly="0" labelOnly="1" outline="0" fieldPosition="0">
        <references count="4">
          <reference field="0" count="1">
            <x v="8"/>
          </reference>
          <reference field="5" count="1" selected="0">
            <x v="17"/>
          </reference>
          <reference field="6" count="1" selected="0">
            <x v="2"/>
          </reference>
          <reference field="11" count="1" selected="0">
            <x v="97"/>
          </reference>
        </references>
      </pivotArea>
    </format>
    <format dxfId="562">
      <pivotArea dataOnly="0" labelOnly="1" outline="0" fieldPosition="0">
        <references count="4">
          <reference field="0" count="1" defaultSubtotal="1">
            <x v="8"/>
          </reference>
          <reference field="5" count="1" selected="0">
            <x v="17"/>
          </reference>
          <reference field="6" count="1" selected="0">
            <x v="2"/>
          </reference>
          <reference field="11" count="1" selected="0">
            <x v="97"/>
          </reference>
        </references>
      </pivotArea>
    </format>
    <format dxfId="561">
      <pivotArea dataOnly="0" labelOnly="1" outline="0" fieldPosition="0">
        <references count="4">
          <reference field="0" count="1">
            <x v="8"/>
          </reference>
          <reference field="5" count="1" selected="0">
            <x v="17"/>
          </reference>
          <reference field="6" count="1" selected="0">
            <x v="2"/>
          </reference>
          <reference field="11" count="1" selected="0">
            <x v="100"/>
          </reference>
        </references>
      </pivotArea>
    </format>
    <format dxfId="560">
      <pivotArea dataOnly="0" labelOnly="1" outline="0" fieldPosition="0">
        <references count="4">
          <reference field="0" count="1" defaultSubtotal="1">
            <x v="8"/>
          </reference>
          <reference field="5" count="1" selected="0">
            <x v="17"/>
          </reference>
          <reference field="6" count="1" selected="0">
            <x v="2"/>
          </reference>
          <reference field="11" count="1" selected="0">
            <x v="100"/>
          </reference>
        </references>
      </pivotArea>
    </format>
    <format dxfId="559">
      <pivotArea dataOnly="0" labelOnly="1" outline="0" fieldPosition="0">
        <references count="4">
          <reference field="0" count="1">
            <x v="8"/>
          </reference>
          <reference field="5" count="1" selected="0">
            <x v="17"/>
          </reference>
          <reference field="6" count="1" selected="0">
            <x v="2"/>
          </reference>
          <reference field="11" count="1" selected="0">
            <x v="101"/>
          </reference>
        </references>
      </pivotArea>
    </format>
    <format dxfId="558">
      <pivotArea dataOnly="0" labelOnly="1" outline="0" fieldPosition="0">
        <references count="4">
          <reference field="0" count="1" defaultSubtotal="1">
            <x v="8"/>
          </reference>
          <reference field="5" count="1" selected="0">
            <x v="17"/>
          </reference>
          <reference field="6" count="1" selected="0">
            <x v="2"/>
          </reference>
          <reference field="11" count="1" selected="0">
            <x v="101"/>
          </reference>
        </references>
      </pivotArea>
    </format>
    <format dxfId="557">
      <pivotArea dataOnly="0" labelOnly="1" outline="0" fieldPosition="0">
        <references count="4">
          <reference field="0" count="1">
            <x v="7"/>
          </reference>
          <reference field="5" count="1" selected="0">
            <x v="21"/>
          </reference>
          <reference field="6" count="1" selected="0">
            <x v="3"/>
          </reference>
          <reference field="11" count="1" selected="0">
            <x v="74"/>
          </reference>
        </references>
      </pivotArea>
    </format>
    <format dxfId="556">
      <pivotArea dataOnly="0" labelOnly="1" outline="0" fieldPosition="0">
        <references count="4">
          <reference field="0" count="1" defaultSubtotal="1">
            <x v="7"/>
          </reference>
          <reference field="5" count="1" selected="0">
            <x v="21"/>
          </reference>
          <reference field="6" count="1" selected="0">
            <x v="3"/>
          </reference>
          <reference field="11" count="1" selected="0">
            <x v="74"/>
          </reference>
        </references>
      </pivotArea>
    </format>
    <format dxfId="555">
      <pivotArea dataOnly="0" labelOnly="1" outline="0" fieldPosition="0">
        <references count="4">
          <reference field="0" count="1">
            <x v="7"/>
          </reference>
          <reference field="5" count="1" selected="0">
            <x v="21"/>
          </reference>
          <reference field="6" count="1" selected="0">
            <x v="3"/>
          </reference>
          <reference field="11" count="1" selected="0">
            <x v="80"/>
          </reference>
        </references>
      </pivotArea>
    </format>
    <format dxfId="554">
      <pivotArea dataOnly="0" labelOnly="1" outline="0" fieldPosition="0">
        <references count="4">
          <reference field="0" count="1" defaultSubtotal="1">
            <x v="7"/>
          </reference>
          <reference field="5" count="1" selected="0">
            <x v="21"/>
          </reference>
          <reference field="6" count="1" selected="0">
            <x v="3"/>
          </reference>
          <reference field="11" count="1" selected="0">
            <x v="80"/>
          </reference>
        </references>
      </pivotArea>
    </format>
    <format dxfId="553">
      <pivotArea dataOnly="0" labelOnly="1" outline="0" fieldPosition="0">
        <references count="4">
          <reference field="0" count="1">
            <x v="5"/>
          </reference>
          <reference field="5" count="1" selected="0">
            <x v="11"/>
          </reference>
          <reference field="6" count="1" selected="0">
            <x v="4"/>
          </reference>
          <reference field="11" count="1" selected="0">
            <x v="61"/>
          </reference>
        </references>
      </pivotArea>
    </format>
    <format dxfId="552">
      <pivotArea dataOnly="0" labelOnly="1" outline="0" fieldPosition="0">
        <references count="4">
          <reference field="0" count="1" defaultSubtotal="1">
            <x v="5"/>
          </reference>
          <reference field="5" count="1" selected="0">
            <x v="11"/>
          </reference>
          <reference field="6" count="1" selected="0">
            <x v="4"/>
          </reference>
          <reference field="11" count="1" selected="0">
            <x v="61"/>
          </reference>
        </references>
      </pivotArea>
    </format>
    <format dxfId="551">
      <pivotArea dataOnly="0" labelOnly="1" outline="0" fieldPosition="0">
        <references count="4">
          <reference field="0" count="1">
            <x v="12"/>
          </reference>
          <reference field="5" count="1" selected="0">
            <x v="11"/>
          </reference>
          <reference field="6" count="1" selected="0">
            <x v="4"/>
          </reference>
          <reference field="11" count="1" selected="0">
            <x v="131"/>
          </reference>
        </references>
      </pivotArea>
    </format>
    <format dxfId="550">
      <pivotArea dataOnly="0" labelOnly="1" outline="0" fieldPosition="0">
        <references count="4">
          <reference field="0" count="1" defaultSubtotal="1">
            <x v="12"/>
          </reference>
          <reference field="5" count="1" selected="0">
            <x v="11"/>
          </reference>
          <reference field="6" count="1" selected="0">
            <x v="4"/>
          </reference>
          <reference field="11" count="1" selected="0">
            <x v="131"/>
          </reference>
        </references>
      </pivotArea>
    </format>
    <format dxfId="549">
      <pivotArea dataOnly="0" labelOnly="1" outline="0" fieldPosition="0">
        <references count="4">
          <reference field="0" count="1">
            <x v="12"/>
          </reference>
          <reference field="5" count="1" selected="0">
            <x v="11"/>
          </reference>
          <reference field="6" count="1" selected="0">
            <x v="4"/>
          </reference>
          <reference field="11" count="1" selected="0">
            <x v="132"/>
          </reference>
        </references>
      </pivotArea>
    </format>
    <format dxfId="548">
      <pivotArea dataOnly="0" labelOnly="1" outline="0" fieldPosition="0">
        <references count="4">
          <reference field="0" count="1" defaultSubtotal="1">
            <x v="12"/>
          </reference>
          <reference field="5" count="1" selected="0">
            <x v="11"/>
          </reference>
          <reference field="6" count="1" selected="0">
            <x v="4"/>
          </reference>
          <reference field="11" count="1" selected="0">
            <x v="132"/>
          </reference>
        </references>
      </pivotArea>
    </format>
    <format dxfId="547">
      <pivotArea dataOnly="0" labelOnly="1" outline="0" fieldPosition="0">
        <references count="4">
          <reference field="0" count="1">
            <x v="12"/>
          </reference>
          <reference field="5" count="1" selected="0">
            <x v="11"/>
          </reference>
          <reference field="6" count="1" selected="0">
            <x v="4"/>
          </reference>
          <reference field="11" count="1" selected="0">
            <x v="133"/>
          </reference>
        </references>
      </pivotArea>
    </format>
    <format dxfId="546">
      <pivotArea dataOnly="0" labelOnly="1" outline="0" fieldPosition="0">
        <references count="4">
          <reference field="0" count="1" defaultSubtotal="1">
            <x v="12"/>
          </reference>
          <reference field="5" count="1" selected="0">
            <x v="11"/>
          </reference>
          <reference field="6" count="1" selected="0">
            <x v="4"/>
          </reference>
          <reference field="11" count="1" selected="0">
            <x v="133"/>
          </reference>
        </references>
      </pivotArea>
    </format>
    <format dxfId="545">
      <pivotArea dataOnly="0" labelOnly="1" outline="0" fieldPosition="0">
        <references count="4">
          <reference field="0" count="1">
            <x v="12"/>
          </reference>
          <reference field="5" count="1" selected="0">
            <x v="11"/>
          </reference>
          <reference field="6" count="1" selected="0">
            <x v="4"/>
          </reference>
          <reference field="11" count="1" selected="0">
            <x v="134"/>
          </reference>
        </references>
      </pivotArea>
    </format>
    <format dxfId="544">
      <pivotArea dataOnly="0" labelOnly="1" outline="0" fieldPosition="0">
        <references count="4">
          <reference field="0" count="1" defaultSubtotal="1">
            <x v="12"/>
          </reference>
          <reference field="5" count="1" selected="0">
            <x v="11"/>
          </reference>
          <reference field="6" count="1" selected="0">
            <x v="4"/>
          </reference>
          <reference field="11" count="1" selected="0">
            <x v="134"/>
          </reference>
        </references>
      </pivotArea>
    </format>
    <format dxfId="543">
      <pivotArea dataOnly="0" labelOnly="1" outline="0" fieldPosition="0">
        <references count="4">
          <reference field="0" count="1">
            <x v="12"/>
          </reference>
          <reference field="5" count="1" selected="0">
            <x v="11"/>
          </reference>
          <reference field="6" count="1" selected="0">
            <x v="4"/>
          </reference>
          <reference field="11" count="1" selected="0">
            <x v="140"/>
          </reference>
        </references>
      </pivotArea>
    </format>
    <format dxfId="542">
      <pivotArea dataOnly="0" labelOnly="1" outline="0" fieldPosition="0">
        <references count="4">
          <reference field="0" count="1" defaultSubtotal="1">
            <x v="12"/>
          </reference>
          <reference field="5" count="1" selected="0">
            <x v="11"/>
          </reference>
          <reference field="6" count="1" selected="0">
            <x v="4"/>
          </reference>
          <reference field="11" count="1" selected="0">
            <x v="140"/>
          </reference>
        </references>
      </pivotArea>
    </format>
    <format dxfId="541">
      <pivotArea dataOnly="0" labelOnly="1" outline="0" fieldPosition="0">
        <references count="4">
          <reference field="0" count="1">
            <x v="12"/>
          </reference>
          <reference field="5" count="1" selected="0">
            <x v="11"/>
          </reference>
          <reference field="6" count="1" selected="0">
            <x v="4"/>
          </reference>
          <reference field="11" count="1" selected="0">
            <x v="155"/>
          </reference>
        </references>
      </pivotArea>
    </format>
    <format dxfId="540">
      <pivotArea dataOnly="0" labelOnly="1" outline="0" fieldPosition="0">
        <references count="4">
          <reference field="0" count="1" defaultSubtotal="1">
            <x v="12"/>
          </reference>
          <reference field="5" count="1" selected="0">
            <x v="11"/>
          </reference>
          <reference field="6" count="1" selected="0">
            <x v="4"/>
          </reference>
          <reference field="11" count="1" selected="0">
            <x v="155"/>
          </reference>
        </references>
      </pivotArea>
    </format>
    <format dxfId="539">
      <pivotArea dataOnly="0" labelOnly="1" outline="0" fieldPosition="0">
        <references count="4">
          <reference field="0" count="1">
            <x v="12"/>
          </reference>
          <reference field="5" count="1" selected="0">
            <x v="11"/>
          </reference>
          <reference field="6" count="1" selected="0">
            <x v="4"/>
          </reference>
          <reference field="11" count="1" selected="0">
            <x v="156"/>
          </reference>
        </references>
      </pivotArea>
    </format>
    <format dxfId="538">
      <pivotArea dataOnly="0" labelOnly="1" outline="0" fieldPosition="0">
        <references count="4">
          <reference field="0" count="1" defaultSubtotal="1">
            <x v="12"/>
          </reference>
          <reference field="5" count="1" selected="0">
            <x v="11"/>
          </reference>
          <reference field="6" count="1" selected="0">
            <x v="4"/>
          </reference>
          <reference field="11" count="1" selected="0">
            <x v="156"/>
          </reference>
        </references>
      </pivotArea>
    </format>
    <format dxfId="537">
      <pivotArea dataOnly="0" labelOnly="1" outline="0" fieldPosition="0">
        <references count="4">
          <reference field="0" count="1">
            <x v="12"/>
          </reference>
          <reference field="5" count="1" selected="0">
            <x v="11"/>
          </reference>
          <reference field="6" count="1" selected="0">
            <x v="4"/>
          </reference>
          <reference field="11" count="1" selected="0">
            <x v="157"/>
          </reference>
        </references>
      </pivotArea>
    </format>
    <format dxfId="536">
      <pivotArea dataOnly="0" labelOnly="1" outline="0" fieldPosition="0">
        <references count="4">
          <reference field="0" count="1" defaultSubtotal="1">
            <x v="12"/>
          </reference>
          <reference field="5" count="1" selected="0">
            <x v="11"/>
          </reference>
          <reference field="6" count="1" selected="0">
            <x v="4"/>
          </reference>
          <reference field="11" count="1" selected="0">
            <x v="157"/>
          </reference>
        </references>
      </pivotArea>
    </format>
    <format dxfId="535">
      <pivotArea dataOnly="0" labelOnly="1" outline="0" fieldPosition="0">
        <references count="4">
          <reference field="0" count="1">
            <x v="12"/>
          </reference>
          <reference field="5" count="1" selected="0">
            <x v="11"/>
          </reference>
          <reference field="6" count="1" selected="0">
            <x v="4"/>
          </reference>
          <reference field="11" count="1" selected="0">
            <x v="158"/>
          </reference>
        </references>
      </pivotArea>
    </format>
    <format dxfId="534">
      <pivotArea dataOnly="0" labelOnly="1" outline="0" fieldPosition="0">
        <references count="4">
          <reference field="0" count="1" defaultSubtotal="1">
            <x v="12"/>
          </reference>
          <reference field="5" count="1" selected="0">
            <x v="11"/>
          </reference>
          <reference field="6" count="1" selected="0">
            <x v="4"/>
          </reference>
          <reference field="11" count="1" selected="0">
            <x v="158"/>
          </reference>
        </references>
      </pivotArea>
    </format>
    <format dxfId="533">
      <pivotArea dataOnly="0" labelOnly="1" outline="0" fieldPosition="0">
        <references count="4">
          <reference field="0" count="1">
            <x v="12"/>
          </reference>
          <reference field="5" count="1" selected="0">
            <x v="11"/>
          </reference>
          <reference field="6" count="1" selected="0">
            <x v="4"/>
          </reference>
          <reference field="11" count="1" selected="0">
            <x v="159"/>
          </reference>
        </references>
      </pivotArea>
    </format>
    <format dxfId="532">
      <pivotArea dataOnly="0" labelOnly="1" outline="0" fieldPosition="0">
        <references count="4">
          <reference field="0" count="1" defaultSubtotal="1">
            <x v="12"/>
          </reference>
          <reference field="5" count="1" selected="0">
            <x v="11"/>
          </reference>
          <reference field="6" count="1" selected="0">
            <x v="4"/>
          </reference>
          <reference field="11" count="1" selected="0">
            <x v="159"/>
          </reference>
        </references>
      </pivotArea>
    </format>
    <format dxfId="531">
      <pivotArea dataOnly="0" labelOnly="1" outline="0" fieldPosition="0">
        <references count="4">
          <reference field="0" count="1">
            <x v="12"/>
          </reference>
          <reference field="5" count="1" selected="0">
            <x v="11"/>
          </reference>
          <reference field="6" count="1" selected="0">
            <x v="4"/>
          </reference>
          <reference field="11" count="1" selected="0">
            <x v="161"/>
          </reference>
        </references>
      </pivotArea>
    </format>
    <format dxfId="530">
      <pivotArea dataOnly="0" labelOnly="1" outline="0" fieldPosition="0">
        <references count="4">
          <reference field="0" count="1" defaultSubtotal="1">
            <x v="12"/>
          </reference>
          <reference field="5" count="1" selected="0">
            <x v="11"/>
          </reference>
          <reference field="6" count="1" selected="0">
            <x v="4"/>
          </reference>
          <reference field="11" count="1" selected="0">
            <x v="161"/>
          </reference>
        </references>
      </pivotArea>
    </format>
    <format dxfId="529">
      <pivotArea dataOnly="0" labelOnly="1" outline="0" fieldPosition="0">
        <references count="4">
          <reference field="0" count="1">
            <x v="12"/>
          </reference>
          <reference field="5" count="1" selected="0">
            <x v="16"/>
          </reference>
          <reference field="6" count="1" selected="0">
            <x v="5"/>
          </reference>
          <reference field="11" count="1" selected="0">
            <x v="164"/>
          </reference>
        </references>
      </pivotArea>
    </format>
    <format dxfId="528">
      <pivotArea dataOnly="0" labelOnly="1" outline="0" fieldPosition="0">
        <references count="4">
          <reference field="0" count="1" defaultSubtotal="1">
            <x v="12"/>
          </reference>
          <reference field="5" count="1" selected="0">
            <x v="16"/>
          </reference>
          <reference field="6" count="1" selected="0">
            <x v="5"/>
          </reference>
          <reference field="11" count="1" selected="0">
            <x v="164"/>
          </reference>
        </references>
      </pivotArea>
    </format>
    <format dxfId="527">
      <pivotArea dataOnly="0" labelOnly="1" outline="0" fieldPosition="0">
        <references count="4">
          <reference field="0" count="1">
            <x v="6"/>
          </reference>
          <reference field="5" count="1" selected="0">
            <x v="12"/>
          </reference>
          <reference field="6" count="1" selected="0">
            <x v="6"/>
          </reference>
          <reference field="11" count="1" selected="0">
            <x v="68"/>
          </reference>
        </references>
      </pivotArea>
    </format>
    <format dxfId="526">
      <pivotArea dataOnly="0" labelOnly="1" outline="0" fieldPosition="0">
        <references count="4">
          <reference field="0" count="1" defaultSubtotal="1">
            <x v="6"/>
          </reference>
          <reference field="5" count="1" selected="0">
            <x v="12"/>
          </reference>
          <reference field="6" count="1" selected="0">
            <x v="6"/>
          </reference>
          <reference field="11" count="1" selected="0">
            <x v="68"/>
          </reference>
        </references>
      </pivotArea>
    </format>
    <format dxfId="525">
      <pivotArea dataOnly="0" labelOnly="1" outline="0" fieldPosition="0">
        <references count="4">
          <reference field="0" count="1">
            <x v="15"/>
          </reference>
          <reference field="5" count="1" selected="0">
            <x v="12"/>
          </reference>
          <reference field="6" count="1" selected="0">
            <x v="6"/>
          </reference>
          <reference field="11" count="1" selected="0">
            <x v="73"/>
          </reference>
        </references>
      </pivotArea>
    </format>
    <format dxfId="524">
      <pivotArea dataOnly="0" labelOnly="1" outline="0" fieldPosition="0">
        <references count="4">
          <reference field="0" count="1" defaultSubtotal="1">
            <x v="15"/>
          </reference>
          <reference field="5" count="1" selected="0">
            <x v="12"/>
          </reference>
          <reference field="6" count="1" selected="0">
            <x v="6"/>
          </reference>
          <reference field="11" count="1" selected="0">
            <x v="73"/>
          </reference>
        </references>
      </pivotArea>
    </format>
    <format dxfId="523">
      <pivotArea dataOnly="0" labelOnly="1" outline="0" fieldPosition="0">
        <references count="4">
          <reference field="0" count="1">
            <x v="15"/>
          </reference>
          <reference field="5" count="1" selected="0">
            <x v="12"/>
          </reference>
          <reference field="6" count="1" selected="0">
            <x v="6"/>
          </reference>
          <reference field="11" count="1" selected="0">
            <x v="177"/>
          </reference>
        </references>
      </pivotArea>
    </format>
    <format dxfId="522">
      <pivotArea dataOnly="0" labelOnly="1" outline="0" fieldPosition="0">
        <references count="4">
          <reference field="0" count="1" defaultSubtotal="1">
            <x v="15"/>
          </reference>
          <reference field="5" count="1" selected="0">
            <x v="12"/>
          </reference>
          <reference field="6" count="1" selected="0">
            <x v="6"/>
          </reference>
          <reference field="11" count="1" selected="0">
            <x v="177"/>
          </reference>
        </references>
      </pivotArea>
    </format>
    <format dxfId="521">
      <pivotArea dataOnly="0" labelOnly="1" outline="0" fieldPosition="0">
        <references count="4">
          <reference field="0" count="1">
            <x v="15"/>
          </reference>
          <reference field="5" count="1" selected="0">
            <x v="12"/>
          </reference>
          <reference field="6" count="1" selected="0">
            <x v="6"/>
          </reference>
          <reference field="11" count="1" selected="0">
            <x v="178"/>
          </reference>
        </references>
      </pivotArea>
    </format>
    <format dxfId="520">
      <pivotArea dataOnly="0" labelOnly="1" outline="0" fieldPosition="0">
        <references count="4">
          <reference field="0" count="1" defaultSubtotal="1">
            <x v="15"/>
          </reference>
          <reference field="5" count="1" selected="0">
            <x v="12"/>
          </reference>
          <reference field="6" count="1" selected="0">
            <x v="6"/>
          </reference>
          <reference field="11" count="1" selected="0">
            <x v="178"/>
          </reference>
        </references>
      </pivotArea>
    </format>
    <format dxfId="519">
      <pivotArea dataOnly="0" labelOnly="1" outline="0" fieldPosition="0">
        <references count="4">
          <reference field="0" count="1">
            <x v="15"/>
          </reference>
          <reference field="5" count="1" selected="0">
            <x v="12"/>
          </reference>
          <reference field="6" count="1" selected="0">
            <x v="6"/>
          </reference>
          <reference field="11" count="1" selected="0">
            <x v="179"/>
          </reference>
        </references>
      </pivotArea>
    </format>
    <format dxfId="518">
      <pivotArea dataOnly="0" labelOnly="1" outline="0" fieldPosition="0">
        <references count="4">
          <reference field="0" count="1" defaultSubtotal="1">
            <x v="15"/>
          </reference>
          <reference field="5" count="1" selected="0">
            <x v="12"/>
          </reference>
          <reference field="6" count="1" selected="0">
            <x v="6"/>
          </reference>
          <reference field="11" count="1" selected="0">
            <x v="179"/>
          </reference>
        </references>
      </pivotArea>
    </format>
    <format dxfId="517">
      <pivotArea dataOnly="0" labelOnly="1" outline="0" fieldPosition="0">
        <references count="4">
          <reference field="0" count="1">
            <x v="15"/>
          </reference>
          <reference field="5" count="1" selected="0">
            <x v="12"/>
          </reference>
          <reference field="6" count="1" selected="0">
            <x v="6"/>
          </reference>
          <reference field="11" count="1" selected="0">
            <x v="180"/>
          </reference>
        </references>
      </pivotArea>
    </format>
    <format dxfId="516">
      <pivotArea dataOnly="0" labelOnly="1" outline="0" fieldPosition="0">
        <references count="4">
          <reference field="0" count="1" defaultSubtotal="1">
            <x v="15"/>
          </reference>
          <reference field="5" count="1" selected="0">
            <x v="12"/>
          </reference>
          <reference field="6" count="1" selected="0">
            <x v="6"/>
          </reference>
          <reference field="11" count="1" selected="0">
            <x v="180"/>
          </reference>
        </references>
      </pivotArea>
    </format>
    <format dxfId="515">
      <pivotArea dataOnly="0" labelOnly="1" outline="0" fieldPosition="0">
        <references count="4">
          <reference field="0" count="1">
            <x v="14"/>
          </reference>
          <reference field="5" count="1" selected="0">
            <x v="10"/>
          </reference>
          <reference field="6" count="1" selected="0">
            <x v="7"/>
          </reference>
          <reference field="11" count="1" selected="0">
            <x v="171"/>
          </reference>
        </references>
      </pivotArea>
    </format>
    <format dxfId="514">
      <pivotArea dataOnly="0" labelOnly="1" outline="0" fieldPosition="0">
        <references count="4">
          <reference field="0" count="1" defaultSubtotal="1">
            <x v="14"/>
          </reference>
          <reference field="5" count="1" selected="0">
            <x v="10"/>
          </reference>
          <reference field="6" count="1" selected="0">
            <x v="7"/>
          </reference>
          <reference field="11" count="1" selected="0">
            <x v="171"/>
          </reference>
        </references>
      </pivotArea>
    </format>
    <format dxfId="513">
      <pivotArea dataOnly="0" labelOnly="1" outline="0" fieldPosition="0">
        <references count="4">
          <reference field="0" count="1">
            <x v="14"/>
          </reference>
          <reference field="5" count="1" selected="0">
            <x v="10"/>
          </reference>
          <reference field="6" count="1" selected="0">
            <x v="7"/>
          </reference>
          <reference field="11" count="1" selected="0">
            <x v="172"/>
          </reference>
        </references>
      </pivotArea>
    </format>
    <format dxfId="512">
      <pivotArea dataOnly="0" labelOnly="1" outline="0" fieldPosition="0">
        <references count="4">
          <reference field="0" count="1" defaultSubtotal="1">
            <x v="14"/>
          </reference>
          <reference field="5" count="1" selected="0">
            <x v="10"/>
          </reference>
          <reference field="6" count="1" selected="0">
            <x v="7"/>
          </reference>
          <reference field="11" count="1" selected="0">
            <x v="172"/>
          </reference>
        </references>
      </pivotArea>
    </format>
    <format dxfId="511">
      <pivotArea dataOnly="0" labelOnly="1" outline="0" fieldPosition="0">
        <references count="4">
          <reference field="0" count="1">
            <x v="14"/>
          </reference>
          <reference field="5" count="1" selected="0">
            <x v="10"/>
          </reference>
          <reference field="6" count="1" selected="0">
            <x v="7"/>
          </reference>
          <reference field="11" count="1" selected="0">
            <x v="173"/>
          </reference>
        </references>
      </pivotArea>
    </format>
    <format dxfId="510">
      <pivotArea dataOnly="0" labelOnly="1" outline="0" fieldPosition="0">
        <references count="4">
          <reference field="0" count="1" defaultSubtotal="1">
            <x v="14"/>
          </reference>
          <reference field="5" count="1" selected="0">
            <x v="10"/>
          </reference>
          <reference field="6" count="1" selected="0">
            <x v="7"/>
          </reference>
          <reference field="11" count="1" selected="0">
            <x v="173"/>
          </reference>
        </references>
      </pivotArea>
    </format>
    <format dxfId="509">
      <pivotArea dataOnly="0" labelOnly="1" outline="0" fieldPosition="0">
        <references count="4">
          <reference field="0" count="1">
            <x v="14"/>
          </reference>
          <reference field="5" count="1" selected="0">
            <x v="10"/>
          </reference>
          <reference field="6" count="1" selected="0">
            <x v="7"/>
          </reference>
          <reference field="11" count="1" selected="0">
            <x v="174"/>
          </reference>
        </references>
      </pivotArea>
    </format>
    <format dxfId="508">
      <pivotArea dataOnly="0" labelOnly="1" outline="0" fieldPosition="0">
        <references count="4">
          <reference field="0" count="1" defaultSubtotal="1">
            <x v="14"/>
          </reference>
          <reference field="5" count="1" selected="0">
            <x v="10"/>
          </reference>
          <reference field="6" count="1" selected="0">
            <x v="7"/>
          </reference>
          <reference field="11" count="1" selected="0">
            <x v="174"/>
          </reference>
        </references>
      </pivotArea>
    </format>
    <format dxfId="507">
      <pivotArea dataOnly="0" labelOnly="1" outline="0" fieldPosition="0">
        <references count="4">
          <reference field="0" count="1">
            <x v="14"/>
          </reference>
          <reference field="5" count="1" selected="0">
            <x v="10"/>
          </reference>
          <reference field="6" count="1" selected="0">
            <x v="7"/>
          </reference>
          <reference field="11" count="1" selected="0">
            <x v="175"/>
          </reference>
        </references>
      </pivotArea>
    </format>
    <format dxfId="506">
      <pivotArea dataOnly="0" labelOnly="1" outline="0" fieldPosition="0">
        <references count="4">
          <reference field="0" count="1" defaultSubtotal="1">
            <x v="14"/>
          </reference>
          <reference field="5" count="1" selected="0">
            <x v="10"/>
          </reference>
          <reference field="6" count="1" selected="0">
            <x v="7"/>
          </reference>
          <reference field="11" count="1" selected="0">
            <x v="175"/>
          </reference>
        </references>
      </pivotArea>
    </format>
    <format dxfId="505">
      <pivotArea dataOnly="0" labelOnly="1" outline="0" fieldPosition="0">
        <references count="4">
          <reference field="0" count="1">
            <x v="14"/>
          </reference>
          <reference field="5" count="1" selected="0">
            <x v="10"/>
          </reference>
          <reference field="6" count="1" selected="0">
            <x v="7"/>
          </reference>
          <reference field="11" count="1" selected="0">
            <x v="176"/>
          </reference>
        </references>
      </pivotArea>
    </format>
    <format dxfId="504">
      <pivotArea dataOnly="0" labelOnly="1" outline="0" fieldPosition="0">
        <references count="4">
          <reference field="0" count="1" defaultSubtotal="1">
            <x v="14"/>
          </reference>
          <reference field="5" count="1" selected="0">
            <x v="10"/>
          </reference>
          <reference field="6" count="1" selected="0">
            <x v="7"/>
          </reference>
          <reference field="11" count="1" selected="0">
            <x v="176"/>
          </reference>
        </references>
      </pivotArea>
    </format>
    <format dxfId="503">
      <pivotArea dataOnly="0" labelOnly="1" outline="0" fieldPosition="0">
        <references count="4">
          <reference field="0" count="1">
            <x v="0"/>
          </reference>
          <reference field="5" count="1" selected="0">
            <x v="9"/>
          </reference>
          <reference field="6" count="1" selected="0">
            <x v="8"/>
          </reference>
          <reference field="11" count="1" selected="0">
            <x v="0"/>
          </reference>
        </references>
      </pivotArea>
    </format>
    <format dxfId="502">
      <pivotArea dataOnly="0" labelOnly="1" outline="0" fieldPosition="0">
        <references count="4">
          <reference field="0" count="1" defaultSubtotal="1">
            <x v="0"/>
          </reference>
          <reference field="5" count="1" selected="0">
            <x v="9"/>
          </reference>
          <reference field="6" count="1" selected="0">
            <x v="8"/>
          </reference>
          <reference field="11" count="1" selected="0">
            <x v="0"/>
          </reference>
        </references>
      </pivotArea>
    </format>
    <format dxfId="501">
      <pivotArea dataOnly="0" labelOnly="1" outline="0" fieldPosition="0">
        <references count="4">
          <reference field="0" count="1">
            <x v="0"/>
          </reference>
          <reference field="5" count="1" selected="0">
            <x v="9"/>
          </reference>
          <reference field="6" count="1" selected="0">
            <x v="8"/>
          </reference>
          <reference field="11" count="1" selected="0">
            <x v="1"/>
          </reference>
        </references>
      </pivotArea>
    </format>
    <format dxfId="500">
      <pivotArea dataOnly="0" labelOnly="1" outline="0" fieldPosition="0">
        <references count="4">
          <reference field="0" count="1" defaultSubtotal="1">
            <x v="0"/>
          </reference>
          <reference field="5" count="1" selected="0">
            <x v="9"/>
          </reference>
          <reference field="6" count="1" selected="0">
            <x v="8"/>
          </reference>
          <reference field="11" count="1" selected="0">
            <x v="1"/>
          </reference>
        </references>
      </pivotArea>
    </format>
    <format dxfId="499">
      <pivotArea dataOnly="0" labelOnly="1" outline="0" fieldPosition="0">
        <references count="4">
          <reference field="0" count="1">
            <x v="0"/>
          </reference>
          <reference field="5" count="1" selected="0">
            <x v="9"/>
          </reference>
          <reference field="6" count="1" selected="0">
            <x v="8"/>
          </reference>
          <reference field="11" count="1" selected="0">
            <x v="2"/>
          </reference>
        </references>
      </pivotArea>
    </format>
    <format dxfId="498">
      <pivotArea dataOnly="0" labelOnly="1" outline="0" fieldPosition="0">
        <references count="4">
          <reference field="0" count="1" defaultSubtotal="1">
            <x v="0"/>
          </reference>
          <reference field="5" count="1" selected="0">
            <x v="9"/>
          </reference>
          <reference field="6" count="1" selected="0">
            <x v="8"/>
          </reference>
          <reference field="11" count="1" selected="0">
            <x v="2"/>
          </reference>
        </references>
      </pivotArea>
    </format>
    <format dxfId="497">
      <pivotArea dataOnly="0" labelOnly="1" outline="0" fieldPosition="0">
        <references count="4">
          <reference field="0" count="1">
            <x v="0"/>
          </reference>
          <reference field="5" count="1" selected="0">
            <x v="9"/>
          </reference>
          <reference field="6" count="1" selected="0">
            <x v="8"/>
          </reference>
          <reference field="11" count="1" selected="0">
            <x v="4"/>
          </reference>
        </references>
      </pivotArea>
    </format>
    <format dxfId="496">
      <pivotArea dataOnly="0" labelOnly="1" outline="0" fieldPosition="0">
        <references count="4">
          <reference field="0" count="1" defaultSubtotal="1">
            <x v="0"/>
          </reference>
          <reference field="5" count="1" selected="0">
            <x v="9"/>
          </reference>
          <reference field="6" count="1" selected="0">
            <x v="8"/>
          </reference>
          <reference field="11" count="1" selected="0">
            <x v="4"/>
          </reference>
        </references>
      </pivotArea>
    </format>
    <format dxfId="495">
      <pivotArea dataOnly="0" labelOnly="1" outline="0" fieldPosition="0">
        <references count="4">
          <reference field="0" count="1">
            <x v="3"/>
          </reference>
          <reference field="5" count="1" selected="0">
            <x v="9"/>
          </reference>
          <reference field="6" count="1" selected="0">
            <x v="8"/>
          </reference>
          <reference field="11" count="1" selected="0">
            <x v="23"/>
          </reference>
        </references>
      </pivotArea>
    </format>
    <format dxfId="494">
      <pivotArea dataOnly="0" labelOnly="1" outline="0" fieldPosition="0">
        <references count="4">
          <reference field="0" count="1" defaultSubtotal="1">
            <x v="3"/>
          </reference>
          <reference field="5" count="1" selected="0">
            <x v="9"/>
          </reference>
          <reference field="6" count="1" selected="0">
            <x v="8"/>
          </reference>
          <reference field="11" count="1" selected="0">
            <x v="23"/>
          </reference>
        </references>
      </pivotArea>
    </format>
    <format dxfId="493">
      <pivotArea dataOnly="0" labelOnly="1" outline="0" fieldPosition="0">
        <references count="4">
          <reference field="0" count="1">
            <x v="3"/>
          </reference>
          <reference field="5" count="1" selected="0">
            <x v="9"/>
          </reference>
          <reference field="6" count="1" selected="0">
            <x v="8"/>
          </reference>
          <reference field="11" count="1" selected="0">
            <x v="24"/>
          </reference>
        </references>
      </pivotArea>
    </format>
    <format dxfId="492">
      <pivotArea dataOnly="0" labelOnly="1" outline="0" fieldPosition="0">
        <references count="4">
          <reference field="0" count="1" defaultSubtotal="1">
            <x v="3"/>
          </reference>
          <reference field="5" count="1" selected="0">
            <x v="9"/>
          </reference>
          <reference field="6" count="1" selected="0">
            <x v="8"/>
          </reference>
          <reference field="11" count="1" selected="0">
            <x v="24"/>
          </reference>
        </references>
      </pivotArea>
    </format>
    <format dxfId="491">
      <pivotArea dataOnly="0" labelOnly="1" outline="0" fieldPosition="0">
        <references count="4">
          <reference field="0" count="1">
            <x v="5"/>
          </reference>
          <reference field="5" count="1" selected="0">
            <x v="9"/>
          </reference>
          <reference field="6" count="1" selected="0">
            <x v="8"/>
          </reference>
          <reference field="11" count="1" selected="0">
            <x v="57"/>
          </reference>
        </references>
      </pivotArea>
    </format>
    <format dxfId="490">
      <pivotArea dataOnly="0" labelOnly="1" outline="0" fieldPosition="0">
        <references count="4">
          <reference field="0" count="1" defaultSubtotal="1">
            <x v="5"/>
          </reference>
          <reference field="5" count="1" selected="0">
            <x v="9"/>
          </reference>
          <reference field="6" count="1" selected="0">
            <x v="8"/>
          </reference>
          <reference field="11" count="1" selected="0">
            <x v="57"/>
          </reference>
        </references>
      </pivotArea>
    </format>
    <format dxfId="489">
      <pivotArea dataOnly="0" labelOnly="1" outline="0" fieldPosition="0">
        <references count="4">
          <reference field="0" count="1">
            <x v="5"/>
          </reference>
          <reference field="5" count="1" selected="0">
            <x v="9"/>
          </reference>
          <reference field="6" count="1" selected="0">
            <x v="8"/>
          </reference>
          <reference field="11" count="1" selected="0">
            <x v="58"/>
          </reference>
        </references>
      </pivotArea>
    </format>
    <format dxfId="488">
      <pivotArea dataOnly="0" labelOnly="1" outline="0" fieldPosition="0">
        <references count="4">
          <reference field="0" count="1" defaultSubtotal="1">
            <x v="5"/>
          </reference>
          <reference field="5" count="1" selected="0">
            <x v="9"/>
          </reference>
          <reference field="6" count="1" selected="0">
            <x v="8"/>
          </reference>
          <reference field="11" count="1" selected="0">
            <x v="58"/>
          </reference>
        </references>
      </pivotArea>
    </format>
    <format dxfId="487">
      <pivotArea dataOnly="0" labelOnly="1" outline="0" fieldPosition="0">
        <references count="4">
          <reference field="0" count="1">
            <x v="5"/>
          </reference>
          <reference field="5" count="1" selected="0">
            <x v="9"/>
          </reference>
          <reference field="6" count="1" selected="0">
            <x v="8"/>
          </reference>
          <reference field="11" count="1" selected="0">
            <x v="59"/>
          </reference>
        </references>
      </pivotArea>
    </format>
    <format dxfId="486">
      <pivotArea dataOnly="0" labelOnly="1" outline="0" fieldPosition="0">
        <references count="4">
          <reference field="0" count="1" defaultSubtotal="1">
            <x v="5"/>
          </reference>
          <reference field="5" count="1" selected="0">
            <x v="9"/>
          </reference>
          <reference field="6" count="1" selected="0">
            <x v="8"/>
          </reference>
          <reference field="11" count="1" selected="0">
            <x v="59"/>
          </reference>
        </references>
      </pivotArea>
    </format>
    <format dxfId="485">
      <pivotArea dataOnly="0" labelOnly="1" outline="0" fieldPosition="0">
        <references count="4">
          <reference field="0" count="1">
            <x v="5"/>
          </reference>
          <reference field="5" count="1" selected="0">
            <x v="9"/>
          </reference>
          <reference field="6" count="1" selected="0">
            <x v="8"/>
          </reference>
          <reference field="11" count="1" selected="0">
            <x v="60"/>
          </reference>
        </references>
      </pivotArea>
    </format>
    <format dxfId="484">
      <pivotArea dataOnly="0" labelOnly="1" outline="0" fieldPosition="0">
        <references count="4">
          <reference field="0" count="1" defaultSubtotal="1">
            <x v="5"/>
          </reference>
          <reference field="5" count="1" selected="0">
            <x v="9"/>
          </reference>
          <reference field="6" count="1" selected="0">
            <x v="8"/>
          </reference>
          <reference field="11" count="1" selected="0">
            <x v="60"/>
          </reference>
        </references>
      </pivotArea>
    </format>
    <format dxfId="483">
      <pivotArea dataOnly="0" labelOnly="1" outline="0" fieldPosition="0">
        <references count="4">
          <reference field="0" count="1">
            <x v="5"/>
          </reference>
          <reference field="5" count="1" selected="0">
            <x v="9"/>
          </reference>
          <reference field="6" count="1" selected="0">
            <x v="8"/>
          </reference>
          <reference field="11" count="1" selected="0">
            <x v="65"/>
          </reference>
        </references>
      </pivotArea>
    </format>
    <format dxfId="482">
      <pivotArea dataOnly="0" labelOnly="1" outline="0" fieldPosition="0">
        <references count="4">
          <reference field="0" count="1" defaultSubtotal="1">
            <x v="5"/>
          </reference>
          <reference field="5" count="1" selected="0">
            <x v="9"/>
          </reference>
          <reference field="6" count="1" selected="0">
            <x v="8"/>
          </reference>
          <reference field="11" count="1" selected="0">
            <x v="65"/>
          </reference>
        </references>
      </pivotArea>
    </format>
    <format dxfId="481">
      <pivotArea dataOnly="0" labelOnly="1" outline="0" fieldPosition="0">
        <references count="4">
          <reference field="0" count="1">
            <x v="6"/>
          </reference>
          <reference field="5" count="1" selected="0">
            <x v="9"/>
          </reference>
          <reference field="6" count="1" selected="0">
            <x v="8"/>
          </reference>
          <reference field="11" count="1" selected="0">
            <x v="70"/>
          </reference>
        </references>
      </pivotArea>
    </format>
    <format dxfId="480">
      <pivotArea dataOnly="0" labelOnly="1" outline="0" fieldPosition="0">
        <references count="4">
          <reference field="0" count="1" defaultSubtotal="1">
            <x v="6"/>
          </reference>
          <reference field="5" count="1" selected="0">
            <x v="9"/>
          </reference>
          <reference field="6" count="1" selected="0">
            <x v="8"/>
          </reference>
          <reference field="11" count="1" selected="0">
            <x v="70"/>
          </reference>
        </references>
      </pivotArea>
    </format>
    <format dxfId="479">
      <pivotArea dataOnly="0" labelOnly="1" outline="0" fieldPosition="0">
        <references count="4">
          <reference field="0" count="1">
            <x v="6"/>
          </reference>
          <reference field="5" count="1" selected="0">
            <x v="9"/>
          </reference>
          <reference field="6" count="1" selected="0">
            <x v="8"/>
          </reference>
          <reference field="11" count="1" selected="0">
            <x v="71"/>
          </reference>
        </references>
      </pivotArea>
    </format>
    <format dxfId="478">
      <pivotArea dataOnly="0" labelOnly="1" outline="0" fieldPosition="0">
        <references count="4">
          <reference field="0" count="1" defaultSubtotal="1">
            <x v="6"/>
          </reference>
          <reference field="5" count="1" selected="0">
            <x v="9"/>
          </reference>
          <reference field="6" count="1" selected="0">
            <x v="8"/>
          </reference>
          <reference field="11" count="1" selected="0">
            <x v="71"/>
          </reference>
        </references>
      </pivotArea>
    </format>
    <format dxfId="477">
      <pivotArea dataOnly="0" labelOnly="1" outline="0" fieldPosition="0">
        <references count="4">
          <reference field="0" count="1">
            <x v="10"/>
          </reference>
          <reference field="5" count="1" selected="0">
            <x v="9"/>
          </reference>
          <reference field="6" count="1" selected="0">
            <x v="8"/>
          </reference>
          <reference field="11" count="1" selected="0">
            <x v="121"/>
          </reference>
        </references>
      </pivotArea>
    </format>
    <format dxfId="476">
      <pivotArea dataOnly="0" labelOnly="1" outline="0" fieldPosition="0">
        <references count="4">
          <reference field="0" count="1" defaultSubtotal="1">
            <x v="10"/>
          </reference>
          <reference field="5" count="1" selected="0">
            <x v="9"/>
          </reference>
          <reference field="6" count="1" selected="0">
            <x v="8"/>
          </reference>
          <reference field="11" count="1" selected="0">
            <x v="121"/>
          </reference>
        </references>
      </pivotArea>
    </format>
    <format dxfId="475">
      <pivotArea dataOnly="0" labelOnly="1" outline="0" fieldPosition="0">
        <references count="4">
          <reference field="0" count="1">
            <x v="10"/>
          </reference>
          <reference field="5" count="1" selected="0">
            <x v="9"/>
          </reference>
          <reference field="6" count="1" selected="0">
            <x v="8"/>
          </reference>
          <reference field="11" count="1" selected="0">
            <x v="122"/>
          </reference>
        </references>
      </pivotArea>
    </format>
    <format dxfId="474">
      <pivotArea dataOnly="0" labelOnly="1" outline="0" fieldPosition="0">
        <references count="4">
          <reference field="0" count="1" defaultSubtotal="1">
            <x v="10"/>
          </reference>
          <reference field="5" count="1" selected="0">
            <x v="9"/>
          </reference>
          <reference field="6" count="1" selected="0">
            <x v="8"/>
          </reference>
          <reference field="11" count="1" selected="0">
            <x v="122"/>
          </reference>
        </references>
      </pivotArea>
    </format>
    <format dxfId="473">
      <pivotArea dataOnly="0" labelOnly="1" outline="0" fieldPosition="0">
        <references count="4">
          <reference field="0" count="1">
            <x v="10"/>
          </reference>
          <reference field="5" count="1" selected="0">
            <x v="9"/>
          </reference>
          <reference field="6" count="1" selected="0">
            <x v="8"/>
          </reference>
          <reference field="11" count="1" selected="0">
            <x v="123"/>
          </reference>
        </references>
      </pivotArea>
    </format>
    <format dxfId="472">
      <pivotArea dataOnly="0" labelOnly="1" outline="0" fieldPosition="0">
        <references count="4">
          <reference field="0" count="1" defaultSubtotal="1">
            <x v="10"/>
          </reference>
          <reference field="5" count="1" selected="0">
            <x v="9"/>
          </reference>
          <reference field="6" count="1" selected="0">
            <x v="8"/>
          </reference>
          <reference field="11" count="1" selected="0">
            <x v="123"/>
          </reference>
        </references>
      </pivotArea>
    </format>
    <format dxfId="471">
      <pivotArea dataOnly="0" labelOnly="1" outline="0" fieldPosition="0">
        <references count="4">
          <reference field="0" count="1">
            <x v="11"/>
          </reference>
          <reference field="5" count="1" selected="0">
            <x v="9"/>
          </reference>
          <reference field="6" count="1" selected="0">
            <x v="8"/>
          </reference>
          <reference field="11" count="1" selected="0">
            <x v="124"/>
          </reference>
        </references>
      </pivotArea>
    </format>
    <format dxfId="470">
      <pivotArea dataOnly="0" labelOnly="1" outline="0" fieldPosition="0">
        <references count="4">
          <reference field="0" count="1" defaultSubtotal="1">
            <x v="11"/>
          </reference>
          <reference field="5" count="1" selected="0">
            <x v="9"/>
          </reference>
          <reference field="6" count="1" selected="0">
            <x v="8"/>
          </reference>
          <reference field="11" count="1" selected="0">
            <x v="124"/>
          </reference>
        </references>
      </pivotArea>
    </format>
    <format dxfId="469">
      <pivotArea dataOnly="0" labelOnly="1" outline="0" fieldPosition="0">
        <references count="4">
          <reference field="0" count="1">
            <x v="11"/>
          </reference>
          <reference field="5" count="1" selected="0">
            <x v="9"/>
          </reference>
          <reference field="6" count="1" selected="0">
            <x v="8"/>
          </reference>
          <reference field="11" count="1" selected="0">
            <x v="125"/>
          </reference>
        </references>
      </pivotArea>
    </format>
    <format dxfId="468">
      <pivotArea dataOnly="0" labelOnly="1" outline="0" fieldPosition="0">
        <references count="4">
          <reference field="0" count="1" defaultSubtotal="1">
            <x v="11"/>
          </reference>
          <reference field="5" count="1" selected="0">
            <x v="9"/>
          </reference>
          <reference field="6" count="1" selected="0">
            <x v="8"/>
          </reference>
          <reference field="11" count="1" selected="0">
            <x v="125"/>
          </reference>
        </references>
      </pivotArea>
    </format>
    <format dxfId="467">
      <pivotArea dataOnly="0" labelOnly="1" outline="0" fieldPosition="0">
        <references count="4">
          <reference field="0" count="1">
            <x v="11"/>
          </reference>
          <reference field="5" count="1" selected="0">
            <x v="9"/>
          </reference>
          <reference field="6" count="1" selected="0">
            <x v="8"/>
          </reference>
          <reference field="11" count="1" selected="0">
            <x v="126"/>
          </reference>
        </references>
      </pivotArea>
    </format>
    <format dxfId="466">
      <pivotArea dataOnly="0" labelOnly="1" outline="0" fieldPosition="0">
        <references count="4">
          <reference field="0" count="1" defaultSubtotal="1">
            <x v="11"/>
          </reference>
          <reference field="5" count="1" selected="0">
            <x v="9"/>
          </reference>
          <reference field="6" count="1" selected="0">
            <x v="8"/>
          </reference>
          <reference field="11" count="1" selected="0">
            <x v="126"/>
          </reference>
        </references>
      </pivotArea>
    </format>
    <format dxfId="465">
      <pivotArea dataOnly="0" labelOnly="1" outline="0" fieldPosition="0">
        <references count="4">
          <reference field="0" count="1">
            <x v="12"/>
          </reference>
          <reference field="5" count="1" selected="0">
            <x v="9"/>
          </reference>
          <reference field="6" count="1" selected="0">
            <x v="8"/>
          </reference>
          <reference field="11" count="1" selected="0">
            <x v="135"/>
          </reference>
        </references>
      </pivotArea>
    </format>
    <format dxfId="464">
      <pivotArea dataOnly="0" labelOnly="1" outline="0" fieldPosition="0">
        <references count="4">
          <reference field="0" count="1" defaultSubtotal="1">
            <x v="12"/>
          </reference>
          <reference field="5" count="1" selected="0">
            <x v="9"/>
          </reference>
          <reference field="6" count="1" selected="0">
            <x v="8"/>
          </reference>
          <reference field="11" count="1" selected="0">
            <x v="135"/>
          </reference>
        </references>
      </pivotArea>
    </format>
    <format dxfId="463">
      <pivotArea dataOnly="0" labelOnly="1" outline="0" fieldPosition="0">
        <references count="4">
          <reference field="0" count="1">
            <x v="12"/>
          </reference>
          <reference field="5" count="1" selected="0">
            <x v="9"/>
          </reference>
          <reference field="6" count="1" selected="0">
            <x v="8"/>
          </reference>
          <reference field="11" count="1" selected="0">
            <x v="136"/>
          </reference>
        </references>
      </pivotArea>
    </format>
    <format dxfId="462">
      <pivotArea dataOnly="0" labelOnly="1" outline="0" fieldPosition="0">
        <references count="4">
          <reference field="0" count="1" defaultSubtotal="1">
            <x v="12"/>
          </reference>
          <reference field="5" count="1" selected="0">
            <x v="9"/>
          </reference>
          <reference field="6" count="1" selected="0">
            <x v="8"/>
          </reference>
          <reference field="11" count="1" selected="0">
            <x v="136"/>
          </reference>
        </references>
      </pivotArea>
    </format>
    <format dxfId="461">
      <pivotArea dataOnly="0" labelOnly="1" outline="0" fieldPosition="0">
        <references count="4">
          <reference field="0" count="1">
            <x v="12"/>
          </reference>
          <reference field="5" count="1" selected="0">
            <x v="9"/>
          </reference>
          <reference field="6" count="1" selected="0">
            <x v="8"/>
          </reference>
          <reference field="11" count="1" selected="0">
            <x v="137"/>
          </reference>
        </references>
      </pivotArea>
    </format>
    <format dxfId="460">
      <pivotArea dataOnly="0" labelOnly="1" outline="0" fieldPosition="0">
        <references count="4">
          <reference field="0" count="1" defaultSubtotal="1">
            <x v="12"/>
          </reference>
          <reference field="5" count="1" selected="0">
            <x v="9"/>
          </reference>
          <reference field="6" count="1" selected="0">
            <x v="8"/>
          </reference>
          <reference field="11" count="1" selected="0">
            <x v="137"/>
          </reference>
        </references>
      </pivotArea>
    </format>
    <format dxfId="459">
      <pivotArea dataOnly="0" labelOnly="1" outline="0" fieldPosition="0">
        <references count="4">
          <reference field="0" count="1">
            <x v="12"/>
          </reference>
          <reference field="5" count="1" selected="0">
            <x v="9"/>
          </reference>
          <reference field="6" count="1" selected="0">
            <x v="8"/>
          </reference>
          <reference field="11" count="1" selected="0">
            <x v="138"/>
          </reference>
        </references>
      </pivotArea>
    </format>
    <format dxfId="458">
      <pivotArea dataOnly="0" labelOnly="1" outline="0" fieldPosition="0">
        <references count="4">
          <reference field="0" count="1" defaultSubtotal="1">
            <x v="12"/>
          </reference>
          <reference field="5" count="1" selected="0">
            <x v="9"/>
          </reference>
          <reference field="6" count="1" selected="0">
            <x v="8"/>
          </reference>
          <reference field="11" count="1" selected="0">
            <x v="138"/>
          </reference>
        </references>
      </pivotArea>
    </format>
    <format dxfId="457">
      <pivotArea dataOnly="0" labelOnly="1" outline="0" fieldPosition="0">
        <references count="4">
          <reference field="0" count="1">
            <x v="12"/>
          </reference>
          <reference field="5" count="1" selected="0">
            <x v="9"/>
          </reference>
          <reference field="6" count="1" selected="0">
            <x v="8"/>
          </reference>
          <reference field="11" count="1" selected="0">
            <x v="144"/>
          </reference>
        </references>
      </pivotArea>
    </format>
    <format dxfId="456">
      <pivotArea dataOnly="0" labelOnly="1" outline="0" fieldPosition="0">
        <references count="4">
          <reference field="0" count="1" defaultSubtotal="1">
            <x v="12"/>
          </reference>
          <reference field="5" count="1" selected="0">
            <x v="9"/>
          </reference>
          <reference field="6" count="1" selected="0">
            <x v="8"/>
          </reference>
          <reference field="11" count="1" selected="0">
            <x v="144"/>
          </reference>
        </references>
      </pivotArea>
    </format>
    <format dxfId="455">
      <pivotArea dataOnly="0" labelOnly="1" outline="0" fieldPosition="0">
        <references count="4">
          <reference field="0" count="1">
            <x v="12"/>
          </reference>
          <reference field="5" count="1" selected="0">
            <x v="9"/>
          </reference>
          <reference field="6" count="1" selected="0">
            <x v="8"/>
          </reference>
          <reference field="11" count="1" selected="0">
            <x v="145"/>
          </reference>
        </references>
      </pivotArea>
    </format>
    <format dxfId="454">
      <pivotArea dataOnly="0" labelOnly="1" outline="0" fieldPosition="0">
        <references count="4">
          <reference field="0" count="1" defaultSubtotal="1">
            <x v="12"/>
          </reference>
          <reference field="5" count="1" selected="0">
            <x v="9"/>
          </reference>
          <reference field="6" count="1" selected="0">
            <x v="8"/>
          </reference>
          <reference field="11" count="1" selected="0">
            <x v="145"/>
          </reference>
        </references>
      </pivotArea>
    </format>
    <format dxfId="453">
      <pivotArea dataOnly="0" labelOnly="1" outline="0" fieldPosition="0">
        <references count="4">
          <reference field="0" count="1">
            <x v="12"/>
          </reference>
          <reference field="5" count="1" selected="0">
            <x v="9"/>
          </reference>
          <reference field="6" count="1" selected="0">
            <x v="8"/>
          </reference>
          <reference field="11" count="1" selected="0">
            <x v="146"/>
          </reference>
        </references>
      </pivotArea>
    </format>
    <format dxfId="452">
      <pivotArea dataOnly="0" labelOnly="1" outline="0" fieldPosition="0">
        <references count="4">
          <reference field="0" count="1" defaultSubtotal="1">
            <x v="12"/>
          </reference>
          <reference field="5" count="1" selected="0">
            <x v="9"/>
          </reference>
          <reference field="6" count="1" selected="0">
            <x v="8"/>
          </reference>
          <reference field="11" count="1" selected="0">
            <x v="146"/>
          </reference>
        </references>
      </pivotArea>
    </format>
    <format dxfId="451">
      <pivotArea dataOnly="0" labelOnly="1" outline="0" fieldPosition="0">
        <references count="4">
          <reference field="0" count="1">
            <x v="12"/>
          </reference>
          <reference field="5" count="1" selected="0">
            <x v="9"/>
          </reference>
          <reference field="6" count="1" selected="0">
            <x v="8"/>
          </reference>
          <reference field="11" count="1" selected="0">
            <x v="147"/>
          </reference>
        </references>
      </pivotArea>
    </format>
    <format dxfId="450">
      <pivotArea dataOnly="0" labelOnly="1" outline="0" fieldPosition="0">
        <references count="4">
          <reference field="0" count="1" defaultSubtotal="1">
            <x v="12"/>
          </reference>
          <reference field="5" count="1" selected="0">
            <x v="9"/>
          </reference>
          <reference field="6" count="1" selected="0">
            <x v="8"/>
          </reference>
          <reference field="11" count="1" selected="0">
            <x v="147"/>
          </reference>
        </references>
      </pivotArea>
    </format>
    <format dxfId="449">
      <pivotArea dataOnly="0" labelOnly="1" outline="0" fieldPosition="0">
        <references count="4">
          <reference field="0" count="1">
            <x v="12"/>
          </reference>
          <reference field="5" count="1" selected="0">
            <x v="9"/>
          </reference>
          <reference field="6" count="1" selected="0">
            <x v="8"/>
          </reference>
          <reference field="11" count="1" selected="0">
            <x v="148"/>
          </reference>
        </references>
      </pivotArea>
    </format>
    <format dxfId="448">
      <pivotArea dataOnly="0" labelOnly="1" outline="0" fieldPosition="0">
        <references count="4">
          <reference field="0" count="1" defaultSubtotal="1">
            <x v="12"/>
          </reference>
          <reference field="5" count="1" selected="0">
            <x v="9"/>
          </reference>
          <reference field="6" count="1" selected="0">
            <x v="8"/>
          </reference>
          <reference field="11" count="1" selected="0">
            <x v="148"/>
          </reference>
        </references>
      </pivotArea>
    </format>
    <format dxfId="447">
      <pivotArea dataOnly="0" labelOnly="1" outline="0" fieldPosition="0">
        <references count="4">
          <reference field="0" count="1">
            <x v="12"/>
          </reference>
          <reference field="5" count="1" selected="0">
            <x v="9"/>
          </reference>
          <reference field="6" count="1" selected="0">
            <x v="8"/>
          </reference>
          <reference field="11" count="1" selected="0">
            <x v="149"/>
          </reference>
        </references>
      </pivotArea>
    </format>
    <format dxfId="446">
      <pivotArea dataOnly="0" labelOnly="1" outline="0" fieldPosition="0">
        <references count="4">
          <reference field="0" count="1" defaultSubtotal="1">
            <x v="12"/>
          </reference>
          <reference field="5" count="1" selected="0">
            <x v="9"/>
          </reference>
          <reference field="6" count="1" selected="0">
            <x v="8"/>
          </reference>
          <reference field="11" count="1" selected="0">
            <x v="149"/>
          </reference>
        </references>
      </pivotArea>
    </format>
    <format dxfId="445">
      <pivotArea dataOnly="0" labelOnly="1" outline="0" fieldPosition="0">
        <references count="4">
          <reference field="0" count="1">
            <x v="12"/>
          </reference>
          <reference field="5" count="1" selected="0">
            <x v="9"/>
          </reference>
          <reference field="6" count="1" selected="0">
            <x v="8"/>
          </reference>
          <reference field="11" count="1" selected="0">
            <x v="150"/>
          </reference>
        </references>
      </pivotArea>
    </format>
    <format dxfId="444">
      <pivotArea dataOnly="0" labelOnly="1" outline="0" fieldPosition="0">
        <references count="4">
          <reference field="0" count="1" defaultSubtotal="1">
            <x v="12"/>
          </reference>
          <reference field="5" count="1" selected="0">
            <x v="9"/>
          </reference>
          <reference field="6" count="1" selected="0">
            <x v="8"/>
          </reference>
          <reference field="11" count="1" selected="0">
            <x v="150"/>
          </reference>
        </references>
      </pivotArea>
    </format>
    <format dxfId="443">
      <pivotArea dataOnly="0" labelOnly="1" outline="0" fieldPosition="0">
        <references count="4">
          <reference field="0" count="1">
            <x v="12"/>
          </reference>
          <reference field="5" count="1" selected="0">
            <x v="9"/>
          </reference>
          <reference field="6" count="1" selected="0">
            <x v="8"/>
          </reference>
          <reference field="11" count="1" selected="0">
            <x v="151"/>
          </reference>
        </references>
      </pivotArea>
    </format>
    <format dxfId="442">
      <pivotArea dataOnly="0" labelOnly="1" outline="0" fieldPosition="0">
        <references count="4">
          <reference field="0" count="1" defaultSubtotal="1">
            <x v="12"/>
          </reference>
          <reference field="5" count="1" selected="0">
            <x v="9"/>
          </reference>
          <reference field="6" count="1" selected="0">
            <x v="8"/>
          </reference>
          <reference field="11" count="1" selected="0">
            <x v="151"/>
          </reference>
        </references>
      </pivotArea>
    </format>
    <format dxfId="441">
      <pivotArea dataOnly="0" labelOnly="1" outline="0" fieldPosition="0">
        <references count="4">
          <reference field="0" count="1">
            <x v="12"/>
          </reference>
          <reference field="5" count="1" selected="0">
            <x v="9"/>
          </reference>
          <reference field="6" count="1" selected="0">
            <x v="8"/>
          </reference>
          <reference field="11" count="1" selected="0">
            <x v="152"/>
          </reference>
        </references>
      </pivotArea>
    </format>
    <format dxfId="440">
      <pivotArea dataOnly="0" labelOnly="1" outline="0" fieldPosition="0">
        <references count="4">
          <reference field="0" count="1" defaultSubtotal="1">
            <x v="12"/>
          </reference>
          <reference field="5" count="1" selected="0">
            <x v="9"/>
          </reference>
          <reference field="6" count="1" selected="0">
            <x v="8"/>
          </reference>
          <reference field="11" count="1" selected="0">
            <x v="152"/>
          </reference>
        </references>
      </pivotArea>
    </format>
    <format dxfId="439">
      <pivotArea dataOnly="0" labelOnly="1" outline="0" fieldPosition="0">
        <references count="4">
          <reference field="0" count="1">
            <x v="12"/>
          </reference>
          <reference field="5" count="1" selected="0">
            <x v="9"/>
          </reference>
          <reference field="6" count="1" selected="0">
            <x v="8"/>
          </reference>
          <reference field="11" count="1" selected="0">
            <x v="162"/>
          </reference>
        </references>
      </pivotArea>
    </format>
    <format dxfId="438">
      <pivotArea dataOnly="0" labelOnly="1" outline="0" fieldPosition="0">
        <references count="4">
          <reference field="0" count="1" defaultSubtotal="1">
            <x v="12"/>
          </reference>
          <reference field="5" count="1" selected="0">
            <x v="9"/>
          </reference>
          <reference field="6" count="1" selected="0">
            <x v="8"/>
          </reference>
          <reference field="11" count="1" selected="0">
            <x v="162"/>
          </reference>
        </references>
      </pivotArea>
    </format>
    <format dxfId="437">
      <pivotArea dataOnly="0" labelOnly="1" outline="0" fieldPosition="0">
        <references count="4">
          <reference field="0" count="1">
            <x v="5"/>
          </reference>
          <reference field="5" count="1" selected="0">
            <x v="9"/>
          </reference>
          <reference field="6" count="1" selected="0">
            <x v="9"/>
          </reference>
          <reference field="11" count="1" selected="0">
            <x v="62"/>
          </reference>
        </references>
      </pivotArea>
    </format>
    <format dxfId="436">
      <pivotArea dataOnly="0" labelOnly="1" outline="0" fieldPosition="0">
        <references count="4">
          <reference field="0" count="1" defaultSubtotal="1">
            <x v="5"/>
          </reference>
          <reference field="5" count="1" selected="0">
            <x v="9"/>
          </reference>
          <reference field="6" count="1" selected="0">
            <x v="9"/>
          </reference>
          <reference field="11" count="1" selected="0">
            <x v="62"/>
          </reference>
        </references>
      </pivotArea>
    </format>
    <format dxfId="435">
      <pivotArea dataOnly="0" labelOnly="1" outline="0" fieldPosition="0">
        <references count="4">
          <reference field="0" count="1">
            <x v="5"/>
          </reference>
          <reference field="5" count="1" selected="0">
            <x v="9"/>
          </reference>
          <reference field="6" count="1" selected="0">
            <x v="9"/>
          </reference>
          <reference field="11" count="1" selected="0">
            <x v="63"/>
          </reference>
        </references>
      </pivotArea>
    </format>
    <format dxfId="434">
      <pivotArea dataOnly="0" labelOnly="1" outline="0" fieldPosition="0">
        <references count="4">
          <reference field="0" count="1" defaultSubtotal="1">
            <x v="5"/>
          </reference>
          <reference field="5" count="1" selected="0">
            <x v="9"/>
          </reference>
          <reference field="6" count="1" selected="0">
            <x v="9"/>
          </reference>
          <reference field="11" count="1" selected="0">
            <x v="63"/>
          </reference>
        </references>
      </pivotArea>
    </format>
    <format dxfId="433">
      <pivotArea dataOnly="0" labelOnly="1" outline="0" fieldPosition="0">
        <references count="4">
          <reference field="0" count="1">
            <x v="5"/>
          </reference>
          <reference field="5" count="1" selected="0">
            <x v="9"/>
          </reference>
          <reference field="6" count="1" selected="0">
            <x v="9"/>
          </reference>
          <reference field="11" count="1" selected="0">
            <x v="64"/>
          </reference>
        </references>
      </pivotArea>
    </format>
    <format dxfId="432">
      <pivotArea dataOnly="0" labelOnly="1" outline="0" fieldPosition="0">
        <references count="4">
          <reference field="0" count="1" defaultSubtotal="1">
            <x v="5"/>
          </reference>
          <reference field="5" count="1" selected="0">
            <x v="9"/>
          </reference>
          <reference field="6" count="1" selected="0">
            <x v="9"/>
          </reference>
          <reference field="11" count="1" selected="0">
            <x v="64"/>
          </reference>
        </references>
      </pivotArea>
    </format>
    <format dxfId="431">
      <pivotArea dataOnly="0" labelOnly="1" outline="0" fieldPosition="0">
        <references count="4">
          <reference field="0" count="1">
            <x v="6"/>
          </reference>
          <reference field="5" count="1" selected="0">
            <x v="14"/>
          </reference>
          <reference field="6" count="1" selected="0">
            <x v="10"/>
          </reference>
          <reference field="11" count="1" selected="0">
            <x v="66"/>
          </reference>
        </references>
      </pivotArea>
    </format>
    <format dxfId="430">
      <pivotArea dataOnly="0" labelOnly="1" outline="0" fieldPosition="0">
        <references count="4">
          <reference field="0" count="1" defaultSubtotal="1">
            <x v="6"/>
          </reference>
          <reference field="5" count="1" selected="0">
            <x v="14"/>
          </reference>
          <reference field="6" count="1" selected="0">
            <x v="10"/>
          </reference>
          <reference field="11" count="1" selected="0">
            <x v="66"/>
          </reference>
        </references>
      </pivotArea>
    </format>
    <format dxfId="429">
      <pivotArea dataOnly="0" labelOnly="1" outline="0" fieldPosition="0">
        <references count="4">
          <reference field="0" count="1">
            <x v="6"/>
          </reference>
          <reference field="5" count="1" selected="0">
            <x v="14"/>
          </reference>
          <reference field="6" count="1" selected="0">
            <x v="10"/>
          </reference>
          <reference field="11" count="1" selected="0">
            <x v="67"/>
          </reference>
        </references>
      </pivotArea>
    </format>
    <format dxfId="428">
      <pivotArea dataOnly="0" labelOnly="1" outline="0" fieldPosition="0">
        <references count="4">
          <reference field="0" count="1" defaultSubtotal="1">
            <x v="6"/>
          </reference>
          <reference field="5" count="1" selected="0">
            <x v="14"/>
          </reference>
          <reference field="6" count="1" selected="0">
            <x v="10"/>
          </reference>
          <reference field="11" count="1" selected="0">
            <x v="67"/>
          </reference>
        </references>
      </pivotArea>
    </format>
    <format dxfId="427">
      <pivotArea dataOnly="0" labelOnly="1" outline="0" fieldPosition="0">
        <references count="4">
          <reference field="0" count="1">
            <x v="6"/>
          </reference>
          <reference field="5" count="1" selected="0">
            <x v="14"/>
          </reference>
          <reference field="6" count="1" selected="0">
            <x v="11"/>
          </reference>
          <reference field="11" count="1" selected="0">
            <x v="72"/>
          </reference>
        </references>
      </pivotArea>
    </format>
    <format dxfId="426">
      <pivotArea dataOnly="0" labelOnly="1" outline="0" fieldPosition="0">
        <references count="4">
          <reference field="0" count="1" defaultSubtotal="1">
            <x v="6"/>
          </reference>
          <reference field="5" count="1" selected="0">
            <x v="14"/>
          </reference>
          <reference field="6" count="1" selected="0">
            <x v="11"/>
          </reference>
          <reference field="11" count="1" selected="0">
            <x v="72"/>
          </reference>
        </references>
      </pivotArea>
    </format>
    <format dxfId="425">
      <pivotArea dataOnly="0" labelOnly="1" outline="0" fieldPosition="0">
        <references count="4">
          <reference field="0" count="1">
            <x v="2"/>
          </reference>
          <reference field="5" count="1" selected="0">
            <x v="7"/>
          </reference>
          <reference field="6" count="1" selected="0">
            <x v="12"/>
          </reference>
          <reference field="11" count="1" selected="0">
            <x v="15"/>
          </reference>
        </references>
      </pivotArea>
    </format>
    <format dxfId="424">
      <pivotArea dataOnly="0" labelOnly="1" outline="0" fieldPosition="0">
        <references count="4">
          <reference field="0" count="1" defaultSubtotal="1">
            <x v="2"/>
          </reference>
          <reference field="5" count="1" selected="0">
            <x v="7"/>
          </reference>
          <reference field="6" count="1" selected="0">
            <x v="12"/>
          </reference>
          <reference field="11" count="1" selected="0">
            <x v="15"/>
          </reference>
        </references>
      </pivotArea>
    </format>
    <format dxfId="423">
      <pivotArea dataOnly="0" labelOnly="1" outline="0" fieldPosition="0">
        <references count="4">
          <reference field="0" count="1">
            <x v="2"/>
          </reference>
          <reference field="5" count="1" selected="0">
            <x v="7"/>
          </reference>
          <reference field="6" count="1" selected="0">
            <x v="12"/>
          </reference>
          <reference field="11" count="1" selected="0">
            <x v="16"/>
          </reference>
        </references>
      </pivotArea>
    </format>
    <format dxfId="422">
      <pivotArea dataOnly="0" labelOnly="1" outline="0" fieldPosition="0">
        <references count="4">
          <reference field="0" count="1" defaultSubtotal="1">
            <x v="2"/>
          </reference>
          <reference field="5" count="1" selected="0">
            <x v="7"/>
          </reference>
          <reference field="6" count="1" selected="0">
            <x v="12"/>
          </reference>
          <reference field="11" count="1" selected="0">
            <x v="16"/>
          </reference>
        </references>
      </pivotArea>
    </format>
    <format dxfId="421">
      <pivotArea dataOnly="0" labelOnly="1" outline="0" fieldPosition="0">
        <references count="4">
          <reference field="0" count="1">
            <x v="2"/>
          </reference>
          <reference field="5" count="1" selected="0">
            <x v="7"/>
          </reference>
          <reference field="6" count="1" selected="0">
            <x v="12"/>
          </reference>
          <reference field="11" count="1" selected="0">
            <x v="19"/>
          </reference>
        </references>
      </pivotArea>
    </format>
    <format dxfId="420">
      <pivotArea dataOnly="0" labelOnly="1" outline="0" fieldPosition="0">
        <references count="4">
          <reference field="0" count="1" defaultSubtotal="1">
            <x v="2"/>
          </reference>
          <reference field="5" count="1" selected="0">
            <x v="7"/>
          </reference>
          <reference field="6" count="1" selected="0">
            <x v="12"/>
          </reference>
          <reference field="11" count="1" selected="0">
            <x v="19"/>
          </reference>
        </references>
      </pivotArea>
    </format>
    <format dxfId="419">
      <pivotArea dataOnly="0" labelOnly="1" outline="0" fieldPosition="0">
        <references count="4">
          <reference field="0" count="1">
            <x v="2"/>
          </reference>
          <reference field="5" count="1" selected="0">
            <x v="7"/>
          </reference>
          <reference field="6" count="1" selected="0">
            <x v="12"/>
          </reference>
          <reference field="11" count="1" selected="0">
            <x v="20"/>
          </reference>
        </references>
      </pivotArea>
    </format>
    <format dxfId="418">
      <pivotArea dataOnly="0" labelOnly="1" outline="0" fieldPosition="0">
        <references count="4">
          <reference field="0" count="1" defaultSubtotal="1">
            <x v="2"/>
          </reference>
          <reference field="5" count="1" selected="0">
            <x v="7"/>
          </reference>
          <reference field="6" count="1" selected="0">
            <x v="12"/>
          </reference>
          <reference field="11" count="1" selected="0">
            <x v="20"/>
          </reference>
        </references>
      </pivotArea>
    </format>
    <format dxfId="417">
      <pivotArea dataOnly="0" labelOnly="1" outline="0" fieldPosition="0">
        <references count="4">
          <reference field="0" count="1">
            <x v="2"/>
          </reference>
          <reference field="5" count="1" selected="0">
            <x v="7"/>
          </reference>
          <reference field="6" count="1" selected="0">
            <x v="12"/>
          </reference>
          <reference field="11" count="1" selected="0">
            <x v="21"/>
          </reference>
        </references>
      </pivotArea>
    </format>
    <format dxfId="416">
      <pivotArea dataOnly="0" labelOnly="1" outline="0" fieldPosition="0">
        <references count="4">
          <reference field="0" count="1" defaultSubtotal="1">
            <x v="2"/>
          </reference>
          <reference field="5" count="1" selected="0">
            <x v="7"/>
          </reference>
          <reference field="6" count="1" selected="0">
            <x v="12"/>
          </reference>
          <reference field="11" count="1" selected="0">
            <x v="21"/>
          </reference>
        </references>
      </pivotArea>
    </format>
    <format dxfId="415">
      <pivotArea dataOnly="0" labelOnly="1" outline="0" fieldPosition="0">
        <references count="4">
          <reference field="0" count="1">
            <x v="2"/>
          </reference>
          <reference field="5" count="1" selected="0">
            <x v="7"/>
          </reference>
          <reference field="6" count="1" selected="0">
            <x v="12"/>
          </reference>
          <reference field="11" count="1" selected="0">
            <x v="22"/>
          </reference>
        </references>
      </pivotArea>
    </format>
    <format dxfId="414">
      <pivotArea dataOnly="0" labelOnly="1" outline="0" fieldPosition="0">
        <references count="4">
          <reference field="0" count="1" defaultSubtotal="1">
            <x v="2"/>
          </reference>
          <reference field="5" count="1" selected="0">
            <x v="7"/>
          </reference>
          <reference field="6" count="1" selected="0">
            <x v="12"/>
          </reference>
          <reference field="11" count="1" selected="0">
            <x v="22"/>
          </reference>
        </references>
      </pivotArea>
    </format>
    <format dxfId="413">
      <pivotArea dataOnly="0" labelOnly="1" outline="0" fieldPosition="0">
        <references count="4">
          <reference field="0" count="1">
            <x v="3"/>
          </reference>
          <reference field="5" count="1" selected="0">
            <x v="7"/>
          </reference>
          <reference field="6" count="1" selected="0">
            <x v="12"/>
          </reference>
          <reference field="11" count="1" selected="0">
            <x v="25"/>
          </reference>
        </references>
      </pivotArea>
    </format>
    <format dxfId="412">
      <pivotArea dataOnly="0" labelOnly="1" outline="0" fieldPosition="0">
        <references count="4">
          <reference field="0" count="1" defaultSubtotal="1">
            <x v="3"/>
          </reference>
          <reference field="5" count="1" selected="0">
            <x v="7"/>
          </reference>
          <reference field="6" count="1" selected="0">
            <x v="12"/>
          </reference>
          <reference field="11" count="1" selected="0">
            <x v="25"/>
          </reference>
        </references>
      </pivotArea>
    </format>
    <format dxfId="411">
      <pivotArea dataOnly="0" labelOnly="1" outline="0" fieldPosition="0">
        <references count="4">
          <reference field="0" count="1">
            <x v="3"/>
          </reference>
          <reference field="5" count="1" selected="0">
            <x v="7"/>
          </reference>
          <reference field="6" count="1" selected="0">
            <x v="12"/>
          </reference>
          <reference field="11" count="1" selected="0">
            <x v="27"/>
          </reference>
        </references>
      </pivotArea>
    </format>
    <format dxfId="410">
      <pivotArea dataOnly="0" labelOnly="1" outline="0" fieldPosition="0">
        <references count="4">
          <reference field="0" count="1" defaultSubtotal="1">
            <x v="3"/>
          </reference>
          <reference field="5" count="1" selected="0">
            <x v="7"/>
          </reference>
          <reference field="6" count="1" selected="0">
            <x v="12"/>
          </reference>
          <reference field="11" count="1" selected="0">
            <x v="27"/>
          </reference>
        </references>
      </pivotArea>
    </format>
    <format dxfId="409">
      <pivotArea dataOnly="0" labelOnly="1" outline="0" fieldPosition="0">
        <references count="4">
          <reference field="0" count="1">
            <x v="3"/>
          </reference>
          <reference field="5" count="1" selected="0">
            <x v="7"/>
          </reference>
          <reference field="6" count="1" selected="0">
            <x v="12"/>
          </reference>
          <reference field="11" count="1" selected="0">
            <x v="32"/>
          </reference>
        </references>
      </pivotArea>
    </format>
    <format dxfId="408">
      <pivotArea dataOnly="0" labelOnly="1" outline="0" fieldPosition="0">
        <references count="4">
          <reference field="0" count="1" defaultSubtotal="1">
            <x v="3"/>
          </reference>
          <reference field="5" count="1" selected="0">
            <x v="7"/>
          </reference>
          <reference field="6" count="1" selected="0">
            <x v="12"/>
          </reference>
          <reference field="11" count="1" selected="0">
            <x v="32"/>
          </reference>
        </references>
      </pivotArea>
    </format>
    <format dxfId="407">
      <pivotArea dataOnly="0" labelOnly="1" outline="0" fieldPosition="0">
        <references count="4">
          <reference field="0" count="1">
            <x v="1"/>
          </reference>
          <reference field="5" count="1" selected="0">
            <x v="13"/>
          </reference>
          <reference field="6" count="1" selected="0">
            <x v="13"/>
          </reference>
          <reference field="11" count="1" selected="0">
            <x v="10"/>
          </reference>
        </references>
      </pivotArea>
    </format>
    <format dxfId="406">
      <pivotArea dataOnly="0" labelOnly="1" outline="0" fieldPosition="0">
        <references count="4">
          <reference field="0" count="1" defaultSubtotal="1">
            <x v="1"/>
          </reference>
          <reference field="5" count="1" selected="0">
            <x v="13"/>
          </reference>
          <reference field="6" count="1" selected="0">
            <x v="13"/>
          </reference>
          <reference field="11" count="1" selected="0">
            <x v="10"/>
          </reference>
        </references>
      </pivotArea>
    </format>
    <format dxfId="405">
      <pivotArea dataOnly="0" labelOnly="1" outline="0" fieldPosition="0">
        <references count="4">
          <reference field="0" count="1">
            <x v="3"/>
          </reference>
          <reference field="5" count="1" selected="0">
            <x v="13"/>
          </reference>
          <reference field="6" count="1" selected="0">
            <x v="13"/>
          </reference>
          <reference field="11" count="1" selected="0">
            <x v="26"/>
          </reference>
        </references>
      </pivotArea>
    </format>
    <format dxfId="404">
      <pivotArea dataOnly="0" labelOnly="1" outline="0" fieldPosition="0">
        <references count="4">
          <reference field="0" count="1" defaultSubtotal="1">
            <x v="3"/>
          </reference>
          <reference field="5" count="1" selected="0">
            <x v="13"/>
          </reference>
          <reference field="6" count="1" selected="0">
            <x v="13"/>
          </reference>
          <reference field="11" count="1" selected="0">
            <x v="26"/>
          </reference>
        </references>
      </pivotArea>
    </format>
    <format dxfId="403">
      <pivotArea dataOnly="0" labelOnly="1" outline="0" fieldPosition="0">
        <references count="4">
          <reference field="0" count="1">
            <x v="3"/>
          </reference>
          <reference field="5" count="1" selected="0">
            <x v="13"/>
          </reference>
          <reference field="6" count="1" selected="0">
            <x v="13"/>
          </reference>
          <reference field="11" count="1" selected="0">
            <x v="30"/>
          </reference>
        </references>
      </pivotArea>
    </format>
    <format dxfId="402">
      <pivotArea dataOnly="0" labelOnly="1" outline="0" fieldPosition="0">
        <references count="4">
          <reference field="0" count="1" defaultSubtotal="1">
            <x v="3"/>
          </reference>
          <reference field="5" count="1" selected="0">
            <x v="13"/>
          </reference>
          <reference field="6" count="1" selected="0">
            <x v="13"/>
          </reference>
          <reference field="11" count="1" selected="0">
            <x v="30"/>
          </reference>
        </references>
      </pivotArea>
    </format>
    <format dxfId="401">
      <pivotArea dataOnly="0" labelOnly="1" outline="0" fieldPosition="0">
        <references count="4">
          <reference field="0" count="1">
            <x v="3"/>
          </reference>
          <reference field="5" count="1" selected="0">
            <x v="13"/>
          </reference>
          <reference field="6" count="1" selected="0">
            <x v="13"/>
          </reference>
          <reference field="11" count="1" selected="0">
            <x v="31"/>
          </reference>
        </references>
      </pivotArea>
    </format>
    <format dxfId="400">
      <pivotArea dataOnly="0" labelOnly="1" outline="0" fieldPosition="0">
        <references count="4">
          <reference field="0" count="1" defaultSubtotal="1">
            <x v="3"/>
          </reference>
          <reference field="5" count="1" selected="0">
            <x v="13"/>
          </reference>
          <reference field="6" count="1" selected="0">
            <x v="13"/>
          </reference>
          <reference field="11" count="1" selected="0">
            <x v="31"/>
          </reference>
        </references>
      </pivotArea>
    </format>
    <format dxfId="399">
      <pivotArea dataOnly="0" labelOnly="1" outline="0" fieldPosition="0">
        <references count="4">
          <reference field="0" count="1">
            <x v="6"/>
          </reference>
          <reference field="5" count="1" selected="0">
            <x v="13"/>
          </reference>
          <reference field="6" count="1" selected="0">
            <x v="13"/>
          </reference>
          <reference field="11" count="1" selected="0">
            <x v="69"/>
          </reference>
        </references>
      </pivotArea>
    </format>
    <format dxfId="398">
      <pivotArea dataOnly="0" labelOnly="1" outline="0" fieldPosition="0">
        <references count="4">
          <reference field="0" count="1" defaultSubtotal="1">
            <x v="6"/>
          </reference>
          <reference field="5" count="1" selected="0">
            <x v="13"/>
          </reference>
          <reference field="6" count="1" selected="0">
            <x v="13"/>
          </reference>
          <reference field="11" count="1" selected="0">
            <x v="69"/>
          </reference>
        </references>
      </pivotArea>
    </format>
    <format dxfId="397">
      <pivotArea dataOnly="0" labelOnly="1" outline="0" fieldPosition="0">
        <references count="4">
          <reference field="0" count="1">
            <x v="0"/>
          </reference>
          <reference field="5" count="1" selected="0">
            <x v="13"/>
          </reference>
          <reference field="6" count="1" selected="0">
            <x v="14"/>
          </reference>
          <reference field="11" count="1" selected="0">
            <x v="3"/>
          </reference>
        </references>
      </pivotArea>
    </format>
    <format dxfId="396">
      <pivotArea dataOnly="0" labelOnly="1" outline="0" fieldPosition="0">
        <references count="4">
          <reference field="0" count="1" defaultSubtotal="1">
            <x v="0"/>
          </reference>
          <reference field="5" count="1" selected="0">
            <x v="13"/>
          </reference>
          <reference field="6" count="1" selected="0">
            <x v="14"/>
          </reference>
          <reference field="11" count="1" selected="0">
            <x v="3"/>
          </reference>
        </references>
      </pivotArea>
    </format>
    <format dxfId="395">
      <pivotArea dataOnly="0" labelOnly="1" outline="0" fieldPosition="0">
        <references count="4">
          <reference field="0" count="1">
            <x v="0"/>
          </reference>
          <reference field="5" count="1" selected="0">
            <x v="13"/>
          </reference>
          <reference field="6" count="1" selected="0">
            <x v="14"/>
          </reference>
          <reference field="11" count="1" selected="0">
            <x v="5"/>
          </reference>
        </references>
      </pivotArea>
    </format>
    <format dxfId="394">
      <pivotArea dataOnly="0" labelOnly="1" outline="0" fieldPosition="0">
        <references count="4">
          <reference field="0" count="1" defaultSubtotal="1">
            <x v="0"/>
          </reference>
          <reference field="5" count="1" selected="0">
            <x v="13"/>
          </reference>
          <reference field="6" count="1" selected="0">
            <x v="14"/>
          </reference>
          <reference field="11" count="1" selected="0">
            <x v="5"/>
          </reference>
        </references>
      </pivotArea>
    </format>
    <format dxfId="393">
      <pivotArea dataOnly="0" labelOnly="1" outline="0" fieldPosition="0">
        <references count="4">
          <reference field="0" count="1">
            <x v="1"/>
          </reference>
          <reference field="5" count="1" selected="0">
            <x v="13"/>
          </reference>
          <reference field="6" count="1" selected="0">
            <x v="14"/>
          </reference>
          <reference field="11" count="1" selected="0">
            <x v="12"/>
          </reference>
        </references>
      </pivotArea>
    </format>
    <format dxfId="392">
      <pivotArea dataOnly="0" labelOnly="1" outline="0" fieldPosition="0">
        <references count="4">
          <reference field="0" count="1" defaultSubtotal="1">
            <x v="1"/>
          </reference>
          <reference field="5" count="1" selected="0">
            <x v="13"/>
          </reference>
          <reference field="6" count="1" selected="0">
            <x v="14"/>
          </reference>
          <reference field="11" count="1" selected="0">
            <x v="12"/>
          </reference>
        </references>
      </pivotArea>
    </format>
    <format dxfId="391">
      <pivotArea dataOnly="0" labelOnly="1" outline="0" fieldPosition="0">
        <references count="4">
          <reference field="0" count="1">
            <x v="1"/>
          </reference>
          <reference field="5" count="1" selected="0">
            <x v="13"/>
          </reference>
          <reference field="6" count="1" selected="0">
            <x v="14"/>
          </reference>
          <reference field="11" count="1" selected="0">
            <x v="13"/>
          </reference>
        </references>
      </pivotArea>
    </format>
    <format dxfId="390">
      <pivotArea dataOnly="0" labelOnly="1" outline="0" fieldPosition="0">
        <references count="4">
          <reference field="0" count="1" defaultSubtotal="1">
            <x v="1"/>
          </reference>
          <reference field="5" count="1" selected="0">
            <x v="13"/>
          </reference>
          <reference field="6" count="1" selected="0">
            <x v="14"/>
          </reference>
          <reference field="11" count="1" selected="0">
            <x v="13"/>
          </reference>
        </references>
      </pivotArea>
    </format>
    <format dxfId="389">
      <pivotArea dataOnly="0" labelOnly="1" outline="0" fieldPosition="0">
        <references count="4">
          <reference field="0" count="1">
            <x v="3"/>
          </reference>
          <reference field="5" count="1" selected="0">
            <x v="13"/>
          </reference>
          <reference field="6" count="1" selected="0">
            <x v="14"/>
          </reference>
          <reference field="11" count="1" selected="0">
            <x v="29"/>
          </reference>
        </references>
      </pivotArea>
    </format>
    <format dxfId="388">
      <pivotArea dataOnly="0" labelOnly="1" outline="0" fieldPosition="0">
        <references count="4">
          <reference field="0" count="1" defaultSubtotal="1">
            <x v="3"/>
          </reference>
          <reference field="5" count="1" selected="0">
            <x v="13"/>
          </reference>
          <reference field="6" count="1" selected="0">
            <x v="14"/>
          </reference>
          <reference field="11" count="1" selected="0">
            <x v="29"/>
          </reference>
        </references>
      </pivotArea>
    </format>
    <format dxfId="387">
      <pivotArea dataOnly="0" labelOnly="1" outline="0" fieldPosition="0">
        <references count="4">
          <reference field="0" count="1">
            <x v="2"/>
          </reference>
          <reference field="5" count="1" selected="0">
            <x v="3"/>
          </reference>
          <reference field="6" count="1" selected="0">
            <x v="15"/>
          </reference>
          <reference field="11" count="1" selected="0">
            <x v="17"/>
          </reference>
        </references>
      </pivotArea>
    </format>
    <format dxfId="386">
      <pivotArea dataOnly="0" labelOnly="1" outline="0" fieldPosition="0">
        <references count="4">
          <reference field="0" count="1" defaultSubtotal="1">
            <x v="2"/>
          </reference>
          <reference field="5" count="1" selected="0">
            <x v="3"/>
          </reference>
          <reference field="6" count="1" selected="0">
            <x v="15"/>
          </reference>
          <reference field="11" count="1" selected="0">
            <x v="17"/>
          </reference>
        </references>
      </pivotArea>
    </format>
    <format dxfId="385">
      <pivotArea dataOnly="0" labelOnly="1" outline="0" fieldPosition="0">
        <references count="4">
          <reference field="0" count="1">
            <x v="2"/>
          </reference>
          <reference field="5" count="1" selected="0">
            <x v="3"/>
          </reference>
          <reference field="6" count="1" selected="0">
            <x v="15"/>
          </reference>
          <reference field="11" count="1" selected="0">
            <x v="18"/>
          </reference>
        </references>
      </pivotArea>
    </format>
    <format dxfId="384">
      <pivotArea dataOnly="0" labelOnly="1" outline="0" fieldPosition="0">
        <references count="4">
          <reference field="0" count="1" defaultSubtotal="1">
            <x v="2"/>
          </reference>
          <reference field="5" count="1" selected="0">
            <x v="3"/>
          </reference>
          <reference field="6" count="1" selected="0">
            <x v="15"/>
          </reference>
          <reference field="11" count="1" selected="0">
            <x v="18"/>
          </reference>
        </references>
      </pivotArea>
    </format>
    <format dxfId="383">
      <pivotArea dataOnly="0" labelOnly="1" outline="0" fieldPosition="0">
        <references count="4">
          <reference field="0" count="1">
            <x v="3"/>
          </reference>
          <reference field="5" count="1" selected="0">
            <x v="4"/>
          </reference>
          <reference field="6" count="1" selected="0">
            <x v="16"/>
          </reference>
          <reference field="11" count="1" selected="0">
            <x v="28"/>
          </reference>
        </references>
      </pivotArea>
    </format>
    <format dxfId="382">
      <pivotArea dataOnly="0" labelOnly="1" outline="0" fieldPosition="0">
        <references count="4">
          <reference field="0" count="1" defaultSubtotal="1">
            <x v="3"/>
          </reference>
          <reference field="5" count="1" selected="0">
            <x v="4"/>
          </reference>
          <reference field="6" count="1" selected="0">
            <x v="16"/>
          </reference>
          <reference field="11" count="1" selected="0">
            <x v="28"/>
          </reference>
        </references>
      </pivotArea>
    </format>
    <format dxfId="381">
      <pivotArea dataOnly="0" labelOnly="1" outline="0" fieldPosition="0">
        <references count="4">
          <reference field="0" count="1">
            <x v="8"/>
          </reference>
          <reference field="5" count="1" selected="0">
            <x v="4"/>
          </reference>
          <reference field="6" count="1" selected="0">
            <x v="16"/>
          </reference>
          <reference field="11" count="1" selected="0">
            <x v="98"/>
          </reference>
        </references>
      </pivotArea>
    </format>
    <format dxfId="380">
      <pivotArea dataOnly="0" labelOnly="1" outline="0" fieldPosition="0">
        <references count="4">
          <reference field="0" count="1" defaultSubtotal="1">
            <x v="8"/>
          </reference>
          <reference field="5" count="1" selected="0">
            <x v="4"/>
          </reference>
          <reference field="6" count="1" selected="0">
            <x v="16"/>
          </reference>
          <reference field="11" count="1" selected="0">
            <x v="98"/>
          </reference>
        </references>
      </pivotArea>
    </format>
    <format dxfId="379">
      <pivotArea dataOnly="0" labelOnly="1" outline="0" fieldPosition="0">
        <references count="4">
          <reference field="0" count="1">
            <x v="8"/>
          </reference>
          <reference field="5" count="1" selected="0">
            <x v="4"/>
          </reference>
          <reference field="6" count="1" selected="0">
            <x v="16"/>
          </reference>
          <reference field="11" count="1" selected="0">
            <x v="102"/>
          </reference>
        </references>
      </pivotArea>
    </format>
    <format dxfId="378">
      <pivotArea dataOnly="0" labelOnly="1" outline="0" fieldPosition="0">
        <references count="4">
          <reference field="0" count="1" defaultSubtotal="1">
            <x v="8"/>
          </reference>
          <reference field="5" count="1" selected="0">
            <x v="4"/>
          </reference>
          <reference field="6" count="1" selected="0">
            <x v="16"/>
          </reference>
          <reference field="11" count="1" selected="0">
            <x v="102"/>
          </reference>
        </references>
      </pivotArea>
    </format>
    <format dxfId="377">
      <pivotArea dataOnly="0" labelOnly="1" outline="0" fieldPosition="0">
        <references count="4">
          <reference field="0" count="1">
            <x v="8"/>
          </reference>
          <reference field="5" count="1" selected="0">
            <x v="4"/>
          </reference>
          <reference field="6" count="1" selected="0">
            <x v="16"/>
          </reference>
          <reference field="11" count="1" selected="0">
            <x v="103"/>
          </reference>
        </references>
      </pivotArea>
    </format>
    <format dxfId="376">
      <pivotArea dataOnly="0" labelOnly="1" outline="0" fieldPosition="0">
        <references count="4">
          <reference field="0" count="1" defaultSubtotal="1">
            <x v="8"/>
          </reference>
          <reference field="5" count="1" selected="0">
            <x v="4"/>
          </reference>
          <reference field="6" count="1" selected="0">
            <x v="16"/>
          </reference>
          <reference field="11" count="1" selected="0">
            <x v="103"/>
          </reference>
        </references>
      </pivotArea>
    </format>
    <format dxfId="375">
      <pivotArea dataOnly="0" labelOnly="1" outline="0" fieldPosition="0">
        <references count="4">
          <reference field="0" count="1">
            <x v="9"/>
          </reference>
          <reference field="5" count="1" selected="0">
            <x v="4"/>
          </reference>
          <reference field="6" count="1" selected="0">
            <x v="16"/>
          </reference>
          <reference field="11" count="1" selected="0">
            <x v="107"/>
          </reference>
        </references>
      </pivotArea>
    </format>
    <format dxfId="374">
      <pivotArea dataOnly="0" labelOnly="1" outline="0" fieldPosition="0">
        <references count="4">
          <reference field="0" count="1" defaultSubtotal="1">
            <x v="9"/>
          </reference>
          <reference field="5" count="1" selected="0">
            <x v="4"/>
          </reference>
          <reference field="6" count="1" selected="0">
            <x v="16"/>
          </reference>
          <reference field="11" count="1" selected="0">
            <x v="107"/>
          </reference>
        </references>
      </pivotArea>
    </format>
    <format dxfId="373">
      <pivotArea dataOnly="0" labelOnly="1" outline="0" fieldPosition="0">
        <references count="4">
          <reference field="0" count="1">
            <x v="9"/>
          </reference>
          <reference field="5" count="1" selected="0">
            <x v="4"/>
          </reference>
          <reference field="6" count="1" selected="0">
            <x v="16"/>
          </reference>
          <reference field="11" count="1" selected="0">
            <x v="108"/>
          </reference>
        </references>
      </pivotArea>
    </format>
    <format dxfId="372">
      <pivotArea dataOnly="0" labelOnly="1" outline="0" fieldPosition="0">
        <references count="4">
          <reference field="0" count="1" defaultSubtotal="1">
            <x v="9"/>
          </reference>
          <reference field="5" count="1" selected="0">
            <x v="4"/>
          </reference>
          <reference field="6" count="1" selected="0">
            <x v="16"/>
          </reference>
          <reference field="11" count="1" selected="0">
            <x v="108"/>
          </reference>
        </references>
      </pivotArea>
    </format>
    <format dxfId="371">
      <pivotArea dataOnly="0" labelOnly="1" outline="0" fieldPosition="0">
        <references count="4">
          <reference field="0" count="1">
            <x v="9"/>
          </reference>
          <reference field="5" count="1" selected="0">
            <x v="4"/>
          </reference>
          <reference field="6" count="1" selected="0">
            <x v="16"/>
          </reference>
          <reference field="11" count="1" selected="0">
            <x v="109"/>
          </reference>
        </references>
      </pivotArea>
    </format>
    <format dxfId="370">
      <pivotArea dataOnly="0" labelOnly="1" outline="0" fieldPosition="0">
        <references count="4">
          <reference field="0" count="1" defaultSubtotal="1">
            <x v="9"/>
          </reference>
          <reference field="5" count="1" selected="0">
            <x v="4"/>
          </reference>
          <reference field="6" count="1" selected="0">
            <x v="16"/>
          </reference>
          <reference field="11" count="1" selected="0">
            <x v="109"/>
          </reference>
        </references>
      </pivotArea>
    </format>
    <format dxfId="369">
      <pivotArea dataOnly="0" labelOnly="1" outline="0" fieldPosition="0">
        <references count="4">
          <reference field="0" count="1">
            <x v="9"/>
          </reference>
          <reference field="5" count="1" selected="0">
            <x v="4"/>
          </reference>
          <reference field="6" count="1" selected="0">
            <x v="16"/>
          </reference>
          <reference field="11" count="1" selected="0">
            <x v="110"/>
          </reference>
        </references>
      </pivotArea>
    </format>
    <format dxfId="368">
      <pivotArea dataOnly="0" labelOnly="1" outline="0" fieldPosition="0">
        <references count="4">
          <reference field="0" count="1" defaultSubtotal="1">
            <x v="9"/>
          </reference>
          <reference field="5" count="1" selected="0">
            <x v="4"/>
          </reference>
          <reference field="6" count="1" selected="0">
            <x v="16"/>
          </reference>
          <reference field="11" count="1" selected="0">
            <x v="110"/>
          </reference>
        </references>
      </pivotArea>
    </format>
    <format dxfId="367">
      <pivotArea dataOnly="0" labelOnly="1" outline="0" fieldPosition="0">
        <references count="4">
          <reference field="0" count="1">
            <x v="9"/>
          </reference>
          <reference field="5" count="1" selected="0">
            <x v="4"/>
          </reference>
          <reference field="6" count="1" selected="0">
            <x v="16"/>
          </reference>
          <reference field="11" count="1" selected="0">
            <x v="114"/>
          </reference>
        </references>
      </pivotArea>
    </format>
    <format dxfId="366">
      <pivotArea dataOnly="0" labelOnly="1" outline="0" fieldPosition="0">
        <references count="4">
          <reference field="0" count="1" defaultSubtotal="1">
            <x v="9"/>
          </reference>
          <reference field="5" count="1" selected="0">
            <x v="4"/>
          </reference>
          <reference field="6" count="1" selected="0">
            <x v="16"/>
          </reference>
          <reference field="11" count="1" selected="0">
            <x v="114"/>
          </reference>
        </references>
      </pivotArea>
    </format>
    <format dxfId="365">
      <pivotArea dataOnly="0" labelOnly="1" outline="0" fieldPosition="0">
        <references count="4">
          <reference field="0" count="1">
            <x v="9"/>
          </reference>
          <reference field="5" count="1" selected="0">
            <x v="4"/>
          </reference>
          <reference field="6" count="1" selected="0">
            <x v="16"/>
          </reference>
          <reference field="11" count="1" selected="0">
            <x v="115"/>
          </reference>
        </references>
      </pivotArea>
    </format>
    <format dxfId="364">
      <pivotArea dataOnly="0" labelOnly="1" outline="0" fieldPosition="0">
        <references count="4">
          <reference field="0" count="1" defaultSubtotal="1">
            <x v="9"/>
          </reference>
          <reference field="5" count="1" selected="0">
            <x v="4"/>
          </reference>
          <reference field="6" count="1" selected="0">
            <x v="16"/>
          </reference>
          <reference field="11" count="1" selected="0">
            <x v="115"/>
          </reference>
        </references>
      </pivotArea>
    </format>
    <format dxfId="363">
      <pivotArea dataOnly="0" labelOnly="1" outline="0" fieldPosition="0">
        <references count="4">
          <reference field="0" count="1">
            <x v="9"/>
          </reference>
          <reference field="5" count="1" selected="0">
            <x v="4"/>
          </reference>
          <reference field="6" count="1" selected="0">
            <x v="16"/>
          </reference>
          <reference field="11" count="1" selected="0">
            <x v="116"/>
          </reference>
        </references>
      </pivotArea>
    </format>
    <format dxfId="362">
      <pivotArea dataOnly="0" labelOnly="1" outline="0" fieldPosition="0">
        <references count="4">
          <reference field="0" count="1" defaultSubtotal="1">
            <x v="9"/>
          </reference>
          <reference field="5" count="1" selected="0">
            <x v="4"/>
          </reference>
          <reference field="6" count="1" selected="0">
            <x v="16"/>
          </reference>
          <reference field="11" count="1" selected="0">
            <x v="116"/>
          </reference>
        </references>
      </pivotArea>
    </format>
    <format dxfId="361">
      <pivotArea dataOnly="0" labelOnly="1" outline="0" fieldPosition="0">
        <references count="4">
          <reference field="0" count="1">
            <x v="9"/>
          </reference>
          <reference field="5" count="1" selected="0">
            <x v="4"/>
          </reference>
          <reference field="6" count="1" selected="0">
            <x v="16"/>
          </reference>
          <reference field="11" count="1" selected="0">
            <x v="119"/>
          </reference>
        </references>
      </pivotArea>
    </format>
    <format dxfId="360">
      <pivotArea dataOnly="0" labelOnly="1" outline="0" fieldPosition="0">
        <references count="4">
          <reference field="0" count="1" defaultSubtotal="1">
            <x v="9"/>
          </reference>
          <reference field="5" count="1" selected="0">
            <x v="4"/>
          </reference>
          <reference field="6" count="1" selected="0">
            <x v="16"/>
          </reference>
          <reference field="11" count="1" selected="0">
            <x v="119"/>
          </reference>
        </references>
      </pivotArea>
    </format>
    <format dxfId="359">
      <pivotArea dataOnly="0" labelOnly="1" outline="0" fieldPosition="0">
        <references count="4">
          <reference field="0" count="1">
            <x v="12"/>
          </reference>
          <reference field="5" count="1" selected="0">
            <x v="4"/>
          </reference>
          <reference field="6" count="1" selected="0">
            <x v="16"/>
          </reference>
          <reference field="11" count="1" selected="0">
            <x v="153"/>
          </reference>
        </references>
      </pivotArea>
    </format>
    <format dxfId="358">
      <pivotArea dataOnly="0" labelOnly="1" outline="0" fieldPosition="0">
        <references count="4">
          <reference field="0" count="1" defaultSubtotal="1">
            <x v="12"/>
          </reference>
          <reference field="5" count="1" selected="0">
            <x v="4"/>
          </reference>
          <reference field="6" count="1" selected="0">
            <x v="16"/>
          </reference>
          <reference field="11" count="1" selected="0">
            <x v="153"/>
          </reference>
        </references>
      </pivotArea>
    </format>
    <format dxfId="357">
      <pivotArea dataOnly="0" labelOnly="1" outline="0" fieldPosition="0">
        <references count="4">
          <reference field="0" count="1">
            <x v="12"/>
          </reference>
          <reference field="5" count="1" selected="0">
            <x v="4"/>
          </reference>
          <reference field="6" count="1" selected="0">
            <x v="16"/>
          </reference>
          <reference field="11" count="1" selected="0">
            <x v="154"/>
          </reference>
        </references>
      </pivotArea>
    </format>
    <format dxfId="356">
      <pivotArea dataOnly="0" labelOnly="1" outline="0" fieldPosition="0">
        <references count="4">
          <reference field="0" count="1" defaultSubtotal="1">
            <x v="12"/>
          </reference>
          <reference field="5" count="1" selected="0">
            <x v="4"/>
          </reference>
          <reference field="6" count="1" selected="0">
            <x v="16"/>
          </reference>
          <reference field="11" count="1" selected="0">
            <x v="154"/>
          </reference>
        </references>
      </pivotArea>
    </format>
    <format dxfId="355">
      <pivotArea dataOnly="0" labelOnly="1" outline="0" fieldPosition="0">
        <references count="4">
          <reference field="0" count="1">
            <x v="13"/>
          </reference>
          <reference field="5" count="1" selected="0">
            <x v="4"/>
          </reference>
          <reference field="6" count="1" selected="0">
            <x v="16"/>
          </reference>
          <reference field="11" count="1" selected="0">
            <x v="166"/>
          </reference>
        </references>
      </pivotArea>
    </format>
    <format dxfId="354">
      <pivotArea dataOnly="0" labelOnly="1" outline="0" fieldPosition="0">
        <references count="4">
          <reference field="0" count="1" defaultSubtotal="1">
            <x v="13"/>
          </reference>
          <reference field="5" count="1" selected="0">
            <x v="4"/>
          </reference>
          <reference field="6" count="1" selected="0">
            <x v="16"/>
          </reference>
          <reference field="11" count="1" selected="0">
            <x v="166"/>
          </reference>
        </references>
      </pivotArea>
    </format>
    <format dxfId="353">
      <pivotArea dataOnly="0" labelOnly="1" outline="0" fieldPosition="0">
        <references count="4">
          <reference field="0" count="1">
            <x v="13"/>
          </reference>
          <reference field="5" count="1" selected="0">
            <x v="4"/>
          </reference>
          <reference field="6" count="1" selected="0">
            <x v="16"/>
          </reference>
          <reference field="11" count="1" selected="0">
            <x v="167"/>
          </reference>
        </references>
      </pivotArea>
    </format>
    <format dxfId="352">
      <pivotArea dataOnly="0" labelOnly="1" outline="0" fieldPosition="0">
        <references count="4">
          <reference field="0" count="1" defaultSubtotal="1">
            <x v="13"/>
          </reference>
          <reference field="5" count="1" selected="0">
            <x v="4"/>
          </reference>
          <reference field="6" count="1" selected="0">
            <x v="16"/>
          </reference>
          <reference field="11" count="1" selected="0">
            <x v="167"/>
          </reference>
        </references>
      </pivotArea>
    </format>
    <format dxfId="351">
      <pivotArea dataOnly="0" labelOnly="1" outline="0" fieldPosition="0">
        <references count="4">
          <reference field="0" count="1">
            <x v="13"/>
          </reference>
          <reference field="5" count="1" selected="0">
            <x v="4"/>
          </reference>
          <reference field="6" count="1" selected="0">
            <x v="16"/>
          </reference>
          <reference field="11" count="1" selected="0">
            <x v="169"/>
          </reference>
        </references>
      </pivotArea>
    </format>
    <format dxfId="350">
      <pivotArea dataOnly="0" labelOnly="1" outline="0" fieldPosition="0">
        <references count="4">
          <reference field="0" count="1" defaultSubtotal="1">
            <x v="13"/>
          </reference>
          <reference field="5" count="1" selected="0">
            <x v="4"/>
          </reference>
          <reference field="6" count="1" selected="0">
            <x v="16"/>
          </reference>
          <reference field="11" count="1" selected="0">
            <x v="169"/>
          </reference>
        </references>
      </pivotArea>
    </format>
    <format dxfId="349">
      <pivotArea dataOnly="0" labelOnly="1" outline="0" fieldPosition="0">
        <references count="4">
          <reference field="0" count="1">
            <x v="1"/>
          </reference>
          <reference field="5" count="1" selected="0">
            <x v="2"/>
          </reference>
          <reference field="6" count="1" selected="0">
            <x v="17"/>
          </reference>
          <reference field="11" count="1" selected="0">
            <x v="14"/>
          </reference>
        </references>
      </pivotArea>
    </format>
    <format dxfId="348">
      <pivotArea dataOnly="0" labelOnly="1" outline="0" fieldPosition="0">
        <references count="4">
          <reference field="0" count="1" defaultSubtotal="1">
            <x v="1"/>
          </reference>
          <reference field="5" count="1" selected="0">
            <x v="2"/>
          </reference>
          <reference field="6" count="1" selected="0">
            <x v="17"/>
          </reference>
          <reference field="11" count="1" selected="0">
            <x v="14"/>
          </reference>
        </references>
      </pivotArea>
    </format>
    <format dxfId="347">
      <pivotArea dataOnly="0" labelOnly="1" outline="0" fieldPosition="0">
        <references count="4">
          <reference field="0" count="1">
            <x v="8"/>
          </reference>
          <reference field="5" count="1" selected="0">
            <x v="2"/>
          </reference>
          <reference field="6" count="1" selected="0">
            <x v="17"/>
          </reference>
          <reference field="11" count="1" selected="0">
            <x v="105"/>
          </reference>
        </references>
      </pivotArea>
    </format>
    <format dxfId="346">
      <pivotArea dataOnly="0" labelOnly="1" outline="0" fieldPosition="0">
        <references count="4">
          <reference field="0" count="1" defaultSubtotal="1">
            <x v="8"/>
          </reference>
          <reference field="5" count="1" selected="0">
            <x v="2"/>
          </reference>
          <reference field="6" count="1" selected="0">
            <x v="17"/>
          </reference>
          <reference field="11" count="1" selected="0">
            <x v="105"/>
          </reference>
        </references>
      </pivotArea>
    </format>
    <format dxfId="345">
      <pivotArea dataOnly="0" labelOnly="1" outline="0" fieldPosition="0">
        <references count="4">
          <reference field="0" count="1">
            <x v="8"/>
          </reference>
          <reference field="5" count="1" selected="0">
            <x v="2"/>
          </reference>
          <reference field="6" count="1" selected="0">
            <x v="17"/>
          </reference>
          <reference field="11" count="1" selected="0">
            <x v="106"/>
          </reference>
        </references>
      </pivotArea>
    </format>
    <format dxfId="344">
      <pivotArea dataOnly="0" labelOnly="1" outline="0" fieldPosition="0">
        <references count="4">
          <reference field="0" count="1" defaultSubtotal="1">
            <x v="8"/>
          </reference>
          <reference field="5" count="1" selected="0">
            <x v="2"/>
          </reference>
          <reference field="6" count="1" selected="0">
            <x v="17"/>
          </reference>
          <reference field="11" count="1" selected="0">
            <x v="106"/>
          </reference>
        </references>
      </pivotArea>
    </format>
    <format dxfId="343">
      <pivotArea dataOnly="0" labelOnly="1" outline="0" fieldPosition="0">
        <references count="4">
          <reference field="0" count="1">
            <x v="9"/>
          </reference>
          <reference field="5" count="1" selected="0">
            <x v="2"/>
          </reference>
          <reference field="6" count="1" selected="0">
            <x v="17"/>
          </reference>
          <reference field="11" count="1" selected="0">
            <x v="118"/>
          </reference>
        </references>
      </pivotArea>
    </format>
    <format dxfId="342">
      <pivotArea dataOnly="0" labelOnly="1" outline="0" fieldPosition="0">
        <references count="4">
          <reference field="0" count="1" defaultSubtotal="1">
            <x v="9"/>
          </reference>
          <reference field="5" count="1" selected="0">
            <x v="2"/>
          </reference>
          <reference field="6" count="1" selected="0">
            <x v="17"/>
          </reference>
          <reference field="11" count="1" selected="0">
            <x v="118"/>
          </reference>
        </references>
      </pivotArea>
    </format>
    <format dxfId="341">
      <pivotArea dataOnly="0" labelOnly="1" outline="0" fieldPosition="0">
        <references count="4">
          <reference field="0" count="1">
            <x v="7"/>
          </reference>
          <reference field="5" count="1" selected="0">
            <x v="8"/>
          </reference>
          <reference field="6" count="1" selected="0">
            <x v="18"/>
          </reference>
          <reference field="11" count="1" selected="0">
            <x v="75"/>
          </reference>
        </references>
      </pivotArea>
    </format>
    <format dxfId="340">
      <pivotArea dataOnly="0" labelOnly="1" outline="0" fieldPosition="0">
        <references count="4">
          <reference field="0" count="1" defaultSubtotal="1">
            <x v="7"/>
          </reference>
          <reference field="5" count="1" selected="0">
            <x v="8"/>
          </reference>
          <reference field="6" count="1" selected="0">
            <x v="18"/>
          </reference>
          <reference field="11" count="1" selected="0">
            <x v="75"/>
          </reference>
        </references>
      </pivotArea>
    </format>
    <format dxfId="339">
      <pivotArea dataOnly="0" labelOnly="1" outline="0" fieldPosition="0">
        <references count="4">
          <reference field="0" count="1">
            <x v="12"/>
          </reference>
          <reference field="5" count="1" selected="0">
            <x v="8"/>
          </reference>
          <reference field="6" count="1" selected="0">
            <x v="18"/>
          </reference>
          <reference field="11" count="1" selected="0">
            <x v="141"/>
          </reference>
        </references>
      </pivotArea>
    </format>
    <format dxfId="338">
      <pivotArea dataOnly="0" labelOnly="1" outline="0" fieldPosition="0">
        <references count="4">
          <reference field="0" count="1" defaultSubtotal="1">
            <x v="12"/>
          </reference>
          <reference field="5" count="1" selected="0">
            <x v="8"/>
          </reference>
          <reference field="6" count="1" selected="0">
            <x v="18"/>
          </reference>
          <reference field="11" count="1" selected="0">
            <x v="141"/>
          </reference>
        </references>
      </pivotArea>
    </format>
    <format dxfId="337">
      <pivotArea dataOnly="0" labelOnly="1" outline="0" fieldPosition="0">
        <references count="4">
          <reference field="0" count="1">
            <x v="12"/>
          </reference>
          <reference field="5" count="1" selected="0">
            <x v="8"/>
          </reference>
          <reference field="6" count="1" selected="0">
            <x v="18"/>
          </reference>
          <reference field="11" count="1" selected="0">
            <x v="142"/>
          </reference>
        </references>
      </pivotArea>
    </format>
    <format dxfId="336">
      <pivotArea dataOnly="0" labelOnly="1" outline="0" fieldPosition="0">
        <references count="4">
          <reference field="0" count="1" defaultSubtotal="1">
            <x v="12"/>
          </reference>
          <reference field="5" count="1" selected="0">
            <x v="8"/>
          </reference>
          <reference field="6" count="1" selected="0">
            <x v="18"/>
          </reference>
          <reference field="11" count="1" selected="0">
            <x v="142"/>
          </reference>
        </references>
      </pivotArea>
    </format>
    <format dxfId="335">
      <pivotArea dataOnly="0" labelOnly="1" outline="0" fieldPosition="0">
        <references count="4">
          <reference field="0" count="1">
            <x v="12"/>
          </reference>
          <reference field="5" count="1" selected="0">
            <x v="8"/>
          </reference>
          <reference field="6" count="1" selected="0">
            <x v="18"/>
          </reference>
          <reference field="11" count="1" selected="0">
            <x v="143"/>
          </reference>
        </references>
      </pivotArea>
    </format>
    <format dxfId="334">
      <pivotArea dataOnly="0" labelOnly="1" outline="0" fieldPosition="0">
        <references count="4">
          <reference field="0" count="1" defaultSubtotal="1">
            <x v="12"/>
          </reference>
          <reference field="5" count="1" selected="0">
            <x v="8"/>
          </reference>
          <reference field="6" count="1" selected="0">
            <x v="18"/>
          </reference>
          <reference field="11" count="1" selected="0">
            <x v="143"/>
          </reference>
        </references>
      </pivotArea>
    </format>
    <format dxfId="333">
      <pivotArea dataOnly="0" labelOnly="1" outline="0" fieldPosition="0">
        <references count="4">
          <reference field="0" count="1">
            <x v="12"/>
          </reference>
          <reference field="5" count="1" selected="0">
            <x v="8"/>
          </reference>
          <reference field="6" count="1" selected="0">
            <x v="18"/>
          </reference>
          <reference field="11" count="1" selected="0">
            <x v="163"/>
          </reference>
        </references>
      </pivotArea>
    </format>
    <format dxfId="332">
      <pivotArea dataOnly="0" labelOnly="1" outline="0" fieldPosition="0">
        <references count="4">
          <reference field="0" count="1" defaultSubtotal="1">
            <x v="12"/>
          </reference>
          <reference field="5" count="1" selected="0">
            <x v="8"/>
          </reference>
          <reference field="6" count="1" selected="0">
            <x v="18"/>
          </reference>
          <reference field="11" count="1" selected="0">
            <x v="163"/>
          </reference>
        </references>
      </pivotArea>
    </format>
    <format dxfId="331">
      <pivotArea dataOnly="0" labelOnly="1" outline="0" fieldPosition="0">
        <references count="4">
          <reference field="0" count="1">
            <x v="12"/>
          </reference>
          <reference field="5" count="1" selected="0">
            <x v="1"/>
          </reference>
          <reference field="6" count="1" selected="0">
            <x v="19"/>
          </reference>
          <reference field="11" count="1" selected="0">
            <x v="127"/>
          </reference>
        </references>
      </pivotArea>
    </format>
    <format dxfId="330">
      <pivotArea dataOnly="0" labelOnly="1" outline="0" fieldPosition="0">
        <references count="4">
          <reference field="0" count="1" defaultSubtotal="1">
            <x v="12"/>
          </reference>
          <reference field="5" count="1" selected="0">
            <x v="1"/>
          </reference>
          <reference field="6" count="1" selected="0">
            <x v="19"/>
          </reference>
          <reference field="11" count="1" selected="0">
            <x v="127"/>
          </reference>
        </references>
      </pivotArea>
    </format>
    <format dxfId="329">
      <pivotArea dataOnly="0" labelOnly="1" outline="0" fieldPosition="0">
        <references count="4">
          <reference field="0" count="1">
            <x v="12"/>
          </reference>
          <reference field="5" count="1" selected="0">
            <x v="1"/>
          </reference>
          <reference field="6" count="1" selected="0">
            <x v="19"/>
          </reference>
          <reference field="11" count="1" selected="0">
            <x v="128"/>
          </reference>
        </references>
      </pivotArea>
    </format>
    <format dxfId="328">
      <pivotArea dataOnly="0" labelOnly="1" outline="0" fieldPosition="0">
        <references count="4">
          <reference field="0" count="1" defaultSubtotal="1">
            <x v="12"/>
          </reference>
          <reference field="5" count="1" selected="0">
            <x v="1"/>
          </reference>
          <reference field="6" count="1" selected="0">
            <x v="19"/>
          </reference>
          <reference field="11" count="1" selected="0">
            <x v="128"/>
          </reference>
        </references>
      </pivotArea>
    </format>
    <format dxfId="327">
      <pivotArea dataOnly="0" labelOnly="1" outline="0" fieldPosition="0">
        <references count="4">
          <reference field="0" count="1">
            <x v="12"/>
          </reference>
          <reference field="5" count="1" selected="0">
            <x v="23"/>
          </reference>
          <reference field="6" count="1" selected="0">
            <x v="20"/>
          </reference>
          <reference field="11" count="1" selected="0">
            <x v="129"/>
          </reference>
        </references>
      </pivotArea>
    </format>
    <format dxfId="326">
      <pivotArea dataOnly="0" labelOnly="1" outline="0" fieldPosition="0">
        <references count="4">
          <reference field="0" count="1" defaultSubtotal="1">
            <x v="12"/>
          </reference>
          <reference field="5" count="1" selected="0">
            <x v="23"/>
          </reference>
          <reference field="6" count="1" selected="0">
            <x v="20"/>
          </reference>
          <reference field="11" count="1" selected="0">
            <x v="129"/>
          </reference>
        </references>
      </pivotArea>
    </format>
    <format dxfId="325">
      <pivotArea dataOnly="0" labelOnly="1" outline="0" fieldPosition="0">
        <references count="4">
          <reference field="0" count="1">
            <x v="12"/>
          </reference>
          <reference field="5" count="1" selected="0">
            <x v="23"/>
          </reference>
          <reference field="6" count="1" selected="0">
            <x v="20"/>
          </reference>
          <reference field="11" count="1" selected="0">
            <x v="130"/>
          </reference>
        </references>
      </pivotArea>
    </format>
    <format dxfId="324">
      <pivotArea dataOnly="0" labelOnly="1" outline="0" fieldPosition="0">
        <references count="4">
          <reference field="0" count="1" defaultSubtotal="1">
            <x v="12"/>
          </reference>
          <reference field="5" count="1" selected="0">
            <x v="23"/>
          </reference>
          <reference field="6" count="1" selected="0">
            <x v="20"/>
          </reference>
          <reference field="11" count="1" selected="0">
            <x v="130"/>
          </reference>
        </references>
      </pivotArea>
    </format>
    <format dxfId="323">
      <pivotArea dataOnly="0" labelOnly="1" outline="0" fieldPosition="0">
        <references count="4">
          <reference field="0" count="1">
            <x v="7"/>
          </reference>
          <reference field="5" count="1" selected="0">
            <x v="0"/>
          </reference>
          <reference field="6" count="1" selected="0">
            <x v="21"/>
          </reference>
          <reference field="11" count="1" selected="0">
            <x v="77"/>
          </reference>
        </references>
      </pivotArea>
    </format>
    <format dxfId="322">
      <pivotArea dataOnly="0" labelOnly="1" outline="0" fieldPosition="0">
        <references count="4">
          <reference field="0" count="1" defaultSubtotal="1">
            <x v="7"/>
          </reference>
          <reference field="5" count="1" selected="0">
            <x v="0"/>
          </reference>
          <reference field="6" count="1" selected="0">
            <x v="21"/>
          </reference>
          <reference field="11" count="1" selected="0">
            <x v="77"/>
          </reference>
        </references>
      </pivotArea>
    </format>
    <format dxfId="321">
      <pivotArea dataOnly="0" labelOnly="1" outline="0" fieldPosition="0">
        <references count="4">
          <reference field="0" count="1">
            <x v="1"/>
          </reference>
          <reference field="5" count="1" selected="0">
            <x v="18"/>
          </reference>
          <reference field="6" count="1" selected="0">
            <x v="22"/>
          </reference>
          <reference field="11" count="1" selected="0">
            <x v="6"/>
          </reference>
        </references>
      </pivotArea>
    </format>
    <format dxfId="320">
      <pivotArea dataOnly="0" labelOnly="1" outline="0" fieldPosition="0">
        <references count="4">
          <reference field="0" count="1" defaultSubtotal="1">
            <x v="1"/>
          </reference>
          <reference field="5" count="1" selected="0">
            <x v="18"/>
          </reference>
          <reference field="6" count="1" selected="0">
            <x v="22"/>
          </reference>
          <reference field="11" count="1" selected="0">
            <x v="6"/>
          </reference>
        </references>
      </pivotArea>
    </format>
    <format dxfId="319">
      <pivotArea dataOnly="0" labelOnly="1" outline="0" fieldPosition="0">
        <references count="4">
          <reference field="0" count="1">
            <x v="1"/>
          </reference>
          <reference field="5" count="1" selected="0">
            <x v="18"/>
          </reference>
          <reference field="6" count="1" selected="0">
            <x v="22"/>
          </reference>
          <reference field="11" count="1" selected="0">
            <x v="7"/>
          </reference>
        </references>
      </pivotArea>
    </format>
    <format dxfId="318">
      <pivotArea dataOnly="0" labelOnly="1" outline="0" fieldPosition="0">
        <references count="4">
          <reference field="0" count="1" defaultSubtotal="1">
            <x v="1"/>
          </reference>
          <reference field="5" count="1" selected="0">
            <x v="18"/>
          </reference>
          <reference field="6" count="1" selected="0">
            <x v="22"/>
          </reference>
          <reference field="11" count="1" selected="0">
            <x v="7"/>
          </reference>
        </references>
      </pivotArea>
    </format>
    <format dxfId="317">
      <pivotArea dataOnly="0" labelOnly="1" outline="0" fieldPosition="0">
        <references count="4">
          <reference field="0" count="1">
            <x v="1"/>
          </reference>
          <reference field="5" count="1" selected="0">
            <x v="18"/>
          </reference>
          <reference field="6" count="1" selected="0">
            <x v="22"/>
          </reference>
          <reference field="11" count="1" selected="0">
            <x v="8"/>
          </reference>
        </references>
      </pivotArea>
    </format>
    <format dxfId="316">
      <pivotArea dataOnly="0" labelOnly="1" outline="0" fieldPosition="0">
        <references count="4">
          <reference field="0" count="1" defaultSubtotal="1">
            <x v="1"/>
          </reference>
          <reference field="5" count="1" selected="0">
            <x v="18"/>
          </reference>
          <reference field="6" count="1" selected="0">
            <x v="22"/>
          </reference>
          <reference field="11" count="1" selected="0">
            <x v="8"/>
          </reference>
        </references>
      </pivotArea>
    </format>
    <format dxfId="315">
      <pivotArea dataOnly="0" labelOnly="1" outline="0" fieldPosition="0">
        <references count="4">
          <reference field="0" count="1">
            <x v="4"/>
          </reference>
          <reference field="5" count="1" selected="0">
            <x v="18"/>
          </reference>
          <reference field="6" count="1" selected="0">
            <x v="22"/>
          </reference>
          <reference field="11" count="1" selected="0">
            <x v="44"/>
          </reference>
        </references>
      </pivotArea>
    </format>
    <format dxfId="314">
      <pivotArea dataOnly="0" labelOnly="1" outline="0" fieldPosition="0">
        <references count="4">
          <reference field="0" count="1" defaultSubtotal="1">
            <x v="4"/>
          </reference>
          <reference field="5" count="1" selected="0">
            <x v="18"/>
          </reference>
          <reference field="6" count="1" selected="0">
            <x v="22"/>
          </reference>
          <reference field="11" count="1" selected="0">
            <x v="44"/>
          </reference>
        </references>
      </pivotArea>
    </format>
    <format dxfId="313">
      <pivotArea dataOnly="0" labelOnly="1" outline="0" fieldPosition="0">
        <references count="4">
          <reference field="0" count="1">
            <x v="4"/>
          </reference>
          <reference field="5" count="1" selected="0">
            <x v="18"/>
          </reference>
          <reference field="6" count="1" selected="0">
            <x v="22"/>
          </reference>
          <reference field="11" count="1" selected="0">
            <x v="48"/>
          </reference>
        </references>
      </pivotArea>
    </format>
    <format dxfId="312">
      <pivotArea dataOnly="0" labelOnly="1" outline="0" fieldPosition="0">
        <references count="4">
          <reference field="0" count="1" defaultSubtotal="1">
            <x v="4"/>
          </reference>
          <reference field="5" count="1" selected="0">
            <x v="18"/>
          </reference>
          <reference field="6" count="1" selected="0">
            <x v="22"/>
          </reference>
          <reference field="11" count="1" selected="0">
            <x v="48"/>
          </reference>
        </references>
      </pivotArea>
    </format>
    <format dxfId="311">
      <pivotArea dataOnly="0" labelOnly="1" outline="0" fieldPosition="0">
        <references count="4">
          <reference field="0" count="1">
            <x v="4"/>
          </reference>
          <reference field="5" count="1" selected="0">
            <x v="18"/>
          </reference>
          <reference field="6" count="1" selected="0">
            <x v="22"/>
          </reference>
          <reference field="11" count="1" selected="0">
            <x v="49"/>
          </reference>
        </references>
      </pivotArea>
    </format>
    <format dxfId="310">
      <pivotArea dataOnly="0" labelOnly="1" outline="0" fieldPosition="0">
        <references count="4">
          <reference field="0" count="1" defaultSubtotal="1">
            <x v="4"/>
          </reference>
          <reference field="5" count="1" selected="0">
            <x v="18"/>
          </reference>
          <reference field="6" count="1" selected="0">
            <x v="22"/>
          </reference>
          <reference field="11" count="1" selected="0">
            <x v="49"/>
          </reference>
        </references>
      </pivotArea>
    </format>
    <format dxfId="309">
      <pivotArea dataOnly="0" labelOnly="1" outline="0" fieldPosition="0">
        <references count="4">
          <reference field="0" count="1">
            <x v="4"/>
          </reference>
          <reference field="5" count="1" selected="0">
            <x v="18"/>
          </reference>
          <reference field="6" count="1" selected="0">
            <x v="22"/>
          </reference>
          <reference field="11" count="1" selected="0">
            <x v="56"/>
          </reference>
        </references>
      </pivotArea>
    </format>
    <format dxfId="308">
      <pivotArea dataOnly="0" labelOnly="1" outline="0" fieldPosition="0">
        <references count="4">
          <reference field="0" count="1" defaultSubtotal="1">
            <x v="4"/>
          </reference>
          <reference field="5" count="1" selected="0">
            <x v="18"/>
          </reference>
          <reference field="6" count="1" selected="0">
            <x v="22"/>
          </reference>
          <reference field="11" count="1" selected="0">
            <x v="56"/>
          </reference>
        </references>
      </pivotArea>
    </format>
    <format dxfId="307">
      <pivotArea dataOnly="0" labelOnly="1" outline="0" fieldPosition="0">
        <references count="4">
          <reference field="0" count="1">
            <x v="7"/>
          </reference>
          <reference field="5" count="1" selected="0">
            <x v="18"/>
          </reference>
          <reference field="6" count="1" selected="0">
            <x v="22"/>
          </reference>
          <reference field="11" count="1" selected="0">
            <x v="82"/>
          </reference>
        </references>
      </pivotArea>
    </format>
    <format dxfId="306">
      <pivotArea dataOnly="0" labelOnly="1" outline="0" fieldPosition="0">
        <references count="4">
          <reference field="0" count="1" defaultSubtotal="1">
            <x v="7"/>
          </reference>
          <reference field="5" count="1" selected="0">
            <x v="18"/>
          </reference>
          <reference field="6" count="1" selected="0">
            <x v="22"/>
          </reference>
          <reference field="11" count="1" selected="0">
            <x v="82"/>
          </reference>
        </references>
      </pivotArea>
    </format>
    <format dxfId="305">
      <pivotArea dataOnly="0" labelOnly="1" outline="0" fieldPosition="0">
        <references count="4">
          <reference field="0" count="1">
            <x v="7"/>
          </reference>
          <reference field="5" count="1" selected="0">
            <x v="18"/>
          </reference>
          <reference field="6" count="1" selected="0">
            <x v="22"/>
          </reference>
          <reference field="11" count="1" selected="0">
            <x v="83"/>
          </reference>
        </references>
      </pivotArea>
    </format>
    <format dxfId="304">
      <pivotArea dataOnly="0" labelOnly="1" outline="0" fieldPosition="0">
        <references count="4">
          <reference field="0" count="1" defaultSubtotal="1">
            <x v="7"/>
          </reference>
          <reference field="5" count="1" selected="0">
            <x v="18"/>
          </reference>
          <reference field="6" count="1" selected="0">
            <x v="22"/>
          </reference>
          <reference field="11" count="1" selected="0">
            <x v="83"/>
          </reference>
        </references>
      </pivotArea>
    </format>
    <format dxfId="303">
      <pivotArea dataOnly="0" labelOnly="1" outline="0" fieldPosition="0">
        <references count="4">
          <reference field="0" count="1">
            <x v="7"/>
          </reference>
          <reference field="5" count="1" selected="0">
            <x v="18"/>
          </reference>
          <reference field="6" count="1" selected="0">
            <x v="22"/>
          </reference>
          <reference field="11" count="1" selected="0">
            <x v="88"/>
          </reference>
        </references>
      </pivotArea>
    </format>
    <format dxfId="302">
      <pivotArea dataOnly="0" labelOnly="1" outline="0" fieldPosition="0">
        <references count="4">
          <reference field="0" count="1" defaultSubtotal="1">
            <x v="7"/>
          </reference>
          <reference field="5" count="1" selected="0">
            <x v="18"/>
          </reference>
          <reference field="6" count="1" selected="0">
            <x v="22"/>
          </reference>
          <reference field="11" count="1" selected="0">
            <x v="88"/>
          </reference>
        </references>
      </pivotArea>
    </format>
    <format dxfId="301">
      <pivotArea dataOnly="0" labelOnly="1" outline="0" fieldPosition="0">
        <references count="4">
          <reference field="0" count="1">
            <x v="7"/>
          </reference>
          <reference field="5" count="1" selected="0">
            <x v="18"/>
          </reference>
          <reference field="6" count="1" selected="0">
            <x v="22"/>
          </reference>
          <reference field="11" count="1" selected="0">
            <x v="90"/>
          </reference>
        </references>
      </pivotArea>
    </format>
    <format dxfId="300">
      <pivotArea dataOnly="0" labelOnly="1" outline="0" fieldPosition="0">
        <references count="4">
          <reference field="0" count="1" defaultSubtotal="1">
            <x v="7"/>
          </reference>
          <reference field="5" count="1" selected="0">
            <x v="18"/>
          </reference>
          <reference field="6" count="1" selected="0">
            <x v="22"/>
          </reference>
          <reference field="11" count="1" selected="0">
            <x v="90"/>
          </reference>
        </references>
      </pivotArea>
    </format>
    <format dxfId="299">
      <pivotArea dataOnly="0" labelOnly="1" outline="0" fieldPosition="0">
        <references count="4">
          <reference field="0" count="1">
            <x v="7"/>
          </reference>
          <reference field="5" count="1" selected="0">
            <x v="18"/>
          </reference>
          <reference field="6" count="1" selected="0">
            <x v="22"/>
          </reference>
          <reference field="11" count="1" selected="0">
            <x v="91"/>
          </reference>
        </references>
      </pivotArea>
    </format>
    <format dxfId="298">
      <pivotArea dataOnly="0" labelOnly="1" outline="0" fieldPosition="0">
        <references count="4">
          <reference field="0" count="1" defaultSubtotal="1">
            <x v="7"/>
          </reference>
          <reference field="5" count="1" selected="0">
            <x v="18"/>
          </reference>
          <reference field="6" count="1" selected="0">
            <x v="22"/>
          </reference>
          <reference field="11" count="1" selected="0">
            <x v="91"/>
          </reference>
        </references>
      </pivotArea>
    </format>
    <format dxfId="297">
      <pivotArea dataOnly="0" labelOnly="1" outline="0" fieldPosition="0">
        <references count="4">
          <reference field="0" count="1">
            <x v="8"/>
          </reference>
          <reference field="5" count="1" selected="0">
            <x v="18"/>
          </reference>
          <reference field="6" count="1" selected="0">
            <x v="22"/>
          </reference>
          <reference field="11" count="1" selected="0">
            <x v="96"/>
          </reference>
        </references>
      </pivotArea>
    </format>
    <format dxfId="296">
      <pivotArea dataOnly="0" labelOnly="1" outline="0" fieldPosition="0">
        <references count="4">
          <reference field="0" count="1" defaultSubtotal="1">
            <x v="8"/>
          </reference>
          <reference field="5" count="1" selected="0">
            <x v="18"/>
          </reference>
          <reference field="6" count="1" selected="0">
            <x v="22"/>
          </reference>
          <reference field="11" count="1" selected="0">
            <x v="96"/>
          </reference>
        </references>
      </pivotArea>
    </format>
    <format dxfId="295">
      <pivotArea dataOnly="0" labelOnly="1" outline="0" fieldPosition="0">
        <references count="4">
          <reference field="0" count="1">
            <x v="8"/>
          </reference>
          <reference field="5" count="1" selected="0">
            <x v="18"/>
          </reference>
          <reference field="6" count="1" selected="0">
            <x v="22"/>
          </reference>
          <reference field="11" count="1" selected="0">
            <x v="99"/>
          </reference>
        </references>
      </pivotArea>
    </format>
    <format dxfId="294">
      <pivotArea dataOnly="0" labelOnly="1" outline="0" fieldPosition="0">
        <references count="4">
          <reference field="0" count="1" defaultSubtotal="1">
            <x v="8"/>
          </reference>
          <reference field="5" count="1" selected="0">
            <x v="18"/>
          </reference>
          <reference field="6" count="1" selected="0">
            <x v="22"/>
          </reference>
          <reference field="11" count="1" selected="0">
            <x v="99"/>
          </reference>
        </references>
      </pivotArea>
    </format>
    <format dxfId="293">
      <pivotArea dataOnly="0" labelOnly="1" outline="0" fieldPosition="0">
        <references count="4">
          <reference field="0" count="1">
            <x v="8"/>
          </reference>
          <reference field="5" count="1" selected="0">
            <x v="18"/>
          </reference>
          <reference field="6" count="1" selected="0">
            <x v="22"/>
          </reference>
          <reference field="11" count="1" selected="0">
            <x v="104"/>
          </reference>
        </references>
      </pivotArea>
    </format>
    <format dxfId="292">
      <pivotArea dataOnly="0" labelOnly="1" outline="0" fieldPosition="0">
        <references count="4">
          <reference field="0" count="1" defaultSubtotal="1">
            <x v="8"/>
          </reference>
          <reference field="5" count="1" selected="0">
            <x v="18"/>
          </reference>
          <reference field="6" count="1" selected="0">
            <x v="22"/>
          </reference>
          <reference field="11" count="1" selected="0">
            <x v="104"/>
          </reference>
        </references>
      </pivotArea>
    </format>
    <format dxfId="291">
      <pivotArea dataOnly="0" labelOnly="1" outline="0" fieldPosition="0">
        <references count="4">
          <reference field="0" count="1">
            <x v="9"/>
          </reference>
          <reference field="5" count="1" selected="0">
            <x v="18"/>
          </reference>
          <reference field="6" count="1" selected="0">
            <x v="22"/>
          </reference>
          <reference field="11" count="1" selected="0">
            <x v="117"/>
          </reference>
        </references>
      </pivotArea>
    </format>
    <format dxfId="290">
      <pivotArea dataOnly="0" labelOnly="1" outline="0" fieldPosition="0">
        <references count="4">
          <reference field="0" count="1" defaultSubtotal="1">
            <x v="9"/>
          </reference>
          <reference field="5" count="1" selected="0">
            <x v="18"/>
          </reference>
          <reference field="6" count="1" selected="0">
            <x v="22"/>
          </reference>
          <reference field="11" count="1" selected="0">
            <x v="117"/>
          </reference>
        </references>
      </pivotArea>
    </format>
    <format dxfId="289">
      <pivotArea dataOnly="0" labelOnly="1" outline="0" fieldPosition="0">
        <references count="4">
          <reference field="0" count="1">
            <x v="12"/>
          </reference>
          <reference field="5" count="1" selected="0">
            <x v="18"/>
          </reference>
          <reference field="6" count="1" selected="0">
            <x v="22"/>
          </reference>
          <reference field="11" count="1" selected="0">
            <x v="139"/>
          </reference>
        </references>
      </pivotArea>
    </format>
    <format dxfId="288">
      <pivotArea dataOnly="0" labelOnly="1" outline="0" fieldPosition="0">
        <references count="4">
          <reference field="0" count="1" defaultSubtotal="1">
            <x v="12"/>
          </reference>
          <reference field="5" count="1" selected="0">
            <x v="18"/>
          </reference>
          <reference field="6" count="1" selected="0">
            <x v="22"/>
          </reference>
          <reference field="11" count="1" selected="0">
            <x v="139"/>
          </reference>
        </references>
      </pivotArea>
    </format>
    <format dxfId="287">
      <pivotArea dataOnly="0" labelOnly="1" outline="0" fieldPosition="0">
        <references count="4">
          <reference field="0" count="1">
            <x v="12"/>
          </reference>
          <reference field="5" count="1" selected="0">
            <x v="18"/>
          </reference>
          <reference field="6" count="1" selected="0">
            <x v="22"/>
          </reference>
          <reference field="11" count="1" selected="0">
            <x v="160"/>
          </reference>
        </references>
      </pivotArea>
    </format>
    <format dxfId="286">
      <pivotArea dataOnly="0" labelOnly="1" outline="0" fieldPosition="0">
        <references count="4">
          <reference field="0" count="1" defaultSubtotal="1">
            <x v="12"/>
          </reference>
          <reference field="5" count="1" selected="0">
            <x v="18"/>
          </reference>
          <reference field="6" count="1" selected="0">
            <x v="22"/>
          </reference>
          <reference field="11" count="1" selected="0">
            <x v="160"/>
          </reference>
        </references>
      </pivotArea>
    </format>
    <format dxfId="285">
      <pivotArea dataOnly="0" labelOnly="1" outline="0" fieldPosition="0">
        <references count="4">
          <reference field="0" count="1">
            <x v="12"/>
          </reference>
          <reference field="5" count="1" selected="0">
            <x v="18"/>
          </reference>
          <reference field="6" count="1" selected="0">
            <x v="22"/>
          </reference>
          <reference field="11" count="1" selected="0">
            <x v="165"/>
          </reference>
        </references>
      </pivotArea>
    </format>
    <format dxfId="284">
      <pivotArea dataOnly="0" labelOnly="1" outline="0" fieldPosition="0">
        <references count="4">
          <reference field="0" count="1" defaultSubtotal="1">
            <x v="12"/>
          </reference>
          <reference field="5" count="1" selected="0">
            <x v="18"/>
          </reference>
          <reference field="6" count="1" selected="0">
            <x v="22"/>
          </reference>
          <reference field="11" count="1" selected="0">
            <x v="165"/>
          </reference>
        </references>
      </pivotArea>
    </format>
    <format dxfId="283">
      <pivotArea dataOnly="0" labelOnly="1" outline="0" fieldPosition="0">
        <references count="4">
          <reference field="0" count="1">
            <x v="13"/>
          </reference>
          <reference field="5" count="1" selected="0">
            <x v="18"/>
          </reference>
          <reference field="6" count="1" selected="0">
            <x v="22"/>
          </reference>
          <reference field="11" count="1" selected="0">
            <x v="168"/>
          </reference>
        </references>
      </pivotArea>
    </format>
    <format dxfId="282">
      <pivotArea dataOnly="0" labelOnly="1" outline="0" fieldPosition="0">
        <references count="4">
          <reference field="0" count="1" defaultSubtotal="1">
            <x v="13"/>
          </reference>
          <reference field="5" count="1" selected="0">
            <x v="18"/>
          </reference>
          <reference field="6" count="1" selected="0">
            <x v="22"/>
          </reference>
          <reference field="11" count="1" selected="0">
            <x v="168"/>
          </reference>
        </references>
      </pivotArea>
    </format>
    <format dxfId="281">
      <pivotArea dataOnly="0" labelOnly="1" outline="0" fieldPosition="0">
        <references count="4">
          <reference field="0" count="1">
            <x v="13"/>
          </reference>
          <reference field="5" count="1" selected="0">
            <x v="18"/>
          </reference>
          <reference field="6" count="1" selected="0">
            <x v="22"/>
          </reference>
          <reference field="11" count="1" selected="0">
            <x v="170"/>
          </reference>
        </references>
      </pivotArea>
    </format>
    <format dxfId="280">
      <pivotArea dataOnly="0" labelOnly="1" outline="0" fieldPosition="0">
        <references count="4">
          <reference field="0" count="1" defaultSubtotal="1">
            <x v="13"/>
          </reference>
          <reference field="5" count="1" selected="0">
            <x v="18"/>
          </reference>
          <reference field="6" count="1" selected="0">
            <x v="22"/>
          </reference>
          <reference field="11" count="1" selected="0">
            <x v="170"/>
          </reference>
        </references>
      </pivotArea>
    </format>
    <format dxfId="279">
      <pivotArea dataOnly="0" labelOnly="1" outline="0" fieldPosition="0">
        <references count="4">
          <reference field="0" count="1">
            <x v="7"/>
          </reference>
          <reference field="5" count="1" selected="0">
            <x v="6"/>
          </reference>
          <reference field="6" count="1" selected="0">
            <x v="23"/>
          </reference>
          <reference field="11" count="1" selected="0">
            <x v="78"/>
          </reference>
        </references>
      </pivotArea>
    </format>
    <format dxfId="278">
      <pivotArea dataOnly="0" labelOnly="1" outline="0" fieldPosition="0">
        <references count="4">
          <reference field="0" count="1" defaultSubtotal="1">
            <x v="7"/>
          </reference>
          <reference field="5" count="1" selected="0">
            <x v="6"/>
          </reference>
          <reference field="6" count="1" selected="0">
            <x v="23"/>
          </reference>
          <reference field="11" count="1" selected="0">
            <x v="78"/>
          </reference>
        </references>
      </pivotArea>
    </format>
    <format dxfId="277">
      <pivotArea dataOnly="0" labelOnly="1" outline="0" fieldPosition="0">
        <references count="4">
          <reference field="0" count="1">
            <x v="7"/>
          </reference>
          <reference field="5" count="1" selected="0">
            <x v="6"/>
          </reference>
          <reference field="6" count="1" selected="0">
            <x v="23"/>
          </reference>
          <reference field="11" count="1" selected="0">
            <x v="79"/>
          </reference>
        </references>
      </pivotArea>
    </format>
    <format dxfId="276">
      <pivotArea dataOnly="0" labelOnly="1" outline="0" fieldPosition="0">
        <references count="4">
          <reference field="0" count="1" defaultSubtotal="1">
            <x v="7"/>
          </reference>
          <reference field="5" count="1" selected="0">
            <x v="6"/>
          </reference>
          <reference field="6" count="1" selected="0">
            <x v="23"/>
          </reference>
          <reference field="11" count="1" selected="0">
            <x v="79"/>
          </reference>
        </references>
      </pivotArea>
    </format>
    <format dxfId="275">
      <pivotArea dataOnly="0" labelOnly="1" outline="0" fieldPosition="0">
        <references count="4">
          <reference field="0" count="1">
            <x v="15"/>
          </reference>
          <reference field="5" count="1" selected="0">
            <x v="6"/>
          </reference>
          <reference field="6" count="1" selected="0">
            <x v="23"/>
          </reference>
          <reference field="11" count="1" selected="0">
            <x v="81"/>
          </reference>
        </references>
      </pivotArea>
    </format>
    <format dxfId="274">
      <pivotArea dataOnly="0" labelOnly="1" outline="0" fieldPosition="0">
        <references count="4">
          <reference field="0" count="1" defaultSubtotal="1">
            <x v="15"/>
          </reference>
          <reference field="5" count="1" selected="0">
            <x v="6"/>
          </reference>
          <reference field="6" count="1" selected="0">
            <x v="23"/>
          </reference>
          <reference field="11" count="1" selected="0">
            <x v="81"/>
          </reference>
        </references>
      </pivotArea>
    </format>
    <format dxfId="273">
      <pivotArea dataOnly="0" labelOnly="1" outline="0" fieldPosition="0">
        <references count="4">
          <reference field="0" count="1">
            <x v="7"/>
          </reference>
          <reference field="5" count="1" selected="0">
            <x v="6"/>
          </reference>
          <reference field="6" count="1" selected="0">
            <x v="23"/>
          </reference>
          <reference field="11" count="1" selected="0">
            <x v="84"/>
          </reference>
        </references>
      </pivotArea>
    </format>
    <format dxfId="272">
      <pivotArea dataOnly="0" labelOnly="1" outline="0" fieldPosition="0">
        <references count="4">
          <reference field="0" count="1" defaultSubtotal="1">
            <x v="7"/>
          </reference>
          <reference field="5" count="1" selected="0">
            <x v="6"/>
          </reference>
          <reference field="6" count="1" selected="0">
            <x v="23"/>
          </reference>
          <reference field="11" count="1" selected="0">
            <x v="84"/>
          </reference>
        </references>
      </pivotArea>
    </format>
    <format dxfId="271">
      <pivotArea dataOnly="0" labelOnly="1" outline="0" fieldPosition="0">
        <references count="4">
          <reference field="0" count="1">
            <x v="7"/>
          </reference>
          <reference field="5" count="1" selected="0">
            <x v="6"/>
          </reference>
          <reference field="6" count="1" selected="0">
            <x v="23"/>
          </reference>
          <reference field="11" count="1" selected="0">
            <x v="85"/>
          </reference>
        </references>
      </pivotArea>
    </format>
    <format dxfId="270">
      <pivotArea dataOnly="0" labelOnly="1" outline="0" fieldPosition="0">
        <references count="4">
          <reference field="0" count="1" defaultSubtotal="1">
            <x v="7"/>
          </reference>
          <reference field="5" count="1" selected="0">
            <x v="6"/>
          </reference>
          <reference field="6" count="1" selected="0">
            <x v="23"/>
          </reference>
          <reference field="11" count="1" selected="0">
            <x v="85"/>
          </reference>
        </references>
      </pivotArea>
    </format>
    <format dxfId="269">
      <pivotArea dataOnly="0" labelOnly="1" outline="0" fieldPosition="0">
        <references count="4">
          <reference field="0" count="1">
            <x v="7"/>
          </reference>
          <reference field="5" count="1" selected="0">
            <x v="6"/>
          </reference>
          <reference field="6" count="1" selected="0">
            <x v="23"/>
          </reference>
          <reference field="11" count="1" selected="0">
            <x v="86"/>
          </reference>
        </references>
      </pivotArea>
    </format>
    <format dxfId="268">
      <pivotArea dataOnly="0" labelOnly="1" outline="0" fieldPosition="0">
        <references count="4">
          <reference field="0" count="1" defaultSubtotal="1">
            <x v="7"/>
          </reference>
          <reference field="5" count="1" selected="0">
            <x v="6"/>
          </reference>
          <reference field="6" count="1" selected="0">
            <x v="23"/>
          </reference>
          <reference field="11" count="1" selected="0">
            <x v="86"/>
          </reference>
        </references>
      </pivotArea>
    </format>
    <format dxfId="267">
      <pivotArea dataOnly="0" labelOnly="1" outline="0" fieldPosition="0">
        <references count="4">
          <reference field="0" count="1">
            <x v="7"/>
          </reference>
          <reference field="5" count="1" selected="0">
            <x v="6"/>
          </reference>
          <reference field="6" count="1" selected="0">
            <x v="23"/>
          </reference>
          <reference field="11" count="1" selected="0">
            <x v="87"/>
          </reference>
        </references>
      </pivotArea>
    </format>
    <format dxfId="266">
      <pivotArea dataOnly="0" labelOnly="1" outline="0" fieldPosition="0">
        <references count="4">
          <reference field="0" count="1" defaultSubtotal="1">
            <x v="7"/>
          </reference>
          <reference field="5" count="1" selected="0">
            <x v="6"/>
          </reference>
          <reference field="6" count="1" selected="0">
            <x v="23"/>
          </reference>
          <reference field="11" count="1" selected="0">
            <x v="87"/>
          </reference>
        </references>
      </pivotArea>
    </format>
    <format dxfId="265">
      <pivotArea dataOnly="0" labelOnly="1" outline="0" fieldPosition="0">
        <references count="4">
          <reference field="0" count="1">
            <x v="7"/>
          </reference>
          <reference field="5" count="1" selected="0">
            <x v="6"/>
          </reference>
          <reference field="6" count="1" selected="0">
            <x v="23"/>
          </reference>
          <reference field="11" count="1" selected="0">
            <x v="89"/>
          </reference>
        </references>
      </pivotArea>
    </format>
    <format dxfId="264">
      <pivotArea dataOnly="0" labelOnly="1" outline="0" fieldPosition="0">
        <references count="4">
          <reference field="0" count="1" defaultSubtotal="1">
            <x v="7"/>
          </reference>
          <reference field="5" count="1" selected="0">
            <x v="6"/>
          </reference>
          <reference field="6" count="1" selected="0">
            <x v="23"/>
          </reference>
          <reference field="11" count="1" selected="0">
            <x v="89"/>
          </reference>
        </references>
      </pivotArea>
    </format>
    <format dxfId="263">
      <pivotArea dataOnly="0" labelOnly="1" outline="0" fieldPosition="0">
        <references count="4">
          <reference field="0" count="1">
            <x v="7"/>
          </reference>
          <reference field="5" count="1" selected="0">
            <x v="6"/>
          </reference>
          <reference field="6" count="1" selected="0">
            <x v="23"/>
          </reference>
          <reference field="11" count="1" selected="0">
            <x v="92"/>
          </reference>
        </references>
      </pivotArea>
    </format>
    <format dxfId="262">
      <pivotArea dataOnly="0" labelOnly="1" outline="0" fieldPosition="0">
        <references count="4">
          <reference field="0" count="1" defaultSubtotal="1">
            <x v="7"/>
          </reference>
          <reference field="5" count="1" selected="0">
            <x v="6"/>
          </reference>
          <reference field="6" count="1" selected="0">
            <x v="23"/>
          </reference>
          <reference field="11" count="1" selected="0">
            <x v="92"/>
          </reference>
        </references>
      </pivotArea>
    </format>
    <format dxfId="261">
      <pivotArea dataOnly="0" labelOnly="1" outline="0" fieldPosition="0">
        <references count="4">
          <reference field="0" count="1">
            <x v="4"/>
          </reference>
          <reference field="5" count="1" selected="0">
            <x v="15"/>
          </reference>
          <reference field="6" count="1" selected="0">
            <x v="24"/>
          </reference>
          <reference field="11" count="1" selected="0">
            <x v="35"/>
          </reference>
        </references>
      </pivotArea>
    </format>
    <format dxfId="260">
      <pivotArea dataOnly="0" labelOnly="1" outline="0" fieldPosition="0">
        <references count="4">
          <reference field="0" count="1" defaultSubtotal="1">
            <x v="4"/>
          </reference>
          <reference field="5" count="1" selected="0">
            <x v="15"/>
          </reference>
          <reference field="6" count="1" selected="0">
            <x v="24"/>
          </reference>
          <reference field="11" count="1" selected="0">
            <x v="35"/>
          </reference>
        </references>
      </pivotArea>
    </format>
    <format dxfId="259">
      <pivotArea dataOnly="0" labelOnly="1" outline="0" fieldPosition="0">
        <references count="4">
          <reference field="0" count="1">
            <x v="4"/>
          </reference>
          <reference field="5" count="1" selected="0">
            <x v="15"/>
          </reference>
          <reference field="6" count="1" selected="0">
            <x v="24"/>
          </reference>
          <reference field="11" count="1" selected="0">
            <x v="36"/>
          </reference>
        </references>
      </pivotArea>
    </format>
    <format dxfId="258">
      <pivotArea dataOnly="0" labelOnly="1" outline="0" fieldPosition="0">
        <references count="4">
          <reference field="0" count="1" defaultSubtotal="1">
            <x v="4"/>
          </reference>
          <reference field="5" count="1" selected="0">
            <x v="15"/>
          </reference>
          <reference field="6" count="1" selected="0">
            <x v="24"/>
          </reference>
          <reference field="11" count="1" selected="0">
            <x v="36"/>
          </reference>
        </references>
      </pivotArea>
    </format>
    <format dxfId="257">
      <pivotArea dataOnly="0" labelOnly="1" outline="0" fieldPosition="0">
        <references count="4">
          <reference field="0" count="1">
            <x v="4"/>
          </reference>
          <reference field="5" count="1" selected="0">
            <x v="15"/>
          </reference>
          <reference field="6" count="1" selected="0">
            <x v="24"/>
          </reference>
          <reference field="11" count="1" selected="0">
            <x v="39"/>
          </reference>
        </references>
      </pivotArea>
    </format>
    <format dxfId="256">
      <pivotArea dataOnly="0" labelOnly="1" outline="0" fieldPosition="0">
        <references count="4">
          <reference field="0" count="1" defaultSubtotal="1">
            <x v="4"/>
          </reference>
          <reference field="5" count="1" selected="0">
            <x v="15"/>
          </reference>
          <reference field="6" count="1" selected="0">
            <x v="24"/>
          </reference>
          <reference field="11" count="1" selected="0">
            <x v="39"/>
          </reference>
        </references>
      </pivotArea>
    </format>
    <format dxfId="255">
      <pivotArea dataOnly="0" labelOnly="1" outline="0" fieldPosition="0">
        <references count="4">
          <reference field="0" count="1">
            <x v="4"/>
          </reference>
          <reference field="5" count="1" selected="0">
            <x v="15"/>
          </reference>
          <reference field="6" count="1" selected="0">
            <x v="24"/>
          </reference>
          <reference field="11" count="1" selected="0">
            <x v="50"/>
          </reference>
        </references>
      </pivotArea>
    </format>
    <format dxfId="254">
      <pivotArea dataOnly="0" labelOnly="1" outline="0" fieldPosition="0">
        <references count="4">
          <reference field="0" count="1" defaultSubtotal="1">
            <x v="4"/>
          </reference>
          <reference field="5" count="1" selected="0">
            <x v="15"/>
          </reference>
          <reference field="6" count="1" selected="0">
            <x v="24"/>
          </reference>
          <reference field="11" count="1" selected="0">
            <x v="50"/>
          </reference>
        </references>
      </pivotArea>
    </format>
    <format dxfId="253">
      <pivotArea dataOnly="0" labelOnly="1" outline="0" fieldPosition="0">
        <references count="4">
          <reference field="0" count="1">
            <x v="9"/>
          </reference>
          <reference field="5" count="1" selected="0">
            <x v="19"/>
          </reference>
          <reference field="6" count="1" selected="0">
            <x v="25"/>
          </reference>
          <reference field="11" count="1" selected="0">
            <x v="111"/>
          </reference>
        </references>
      </pivotArea>
    </format>
    <format dxfId="252">
      <pivotArea dataOnly="0" labelOnly="1" outline="0" fieldPosition="0">
        <references count="4">
          <reference field="0" count="1" defaultSubtotal="1">
            <x v="9"/>
          </reference>
          <reference field="5" count="1" selected="0">
            <x v="19"/>
          </reference>
          <reference field="6" count="1" selected="0">
            <x v="25"/>
          </reference>
          <reference field="11" count="1" selected="0">
            <x v="111"/>
          </reference>
        </references>
      </pivotArea>
    </format>
    <format dxfId="251">
      <pivotArea dataOnly="0" labelOnly="1" outline="0" fieldPosition="0">
        <references count="4">
          <reference field="0" count="1">
            <x v="9"/>
          </reference>
          <reference field="5" count="1" selected="0">
            <x v="19"/>
          </reference>
          <reference field="6" count="1" selected="0">
            <x v="25"/>
          </reference>
          <reference field="11" count="1" selected="0">
            <x v="112"/>
          </reference>
        </references>
      </pivotArea>
    </format>
    <format dxfId="250">
      <pivotArea dataOnly="0" labelOnly="1" outline="0" fieldPosition="0">
        <references count="4">
          <reference field="0" count="1" defaultSubtotal="1">
            <x v="9"/>
          </reference>
          <reference field="5" count="1" selected="0">
            <x v="19"/>
          </reference>
          <reference field="6" count="1" selected="0">
            <x v="25"/>
          </reference>
          <reference field="11" count="1" selected="0">
            <x v="112"/>
          </reference>
        </references>
      </pivotArea>
    </format>
    <format dxfId="249">
      <pivotArea dataOnly="0" labelOnly="1" outline="0" fieldPosition="0">
        <references count="4">
          <reference field="0" count="1">
            <x v="9"/>
          </reference>
          <reference field="5" count="1" selected="0">
            <x v="19"/>
          </reference>
          <reference field="6" count="1" selected="0">
            <x v="25"/>
          </reference>
          <reference field="11" count="1" selected="0">
            <x v="113"/>
          </reference>
        </references>
      </pivotArea>
    </format>
    <format dxfId="248">
      <pivotArea dataOnly="0" labelOnly="1" outline="0" fieldPosition="0">
        <references count="4">
          <reference field="0" count="1" defaultSubtotal="1">
            <x v="9"/>
          </reference>
          <reference field="5" count="1" selected="0">
            <x v="19"/>
          </reference>
          <reference field="6" count="1" selected="0">
            <x v="25"/>
          </reference>
          <reference field="11" count="1" selected="0">
            <x v="113"/>
          </reference>
        </references>
      </pivotArea>
    </format>
    <format dxfId="247">
      <pivotArea dataOnly="0" labelOnly="1" outline="0" fieldPosition="0">
        <references count="4">
          <reference field="0" count="1">
            <x v="9"/>
          </reference>
          <reference field="5" count="1" selected="0">
            <x v="19"/>
          </reference>
          <reference field="6" count="1" selected="0">
            <x v="25"/>
          </reference>
          <reference field="11" count="1" selected="0">
            <x v="120"/>
          </reference>
        </references>
      </pivotArea>
    </format>
    <format dxfId="246">
      <pivotArea dataOnly="0" labelOnly="1" outline="0" fieldPosition="0">
        <references count="4">
          <reference field="0" count="1" defaultSubtotal="1">
            <x v="9"/>
          </reference>
          <reference field="5" count="1" selected="0">
            <x v="19"/>
          </reference>
          <reference field="6" count="1" selected="0">
            <x v="25"/>
          </reference>
          <reference field="11" count="1" selected="0">
            <x v="120"/>
          </reference>
        </references>
      </pivotArea>
    </format>
    <format dxfId="245">
      <pivotArea dataOnly="0" labelOnly="1" outline="0" fieldPosition="0">
        <references count="4">
          <reference field="0" count="1">
            <x v="7"/>
          </reference>
          <reference field="5" count="1" selected="0">
            <x v="20"/>
          </reference>
          <reference field="6" count="1" selected="0">
            <x v="26"/>
          </reference>
          <reference field="11" count="1" selected="0">
            <x v="76"/>
          </reference>
        </references>
      </pivotArea>
    </format>
    <format dxfId="244">
      <pivotArea dataOnly="0" labelOnly="1" outline="0" fieldPosition="0">
        <references count="4">
          <reference field="0" count="1" defaultSubtotal="1">
            <x v="7"/>
          </reference>
          <reference field="5" count="1" selected="0">
            <x v="20"/>
          </reference>
          <reference field="6" count="1" selected="0">
            <x v="26"/>
          </reference>
          <reference field="11" count="1" selected="0">
            <x v="76"/>
          </reference>
        </references>
      </pivotArea>
    </format>
    <format dxfId="243">
      <pivotArea dataOnly="0" labelOnly="1" outline="0" fieldPosition="0">
        <references count="5">
          <reference field="0" count="1" selected="0">
            <x v="1"/>
          </reference>
          <reference field="5" count="1" selected="0">
            <x v="5"/>
          </reference>
          <reference field="6" count="1" selected="0">
            <x v="0"/>
          </reference>
          <reference field="9" count="1">
            <x v="1"/>
          </reference>
          <reference field="11" count="1" selected="0">
            <x v="9"/>
          </reference>
        </references>
      </pivotArea>
    </format>
    <format dxfId="242">
      <pivotArea dataOnly="0" labelOnly="1" outline="0" fieldPosition="0">
        <references count="5">
          <reference field="0" count="1" selected="0">
            <x v="1"/>
          </reference>
          <reference field="5" count="1" selected="0">
            <x v="5"/>
          </reference>
          <reference field="6" count="1" selected="0">
            <x v="0"/>
          </reference>
          <reference field="9" count="1">
            <x v="3"/>
          </reference>
          <reference field="11" count="1" selected="0">
            <x v="11"/>
          </reference>
        </references>
      </pivotArea>
    </format>
    <format dxfId="241">
      <pivotArea dataOnly="0" labelOnly="1" outline="0" fieldPosition="0">
        <references count="5">
          <reference field="0" count="1" selected="0">
            <x v="4"/>
          </reference>
          <reference field="5" count="1" selected="0">
            <x v="22"/>
          </reference>
          <reference field="6" count="1" selected="0">
            <x v="1"/>
          </reference>
          <reference field="9" count="1">
            <x v="53"/>
          </reference>
          <reference field="11" count="1" selected="0">
            <x v="33"/>
          </reference>
        </references>
      </pivotArea>
    </format>
    <format dxfId="240">
      <pivotArea dataOnly="0" labelOnly="1" outline="0" fieldPosition="0">
        <references count="5">
          <reference field="0" count="1" selected="0">
            <x v="4"/>
          </reference>
          <reference field="5" count="1" selected="0">
            <x v="22"/>
          </reference>
          <reference field="6" count="1" selected="0">
            <x v="1"/>
          </reference>
          <reference field="9" count="1">
            <x v="4"/>
          </reference>
          <reference field="11" count="1" selected="0">
            <x v="34"/>
          </reference>
        </references>
      </pivotArea>
    </format>
    <format dxfId="239">
      <pivotArea dataOnly="0" labelOnly="1" outline="0" fieldPosition="0">
        <references count="5">
          <reference field="0" count="1" selected="0">
            <x v="4"/>
          </reference>
          <reference field="5" count="1" selected="0">
            <x v="22"/>
          </reference>
          <reference field="6" count="1" selected="0">
            <x v="1"/>
          </reference>
          <reference field="9" count="1">
            <x v="40"/>
          </reference>
          <reference field="11" count="1" selected="0">
            <x v="37"/>
          </reference>
        </references>
      </pivotArea>
    </format>
    <format dxfId="238">
      <pivotArea dataOnly="0" labelOnly="1" outline="0" fieldPosition="0">
        <references count="5">
          <reference field="0" count="1" selected="0">
            <x v="4"/>
          </reference>
          <reference field="5" count="1" selected="0">
            <x v="22"/>
          </reference>
          <reference field="6" count="1" selected="0">
            <x v="1"/>
          </reference>
          <reference field="9" count="1">
            <x v="34"/>
          </reference>
          <reference field="11" count="1" selected="0">
            <x v="38"/>
          </reference>
        </references>
      </pivotArea>
    </format>
    <format dxfId="237">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40"/>
          </reference>
        </references>
      </pivotArea>
    </format>
    <format dxfId="236">
      <pivotArea dataOnly="0" labelOnly="1" outline="0" fieldPosition="0">
        <references count="5">
          <reference field="0" count="1" selected="0">
            <x v="4"/>
          </reference>
          <reference field="5" count="1" selected="0">
            <x v="22"/>
          </reference>
          <reference field="6" count="1" selected="0">
            <x v="1"/>
          </reference>
          <reference field="9" count="1">
            <x v="34"/>
          </reference>
          <reference field="11" count="1" selected="0">
            <x v="41"/>
          </reference>
        </references>
      </pivotArea>
    </format>
    <format dxfId="235">
      <pivotArea dataOnly="0" labelOnly="1" outline="0" fieldPosition="0">
        <references count="5">
          <reference field="0" count="1" selected="0">
            <x v="4"/>
          </reference>
          <reference field="5" count="1" selected="0">
            <x v="22"/>
          </reference>
          <reference field="6" count="1" selected="0">
            <x v="1"/>
          </reference>
          <reference field="9" count="1">
            <x v="40"/>
          </reference>
          <reference field="11" count="1" selected="0">
            <x v="42"/>
          </reference>
        </references>
      </pivotArea>
    </format>
    <format dxfId="234">
      <pivotArea dataOnly="0" labelOnly="1" outline="0" fieldPosition="0">
        <references count="5">
          <reference field="0" count="1" selected="0">
            <x v="4"/>
          </reference>
          <reference field="5" count="1" selected="0">
            <x v="22"/>
          </reference>
          <reference field="6" count="1" selected="0">
            <x v="1"/>
          </reference>
          <reference field="9" count="1">
            <x v="40"/>
          </reference>
          <reference field="11" count="1" selected="0">
            <x v="43"/>
          </reference>
        </references>
      </pivotArea>
    </format>
    <format dxfId="233">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45"/>
          </reference>
        </references>
      </pivotArea>
    </format>
    <format dxfId="232">
      <pivotArea dataOnly="0" labelOnly="1" outline="0" fieldPosition="0">
        <references count="5">
          <reference field="0" count="1" selected="0">
            <x v="4"/>
          </reference>
          <reference field="5" count="1" selected="0">
            <x v="22"/>
          </reference>
          <reference field="6" count="1" selected="0">
            <x v="1"/>
          </reference>
          <reference field="9" count="1">
            <x v="53"/>
          </reference>
          <reference field="11" count="1" selected="0">
            <x v="46"/>
          </reference>
        </references>
      </pivotArea>
    </format>
    <format dxfId="231">
      <pivotArea dataOnly="0" labelOnly="1" outline="0" fieldPosition="0">
        <references count="5">
          <reference field="0" count="1" selected="0">
            <x v="4"/>
          </reference>
          <reference field="5" count="1" selected="0">
            <x v="22"/>
          </reference>
          <reference field="6" count="1" selected="0">
            <x v="1"/>
          </reference>
          <reference field="9" count="1">
            <x v="35"/>
          </reference>
          <reference field="11" count="1" selected="0">
            <x v="47"/>
          </reference>
        </references>
      </pivotArea>
    </format>
    <format dxfId="230">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51"/>
          </reference>
        </references>
      </pivotArea>
    </format>
    <format dxfId="229">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52"/>
          </reference>
        </references>
      </pivotArea>
    </format>
    <format dxfId="228">
      <pivotArea dataOnly="0" labelOnly="1" outline="0" fieldPosition="0">
        <references count="5">
          <reference field="0" count="1" selected="0">
            <x v="4"/>
          </reference>
          <reference field="5" count="1" selected="0">
            <x v="22"/>
          </reference>
          <reference field="6" count="1" selected="0">
            <x v="1"/>
          </reference>
          <reference field="9" count="1">
            <x v="34"/>
          </reference>
          <reference field="11" count="1" selected="0">
            <x v="53"/>
          </reference>
        </references>
      </pivotArea>
    </format>
    <format dxfId="227">
      <pivotArea dataOnly="0" labelOnly="1" outline="0" fieldPosition="0">
        <references count="5">
          <reference field="0" count="1" selected="0">
            <x v="4"/>
          </reference>
          <reference field="5" count="1" selected="0">
            <x v="22"/>
          </reference>
          <reference field="6" count="1" selected="0">
            <x v="1"/>
          </reference>
          <reference field="9" count="1">
            <x v="34"/>
          </reference>
          <reference field="11" count="1" selected="0">
            <x v="54"/>
          </reference>
        </references>
      </pivotArea>
    </format>
    <format dxfId="226">
      <pivotArea dataOnly="0" labelOnly="1" outline="0" fieldPosition="0">
        <references count="5">
          <reference field="0" count="1" selected="0">
            <x v="4"/>
          </reference>
          <reference field="5" count="1" selected="0">
            <x v="22"/>
          </reference>
          <reference field="6" count="1" selected="0">
            <x v="1"/>
          </reference>
          <reference field="9" count="1">
            <x v="51"/>
          </reference>
          <reference field="11" count="1" selected="0">
            <x v="55"/>
          </reference>
        </references>
      </pivotArea>
    </format>
    <format dxfId="225">
      <pivotArea dataOnly="0" labelOnly="1" outline="0" fieldPosition="0">
        <references count="5">
          <reference field="0" count="1" selected="0">
            <x v="8"/>
          </reference>
          <reference field="5" count="1" selected="0">
            <x v="17"/>
          </reference>
          <reference field="6" count="1" selected="0">
            <x v="2"/>
          </reference>
          <reference field="9" count="1">
            <x v="48"/>
          </reference>
          <reference field="11" count="1" selected="0">
            <x v="93"/>
          </reference>
        </references>
      </pivotArea>
    </format>
    <format dxfId="224">
      <pivotArea dataOnly="0" labelOnly="1" outline="0" fieldPosition="0">
        <references count="5">
          <reference field="0" count="1" selected="0">
            <x v="8"/>
          </reference>
          <reference field="5" count="1" selected="0">
            <x v="17"/>
          </reference>
          <reference field="6" count="1" selected="0">
            <x v="2"/>
          </reference>
          <reference field="9" count="1">
            <x v="48"/>
          </reference>
          <reference field="11" count="1" selected="0">
            <x v="94"/>
          </reference>
        </references>
      </pivotArea>
    </format>
    <format dxfId="223">
      <pivotArea dataOnly="0" labelOnly="1" outline="0" fieldPosition="0">
        <references count="5">
          <reference field="0" count="1" selected="0">
            <x v="8"/>
          </reference>
          <reference field="5" count="1" selected="0">
            <x v="17"/>
          </reference>
          <reference field="6" count="1" selected="0">
            <x v="2"/>
          </reference>
          <reference field="9" count="1">
            <x v="52"/>
          </reference>
          <reference field="11" count="1" selected="0">
            <x v="95"/>
          </reference>
        </references>
      </pivotArea>
    </format>
    <format dxfId="222">
      <pivotArea dataOnly="0" labelOnly="1" outline="0" fieldPosition="0">
        <references count="5">
          <reference field="0" count="1" selected="0">
            <x v="8"/>
          </reference>
          <reference field="5" count="1" selected="0">
            <x v="17"/>
          </reference>
          <reference field="6" count="1" selected="0">
            <x v="2"/>
          </reference>
          <reference field="9" count="1">
            <x v="52"/>
          </reference>
          <reference field="11" count="1" selected="0">
            <x v="97"/>
          </reference>
        </references>
      </pivotArea>
    </format>
    <format dxfId="221">
      <pivotArea dataOnly="0" labelOnly="1" outline="0" fieldPosition="0">
        <references count="5">
          <reference field="0" count="1" selected="0">
            <x v="8"/>
          </reference>
          <reference field="5" count="1" selected="0">
            <x v="17"/>
          </reference>
          <reference field="6" count="1" selected="0">
            <x v="2"/>
          </reference>
          <reference field="9" count="1">
            <x v="52"/>
          </reference>
          <reference field="11" count="1" selected="0">
            <x v="100"/>
          </reference>
        </references>
      </pivotArea>
    </format>
    <format dxfId="220">
      <pivotArea dataOnly="0" labelOnly="1" outline="0" fieldPosition="0">
        <references count="5">
          <reference field="0" count="1" selected="0">
            <x v="8"/>
          </reference>
          <reference field="5" count="1" selected="0">
            <x v="17"/>
          </reference>
          <reference field="6" count="1" selected="0">
            <x v="2"/>
          </reference>
          <reference field="9" count="1">
            <x v="48"/>
          </reference>
          <reference field="11" count="1" selected="0">
            <x v="101"/>
          </reference>
        </references>
      </pivotArea>
    </format>
    <format dxfId="219">
      <pivotArea dataOnly="0" labelOnly="1" outline="0" fieldPosition="0">
        <references count="5">
          <reference field="0" count="1" selected="0">
            <x v="7"/>
          </reference>
          <reference field="5" count="1" selected="0">
            <x v="21"/>
          </reference>
          <reference field="6" count="1" selected="0">
            <x v="3"/>
          </reference>
          <reference field="9" count="1">
            <x v="9"/>
          </reference>
          <reference field="11" count="1" selected="0">
            <x v="74"/>
          </reference>
        </references>
      </pivotArea>
    </format>
    <format dxfId="218">
      <pivotArea dataOnly="0" labelOnly="1" outline="0" fieldPosition="0">
        <references count="5">
          <reference field="0" count="1" selected="0">
            <x v="7"/>
          </reference>
          <reference field="5" count="1" selected="0">
            <x v="21"/>
          </reference>
          <reference field="6" count="1" selected="0">
            <x v="3"/>
          </reference>
          <reference field="9" count="1">
            <x v="9"/>
          </reference>
          <reference field="11" count="1" selected="0">
            <x v="80"/>
          </reference>
        </references>
      </pivotArea>
    </format>
    <format dxfId="217">
      <pivotArea dataOnly="0" labelOnly="1" outline="0" fieldPosition="0">
        <references count="5">
          <reference field="0" count="1" selected="0">
            <x v="5"/>
          </reference>
          <reference field="5" count="1" selected="0">
            <x v="11"/>
          </reference>
          <reference field="6" count="1" selected="0">
            <x v="4"/>
          </reference>
          <reference field="9" count="1">
            <x v="41"/>
          </reference>
          <reference field="11" count="1" selected="0">
            <x v="61"/>
          </reference>
        </references>
      </pivotArea>
    </format>
    <format dxfId="216">
      <pivotArea dataOnly="0" labelOnly="1" outline="0" fieldPosition="0">
        <references count="5">
          <reference field="0" count="1" selected="0">
            <x v="12"/>
          </reference>
          <reference field="5" count="1" selected="0">
            <x v="11"/>
          </reference>
          <reference field="6" count="1" selected="0">
            <x v="4"/>
          </reference>
          <reference field="9" count="1">
            <x v="44"/>
          </reference>
          <reference field="11" count="1" selected="0">
            <x v="131"/>
          </reference>
        </references>
      </pivotArea>
    </format>
    <format dxfId="215">
      <pivotArea dataOnly="0" labelOnly="1" outline="0" fieldPosition="0">
        <references count="5">
          <reference field="0" count="1" selected="0">
            <x v="12"/>
          </reference>
          <reference field="5" count="1" selected="0">
            <x v="11"/>
          </reference>
          <reference field="6" count="1" selected="0">
            <x v="4"/>
          </reference>
          <reference field="9" count="1">
            <x v="46"/>
          </reference>
          <reference field="11" count="1" selected="0">
            <x v="132"/>
          </reference>
        </references>
      </pivotArea>
    </format>
    <format dxfId="214">
      <pivotArea dataOnly="0" labelOnly="1" outline="0" fieldPosition="0">
        <references count="5">
          <reference field="0" count="1" selected="0">
            <x v="12"/>
          </reference>
          <reference field="5" count="1" selected="0">
            <x v="11"/>
          </reference>
          <reference field="6" count="1" selected="0">
            <x v="4"/>
          </reference>
          <reference field="9" count="1">
            <x v="39"/>
          </reference>
          <reference field="11" count="1" selected="0">
            <x v="133"/>
          </reference>
        </references>
      </pivotArea>
    </format>
    <format dxfId="213">
      <pivotArea dataOnly="0" labelOnly="1" outline="0" fieldPosition="0">
        <references count="5">
          <reference field="0" count="1" selected="0">
            <x v="12"/>
          </reference>
          <reference field="5" count="1" selected="0">
            <x v="11"/>
          </reference>
          <reference field="6" count="1" selected="0">
            <x v="4"/>
          </reference>
          <reference field="9" count="1">
            <x v="42"/>
          </reference>
          <reference field="11" count="1" selected="0">
            <x v="134"/>
          </reference>
        </references>
      </pivotArea>
    </format>
    <format dxfId="212">
      <pivotArea dataOnly="0" labelOnly="1" outline="0" fieldPosition="0">
        <references count="5">
          <reference field="0" count="1" selected="0">
            <x v="12"/>
          </reference>
          <reference field="5" count="1" selected="0">
            <x v="11"/>
          </reference>
          <reference field="6" count="1" selected="0">
            <x v="4"/>
          </reference>
          <reference field="9" count="1">
            <x v="15"/>
          </reference>
          <reference field="11" count="1" selected="0">
            <x v="140"/>
          </reference>
        </references>
      </pivotArea>
    </format>
    <format dxfId="211">
      <pivotArea dataOnly="0" labelOnly="1" outline="0" fieldPosition="0">
        <references count="5">
          <reference field="0" count="1" selected="0">
            <x v="12"/>
          </reference>
          <reference field="5" count="1" selected="0">
            <x v="11"/>
          </reference>
          <reference field="6" count="1" selected="0">
            <x v="4"/>
          </reference>
          <reference field="9" count="1">
            <x v="44"/>
          </reference>
          <reference field="11" count="1" selected="0">
            <x v="155"/>
          </reference>
        </references>
      </pivotArea>
    </format>
    <format dxfId="210">
      <pivotArea dataOnly="0" labelOnly="1" outline="0" fieldPosition="0">
        <references count="5">
          <reference field="0" count="1" selected="0">
            <x v="12"/>
          </reference>
          <reference field="5" count="1" selected="0">
            <x v="11"/>
          </reference>
          <reference field="6" count="1" selected="0">
            <x v="4"/>
          </reference>
          <reference field="9" count="1">
            <x v="42"/>
          </reference>
          <reference field="11" count="1" selected="0">
            <x v="156"/>
          </reference>
        </references>
      </pivotArea>
    </format>
    <format dxfId="209">
      <pivotArea dataOnly="0" labelOnly="1" outline="0" fieldPosition="0">
        <references count="5">
          <reference field="0" count="1" selected="0">
            <x v="12"/>
          </reference>
          <reference field="5" count="1" selected="0">
            <x v="11"/>
          </reference>
          <reference field="6" count="1" selected="0">
            <x v="4"/>
          </reference>
          <reference field="9" count="1">
            <x v="39"/>
          </reference>
          <reference field="11" count="1" selected="0">
            <x v="157"/>
          </reference>
        </references>
      </pivotArea>
    </format>
    <format dxfId="208">
      <pivotArea dataOnly="0" labelOnly="1" outline="0" fieldPosition="0">
        <references count="5">
          <reference field="0" count="1" selected="0">
            <x v="12"/>
          </reference>
          <reference field="5" count="1" selected="0">
            <x v="11"/>
          </reference>
          <reference field="6" count="1" selected="0">
            <x v="4"/>
          </reference>
          <reference field="9" count="1">
            <x v="42"/>
          </reference>
          <reference field="11" count="1" selected="0">
            <x v="158"/>
          </reference>
        </references>
      </pivotArea>
    </format>
    <format dxfId="207">
      <pivotArea dataOnly="0" labelOnly="1" outline="0" fieldPosition="0">
        <references count="5">
          <reference field="0" count="1" selected="0">
            <x v="12"/>
          </reference>
          <reference field="5" count="1" selected="0">
            <x v="11"/>
          </reference>
          <reference field="6" count="1" selected="0">
            <x v="4"/>
          </reference>
          <reference field="9" count="1">
            <x v="42"/>
          </reference>
          <reference field="11" count="1" selected="0">
            <x v="159"/>
          </reference>
        </references>
      </pivotArea>
    </format>
    <format dxfId="206">
      <pivotArea dataOnly="0" labelOnly="1" outline="0" fieldPosition="0">
        <references count="5">
          <reference field="0" count="1" selected="0">
            <x v="12"/>
          </reference>
          <reference field="5" count="1" selected="0">
            <x v="11"/>
          </reference>
          <reference field="6" count="1" selected="0">
            <x v="4"/>
          </reference>
          <reference field="9" count="1">
            <x v="39"/>
          </reference>
          <reference field="11" count="1" selected="0">
            <x v="161"/>
          </reference>
        </references>
      </pivotArea>
    </format>
    <format dxfId="205">
      <pivotArea dataOnly="0" labelOnly="1" outline="0" fieldPosition="0">
        <references count="5">
          <reference field="0" count="1" selected="0">
            <x v="12"/>
          </reference>
          <reference field="5" count="1" selected="0">
            <x v="16"/>
          </reference>
          <reference field="6" count="1" selected="0">
            <x v="5"/>
          </reference>
          <reference field="9" count="1">
            <x v="39"/>
          </reference>
          <reference field="11" count="1" selected="0">
            <x v="164"/>
          </reference>
        </references>
      </pivotArea>
    </format>
    <format dxfId="204">
      <pivotArea dataOnly="0" labelOnly="1" outline="0" fieldPosition="0">
        <references count="5">
          <reference field="0" count="1" selected="0">
            <x v="6"/>
          </reference>
          <reference field="5" count="1" selected="0">
            <x v="12"/>
          </reference>
          <reference field="6" count="1" selected="0">
            <x v="6"/>
          </reference>
          <reference field="9" count="1">
            <x v="47"/>
          </reference>
          <reference field="11" count="1" selected="0">
            <x v="68"/>
          </reference>
        </references>
      </pivotArea>
    </format>
    <format dxfId="203">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73"/>
          </reference>
        </references>
      </pivotArea>
    </format>
    <format dxfId="202">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177"/>
          </reference>
        </references>
      </pivotArea>
    </format>
    <format dxfId="201">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178"/>
          </reference>
        </references>
      </pivotArea>
    </format>
    <format dxfId="200">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179"/>
          </reference>
        </references>
      </pivotArea>
    </format>
    <format dxfId="199">
      <pivotArea dataOnly="0" labelOnly="1" outline="0" fieldPosition="0">
        <references count="5">
          <reference field="0" count="1" selected="0">
            <x v="15"/>
          </reference>
          <reference field="5" count="1" selected="0">
            <x v="12"/>
          </reference>
          <reference field="6" count="1" selected="0">
            <x v="6"/>
          </reference>
          <reference field="9" count="1">
            <x v="7"/>
          </reference>
          <reference field="11" count="1" selected="0">
            <x v="180"/>
          </reference>
        </references>
      </pivotArea>
    </format>
    <format dxfId="198">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1"/>
          </reference>
        </references>
      </pivotArea>
    </format>
    <format dxfId="197">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2"/>
          </reference>
        </references>
      </pivotArea>
    </format>
    <format dxfId="196">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3"/>
          </reference>
        </references>
      </pivotArea>
    </format>
    <format dxfId="195">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4"/>
          </reference>
        </references>
      </pivotArea>
    </format>
    <format dxfId="194">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5"/>
          </reference>
        </references>
      </pivotArea>
    </format>
    <format dxfId="193">
      <pivotArea dataOnly="0" labelOnly="1" outline="0" fieldPosition="0">
        <references count="5">
          <reference field="0" count="1" selected="0">
            <x v="14"/>
          </reference>
          <reference field="5" count="1" selected="0">
            <x v="10"/>
          </reference>
          <reference field="6" count="1" selected="0">
            <x v="7"/>
          </reference>
          <reference field="9" count="1">
            <x v="2"/>
          </reference>
          <reference field="11" count="1" selected="0">
            <x v="176"/>
          </reference>
        </references>
      </pivotArea>
    </format>
    <format dxfId="192">
      <pivotArea dataOnly="0" labelOnly="1" outline="0" fieldPosition="0">
        <references count="5">
          <reference field="0" count="1" selected="0">
            <x v="0"/>
          </reference>
          <reference field="5" count="1" selected="0">
            <x v="9"/>
          </reference>
          <reference field="6" count="1" selected="0">
            <x v="8"/>
          </reference>
          <reference field="9" count="1">
            <x v="17"/>
          </reference>
          <reference field="11" count="1" selected="0">
            <x v="0"/>
          </reference>
        </references>
      </pivotArea>
    </format>
    <format dxfId="191">
      <pivotArea dataOnly="0" labelOnly="1" outline="0" fieldPosition="0">
        <references count="5">
          <reference field="0" count="1" selected="0">
            <x v="0"/>
          </reference>
          <reference field="5" count="1" selected="0">
            <x v="9"/>
          </reference>
          <reference field="6" count="1" selected="0">
            <x v="8"/>
          </reference>
          <reference field="9" count="1">
            <x v="17"/>
          </reference>
          <reference field="11" count="1" selected="0">
            <x v="1"/>
          </reference>
        </references>
      </pivotArea>
    </format>
    <format dxfId="190">
      <pivotArea dataOnly="0" labelOnly="1" outline="0" fieldPosition="0">
        <references count="5">
          <reference field="0" count="1" selected="0">
            <x v="0"/>
          </reference>
          <reference field="5" count="1" selected="0">
            <x v="9"/>
          </reference>
          <reference field="6" count="1" selected="0">
            <x v="8"/>
          </reference>
          <reference field="9" count="1">
            <x v="17"/>
          </reference>
          <reference field="11" count="1" selected="0">
            <x v="2"/>
          </reference>
        </references>
      </pivotArea>
    </format>
    <format dxfId="189">
      <pivotArea dataOnly="0" labelOnly="1" outline="0" fieldPosition="0">
        <references count="5">
          <reference field="0" count="1" selected="0">
            <x v="0"/>
          </reference>
          <reference field="5" count="1" selected="0">
            <x v="9"/>
          </reference>
          <reference field="6" count="1" selected="0">
            <x v="8"/>
          </reference>
          <reference field="9" count="1">
            <x v="17"/>
          </reference>
          <reference field="11" count="1" selected="0">
            <x v="4"/>
          </reference>
        </references>
      </pivotArea>
    </format>
    <format dxfId="188">
      <pivotArea dataOnly="0" labelOnly="1" outline="0" fieldPosition="0">
        <references count="5">
          <reference field="0" count="1" selected="0">
            <x v="3"/>
          </reference>
          <reference field="5" count="1" selected="0">
            <x v="9"/>
          </reference>
          <reference field="6" count="1" selected="0">
            <x v="8"/>
          </reference>
          <reference field="9" count="1">
            <x v="11"/>
          </reference>
          <reference field="11" count="1" selected="0">
            <x v="23"/>
          </reference>
        </references>
      </pivotArea>
    </format>
    <format dxfId="187">
      <pivotArea dataOnly="0" labelOnly="1" outline="0" fieldPosition="0">
        <references count="5">
          <reference field="0" count="1" selected="0">
            <x v="3"/>
          </reference>
          <reference field="5" count="1" selected="0">
            <x v="9"/>
          </reference>
          <reference field="6" count="1" selected="0">
            <x v="8"/>
          </reference>
          <reference field="9" count="1">
            <x v="11"/>
          </reference>
          <reference field="11" count="1" selected="0">
            <x v="24"/>
          </reference>
        </references>
      </pivotArea>
    </format>
    <format dxfId="186">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57"/>
          </reference>
        </references>
      </pivotArea>
    </format>
    <format dxfId="185">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58"/>
          </reference>
        </references>
      </pivotArea>
    </format>
    <format dxfId="184">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59"/>
          </reference>
        </references>
      </pivotArea>
    </format>
    <format dxfId="183">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60"/>
          </reference>
        </references>
      </pivotArea>
    </format>
    <format dxfId="182">
      <pivotArea dataOnly="0" labelOnly="1" outline="0" fieldPosition="0">
        <references count="5">
          <reference field="0" count="1" selected="0">
            <x v="5"/>
          </reference>
          <reference field="5" count="1" selected="0">
            <x v="9"/>
          </reference>
          <reference field="6" count="1" selected="0">
            <x v="8"/>
          </reference>
          <reference field="9" count="1">
            <x v="36"/>
          </reference>
          <reference field="11" count="1" selected="0">
            <x v="65"/>
          </reference>
        </references>
      </pivotArea>
    </format>
    <format dxfId="181">
      <pivotArea dataOnly="0" labelOnly="1" outline="0" fieldPosition="0">
        <references count="5">
          <reference field="0" count="1" selected="0">
            <x v="6"/>
          </reference>
          <reference field="5" count="1" selected="0">
            <x v="9"/>
          </reference>
          <reference field="6" count="1" selected="0">
            <x v="8"/>
          </reference>
          <reference field="9" count="1">
            <x v="6"/>
          </reference>
          <reference field="11" count="1" selected="0">
            <x v="70"/>
          </reference>
        </references>
      </pivotArea>
    </format>
    <format dxfId="180">
      <pivotArea dataOnly="0" labelOnly="1" outline="0" fieldPosition="0">
        <references count="5">
          <reference field="0" count="1" selected="0">
            <x v="6"/>
          </reference>
          <reference field="5" count="1" selected="0">
            <x v="9"/>
          </reference>
          <reference field="6" count="1" selected="0">
            <x v="8"/>
          </reference>
          <reference field="9" count="1">
            <x v="23"/>
          </reference>
          <reference field="11" count="1" selected="0">
            <x v="71"/>
          </reference>
        </references>
      </pivotArea>
    </format>
    <format dxfId="179">
      <pivotArea dataOnly="0" labelOnly="1" outline="0" fieldPosition="0">
        <references count="5">
          <reference field="0" count="1" selected="0">
            <x v="10"/>
          </reference>
          <reference field="5" count="1" selected="0">
            <x v="9"/>
          </reference>
          <reference field="6" count="1" selected="0">
            <x v="8"/>
          </reference>
          <reference field="9" count="1">
            <x v="13"/>
          </reference>
          <reference field="11" count="1" selected="0">
            <x v="121"/>
          </reference>
        </references>
      </pivotArea>
    </format>
    <format dxfId="178">
      <pivotArea dataOnly="0" labelOnly="1" outline="0" fieldPosition="0">
        <references count="5">
          <reference field="0" count="1" selected="0">
            <x v="10"/>
          </reference>
          <reference field="5" count="1" selected="0">
            <x v="9"/>
          </reference>
          <reference field="6" count="1" selected="0">
            <x v="8"/>
          </reference>
          <reference field="9" count="1">
            <x v="13"/>
          </reference>
          <reference field="11" count="1" selected="0">
            <x v="122"/>
          </reference>
        </references>
      </pivotArea>
    </format>
    <format dxfId="177">
      <pivotArea dataOnly="0" labelOnly="1" outline="0" fieldPosition="0">
        <references count="5">
          <reference field="0" count="1" selected="0">
            <x v="10"/>
          </reference>
          <reference field="5" count="1" selected="0">
            <x v="9"/>
          </reference>
          <reference field="6" count="1" selected="0">
            <x v="8"/>
          </reference>
          <reference field="9" count="1">
            <x v="13"/>
          </reference>
          <reference field="11" count="1" selected="0">
            <x v="123"/>
          </reference>
        </references>
      </pivotArea>
    </format>
    <format dxfId="176">
      <pivotArea dataOnly="0" labelOnly="1" outline="0" fieldPosition="0">
        <references count="5">
          <reference field="0" count="1" selected="0">
            <x v="11"/>
          </reference>
          <reference field="5" count="1" selected="0">
            <x v="9"/>
          </reference>
          <reference field="6" count="1" selected="0">
            <x v="8"/>
          </reference>
          <reference field="9" count="1">
            <x v="32"/>
          </reference>
          <reference field="11" count="1" selected="0">
            <x v="124"/>
          </reference>
        </references>
      </pivotArea>
    </format>
    <format dxfId="175">
      <pivotArea dataOnly="0" labelOnly="1" outline="0" fieldPosition="0">
        <references count="5">
          <reference field="0" count="1" selected="0">
            <x v="11"/>
          </reference>
          <reference field="5" count="1" selected="0">
            <x v="9"/>
          </reference>
          <reference field="6" count="1" selected="0">
            <x v="8"/>
          </reference>
          <reference field="9" count="1">
            <x v="32"/>
          </reference>
          <reference field="11" count="1" selected="0">
            <x v="125"/>
          </reference>
        </references>
      </pivotArea>
    </format>
    <format dxfId="174">
      <pivotArea dataOnly="0" labelOnly="1" outline="0" fieldPosition="0">
        <references count="5">
          <reference field="0" count="1" selected="0">
            <x v="11"/>
          </reference>
          <reference field="5" count="1" selected="0">
            <x v="9"/>
          </reference>
          <reference field="6" count="1" selected="0">
            <x v="8"/>
          </reference>
          <reference field="9" count="1">
            <x v="32"/>
          </reference>
          <reference field="11" count="1" selected="0">
            <x v="126"/>
          </reference>
        </references>
      </pivotArea>
    </format>
    <format dxfId="173">
      <pivotArea dataOnly="0" labelOnly="1" outline="0" fieldPosition="0">
        <references count="5">
          <reference field="0" count="1" selected="0">
            <x v="12"/>
          </reference>
          <reference field="5" count="1" selected="0">
            <x v="9"/>
          </reference>
          <reference field="6" count="1" selected="0">
            <x v="8"/>
          </reference>
          <reference field="9" count="1">
            <x v="18"/>
          </reference>
          <reference field="11" count="1" selected="0">
            <x v="135"/>
          </reference>
        </references>
      </pivotArea>
    </format>
    <format dxfId="172">
      <pivotArea dataOnly="0" labelOnly="1" outline="0" fieldPosition="0">
        <references count="5">
          <reference field="0" count="1" selected="0">
            <x v="12"/>
          </reference>
          <reference field="5" count="1" selected="0">
            <x v="9"/>
          </reference>
          <reference field="6" count="1" selected="0">
            <x v="8"/>
          </reference>
          <reference field="9" count="1">
            <x v="18"/>
          </reference>
          <reference field="11" count="1" selected="0">
            <x v="136"/>
          </reference>
        </references>
      </pivotArea>
    </format>
    <format dxfId="171">
      <pivotArea dataOnly="0" labelOnly="1" outline="0" fieldPosition="0">
        <references count="5">
          <reference field="0" count="1" selected="0">
            <x v="12"/>
          </reference>
          <reference field="5" count="1" selected="0">
            <x v="9"/>
          </reference>
          <reference field="6" count="1" selected="0">
            <x v="8"/>
          </reference>
          <reference field="9" count="1">
            <x v="29"/>
          </reference>
          <reference field="11" count="1" selected="0">
            <x v="137"/>
          </reference>
        </references>
      </pivotArea>
    </format>
    <format dxfId="170">
      <pivotArea dataOnly="0" labelOnly="1" outline="0" fieldPosition="0">
        <references count="5">
          <reference field="0" count="1" selected="0">
            <x v="12"/>
          </reference>
          <reference field="5" count="1" selected="0">
            <x v="9"/>
          </reference>
          <reference field="6" count="1" selected="0">
            <x v="8"/>
          </reference>
          <reference field="9" count="1">
            <x v="25"/>
          </reference>
          <reference field="11" count="1" selected="0">
            <x v="138"/>
          </reference>
        </references>
      </pivotArea>
    </format>
    <format dxfId="169">
      <pivotArea dataOnly="0" labelOnly="1" outline="0" fieldPosition="0">
        <references count="5">
          <reference field="0" count="1" selected="0">
            <x v="12"/>
          </reference>
          <reference field="5" count="1" selected="0">
            <x v="9"/>
          </reference>
          <reference field="6" count="1" selected="0">
            <x v="8"/>
          </reference>
          <reference field="9" count="1">
            <x v="19"/>
          </reference>
          <reference field="11" count="1" selected="0">
            <x v="144"/>
          </reference>
        </references>
      </pivotArea>
    </format>
    <format dxfId="168">
      <pivotArea dataOnly="0" labelOnly="1" outline="0" fieldPosition="0">
        <references count="5">
          <reference field="0" count="1" selected="0">
            <x v="12"/>
          </reference>
          <reference field="5" count="1" selected="0">
            <x v="9"/>
          </reference>
          <reference field="6" count="1" selected="0">
            <x v="8"/>
          </reference>
          <reference field="9" count="1">
            <x v="29"/>
          </reference>
          <reference field="11" count="1" selected="0">
            <x v="145"/>
          </reference>
        </references>
      </pivotArea>
    </format>
    <format dxfId="167">
      <pivotArea dataOnly="0" labelOnly="1" outline="0" fieldPosition="0">
        <references count="5">
          <reference field="0" count="1" selected="0">
            <x v="12"/>
          </reference>
          <reference field="5" count="1" selected="0">
            <x v="9"/>
          </reference>
          <reference field="6" count="1" selected="0">
            <x v="8"/>
          </reference>
          <reference field="9" count="1">
            <x v="20"/>
          </reference>
          <reference field="11" count="1" selected="0">
            <x v="146"/>
          </reference>
        </references>
      </pivotArea>
    </format>
    <format dxfId="166">
      <pivotArea dataOnly="0" labelOnly="1" outline="0" fieldPosition="0">
        <references count="5">
          <reference field="0" count="1" selected="0">
            <x v="12"/>
          </reference>
          <reference field="5" count="1" selected="0">
            <x v="9"/>
          </reference>
          <reference field="6" count="1" selected="0">
            <x v="8"/>
          </reference>
          <reference field="9" count="1">
            <x v="30"/>
          </reference>
          <reference field="11" count="1" selected="0">
            <x v="147"/>
          </reference>
        </references>
      </pivotArea>
    </format>
    <format dxfId="165">
      <pivotArea dataOnly="0" labelOnly="1" outline="0" fieldPosition="0">
        <references count="5">
          <reference field="0" count="1" selected="0">
            <x v="12"/>
          </reference>
          <reference field="5" count="1" selected="0">
            <x v="9"/>
          </reference>
          <reference field="6" count="1" selected="0">
            <x v="8"/>
          </reference>
          <reference field="9" count="1">
            <x v="18"/>
          </reference>
          <reference field="11" count="1" selected="0">
            <x v="148"/>
          </reference>
        </references>
      </pivotArea>
    </format>
    <format dxfId="164">
      <pivotArea dataOnly="0" labelOnly="1" outline="0" fieldPosition="0">
        <references count="5">
          <reference field="0" count="1" selected="0">
            <x v="12"/>
          </reference>
          <reference field="5" count="1" selected="0">
            <x v="9"/>
          </reference>
          <reference field="6" count="1" selected="0">
            <x v="8"/>
          </reference>
          <reference field="9" count="1">
            <x v="19"/>
          </reference>
          <reference field="11" count="1" selected="0">
            <x v="149"/>
          </reference>
        </references>
      </pivotArea>
    </format>
    <format dxfId="163">
      <pivotArea dataOnly="0" labelOnly="1" outline="0" fieldPosition="0">
        <references count="5">
          <reference field="0" count="1" selected="0">
            <x v="12"/>
          </reference>
          <reference field="5" count="1" selected="0">
            <x v="9"/>
          </reference>
          <reference field="6" count="1" selected="0">
            <x v="8"/>
          </reference>
          <reference field="9" count="1">
            <x v="15"/>
          </reference>
          <reference field="11" count="1" selected="0">
            <x v="150"/>
          </reference>
        </references>
      </pivotArea>
    </format>
    <format dxfId="162">
      <pivotArea dataOnly="0" labelOnly="1" outline="0" fieldPosition="0">
        <references count="5">
          <reference field="0" count="1" selected="0">
            <x v="12"/>
          </reference>
          <reference field="5" count="1" selected="0">
            <x v="9"/>
          </reference>
          <reference field="6" count="1" selected="0">
            <x v="8"/>
          </reference>
          <reference field="9" count="1">
            <x v="20"/>
          </reference>
          <reference field="11" count="1" selected="0">
            <x v="151"/>
          </reference>
        </references>
      </pivotArea>
    </format>
    <format dxfId="161">
      <pivotArea dataOnly="0" labelOnly="1" outline="0" fieldPosition="0">
        <references count="5">
          <reference field="0" count="1" selected="0">
            <x v="12"/>
          </reference>
          <reference field="5" count="1" selected="0">
            <x v="9"/>
          </reference>
          <reference field="6" count="1" selected="0">
            <x v="8"/>
          </reference>
          <reference field="9" count="1">
            <x v="29"/>
          </reference>
          <reference field="11" count="1" selected="0">
            <x v="152"/>
          </reference>
        </references>
      </pivotArea>
    </format>
    <format dxfId="160">
      <pivotArea dataOnly="0" labelOnly="1" outline="0" fieldPosition="0">
        <references count="5">
          <reference field="0" count="1" selected="0">
            <x v="12"/>
          </reference>
          <reference field="5" count="1" selected="0">
            <x v="9"/>
          </reference>
          <reference field="6" count="1" selected="0">
            <x v="8"/>
          </reference>
          <reference field="9" count="1">
            <x v="29"/>
          </reference>
          <reference field="11" count="1" selected="0">
            <x v="162"/>
          </reference>
        </references>
      </pivotArea>
    </format>
    <format dxfId="159">
      <pivotArea dataOnly="0" labelOnly="1" outline="0" fieldPosition="0">
        <references count="5">
          <reference field="0" count="1" selected="0">
            <x v="5"/>
          </reference>
          <reference field="5" count="1" selected="0">
            <x v="9"/>
          </reference>
          <reference field="6" count="1" selected="0">
            <x v="9"/>
          </reference>
          <reference field="9" count="1">
            <x v="36"/>
          </reference>
          <reference field="11" count="1" selected="0">
            <x v="62"/>
          </reference>
        </references>
      </pivotArea>
    </format>
    <format dxfId="158">
      <pivotArea dataOnly="0" labelOnly="1" outline="0" fieldPosition="0">
        <references count="5">
          <reference field="0" count="1" selected="0">
            <x v="5"/>
          </reference>
          <reference field="5" count="1" selected="0">
            <x v="9"/>
          </reference>
          <reference field="6" count="1" selected="0">
            <x v="9"/>
          </reference>
          <reference field="9" count="1">
            <x v="36"/>
          </reference>
          <reference field="11" count="1" selected="0">
            <x v="63"/>
          </reference>
        </references>
      </pivotArea>
    </format>
    <format dxfId="157">
      <pivotArea dataOnly="0" labelOnly="1" outline="0" fieldPosition="0">
        <references count="5">
          <reference field="0" count="1" selected="0">
            <x v="5"/>
          </reference>
          <reference field="5" count="1" selected="0">
            <x v="9"/>
          </reference>
          <reference field="6" count="1" selected="0">
            <x v="9"/>
          </reference>
          <reference field="9" count="1">
            <x v="36"/>
          </reference>
          <reference field="11" count="1" selected="0">
            <x v="64"/>
          </reference>
        </references>
      </pivotArea>
    </format>
    <format dxfId="156">
      <pivotArea dataOnly="0" labelOnly="1" outline="0" fieldPosition="0">
        <references count="5">
          <reference field="0" count="1" selected="0">
            <x v="6"/>
          </reference>
          <reference field="5" count="1" selected="0">
            <x v="14"/>
          </reference>
          <reference field="6" count="1" selected="0">
            <x v="10"/>
          </reference>
          <reference field="9" count="1">
            <x v="47"/>
          </reference>
          <reference field="11" count="1" selected="0">
            <x v="66"/>
          </reference>
        </references>
      </pivotArea>
    </format>
    <format dxfId="155">
      <pivotArea dataOnly="0" labelOnly="1" outline="0" fieldPosition="0">
        <references count="5">
          <reference field="0" count="1" selected="0">
            <x v="6"/>
          </reference>
          <reference field="5" count="1" selected="0">
            <x v="14"/>
          </reference>
          <reference field="6" count="1" selected="0">
            <x v="10"/>
          </reference>
          <reference field="9" count="1">
            <x v="47"/>
          </reference>
          <reference field="11" count="1" selected="0">
            <x v="67"/>
          </reference>
        </references>
      </pivotArea>
    </format>
    <format dxfId="154">
      <pivotArea dataOnly="0" labelOnly="1" outline="0" fieldPosition="0">
        <references count="5">
          <reference field="0" count="1" selected="0">
            <x v="6"/>
          </reference>
          <reference field="5" count="1" selected="0">
            <x v="14"/>
          </reference>
          <reference field="6" count="1" selected="0">
            <x v="11"/>
          </reference>
          <reference field="9" count="1">
            <x v="47"/>
          </reference>
          <reference field="11" count="1" selected="0">
            <x v="72"/>
          </reference>
        </references>
      </pivotArea>
    </format>
    <format dxfId="153">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15"/>
          </reference>
        </references>
      </pivotArea>
    </format>
    <format dxfId="152">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16"/>
          </reference>
        </references>
      </pivotArea>
    </format>
    <format dxfId="151">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19"/>
          </reference>
        </references>
      </pivotArea>
    </format>
    <format dxfId="150">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20"/>
          </reference>
        </references>
      </pivotArea>
    </format>
    <format dxfId="149">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21"/>
          </reference>
        </references>
      </pivotArea>
    </format>
    <format dxfId="148">
      <pivotArea dataOnly="0" labelOnly="1" outline="0" fieldPosition="0">
        <references count="5">
          <reference field="0" count="1" selected="0">
            <x v="2"/>
          </reference>
          <reference field="5" count="1" selected="0">
            <x v="7"/>
          </reference>
          <reference field="6" count="1" selected="0">
            <x v="12"/>
          </reference>
          <reference field="9" count="1">
            <x v="10"/>
          </reference>
          <reference field="11" count="1" selected="0">
            <x v="22"/>
          </reference>
        </references>
      </pivotArea>
    </format>
    <format dxfId="147">
      <pivotArea dataOnly="0" labelOnly="1" outline="0" fieldPosition="0">
        <references count="5">
          <reference field="0" count="1" selected="0">
            <x v="3"/>
          </reference>
          <reference field="5" count="1" selected="0">
            <x v="7"/>
          </reference>
          <reference field="6" count="1" selected="0">
            <x v="12"/>
          </reference>
          <reference field="9" count="1">
            <x v="27"/>
          </reference>
          <reference field="11" count="1" selected="0">
            <x v="25"/>
          </reference>
        </references>
      </pivotArea>
    </format>
    <format dxfId="146">
      <pivotArea dataOnly="0" labelOnly="1" outline="0" fieldPosition="0">
        <references count="5">
          <reference field="0" count="1" selected="0">
            <x v="3"/>
          </reference>
          <reference field="5" count="1" selected="0">
            <x v="7"/>
          </reference>
          <reference field="6" count="1" selected="0">
            <x v="12"/>
          </reference>
          <reference field="9" count="1">
            <x v="27"/>
          </reference>
          <reference field="11" count="1" selected="0">
            <x v="27"/>
          </reference>
        </references>
      </pivotArea>
    </format>
    <format dxfId="145">
      <pivotArea dataOnly="0" labelOnly="1" outline="0" fieldPosition="0">
        <references count="5">
          <reference field="0" count="1" selected="0">
            <x v="3"/>
          </reference>
          <reference field="5" count="1" selected="0">
            <x v="7"/>
          </reference>
          <reference field="6" count="1" selected="0">
            <x v="12"/>
          </reference>
          <reference field="9" count="1">
            <x v="27"/>
          </reference>
          <reference field="11" count="1" selected="0">
            <x v="32"/>
          </reference>
        </references>
      </pivotArea>
    </format>
    <format dxfId="144">
      <pivotArea dataOnly="0" labelOnly="1" outline="0" fieldPosition="0">
        <references count="5">
          <reference field="0" count="1" selected="0">
            <x v="1"/>
          </reference>
          <reference field="5" count="1" selected="0">
            <x v="13"/>
          </reference>
          <reference field="6" count="1" selected="0">
            <x v="13"/>
          </reference>
          <reference field="9" count="1">
            <x v="49"/>
          </reference>
          <reference field="11" count="1" selected="0">
            <x v="10"/>
          </reference>
        </references>
      </pivotArea>
    </format>
    <format dxfId="143">
      <pivotArea dataOnly="0" labelOnly="1" outline="0" fieldPosition="0">
        <references count="5">
          <reference field="0" count="1" selected="0">
            <x v="3"/>
          </reference>
          <reference field="5" count="1" selected="0">
            <x v="13"/>
          </reference>
          <reference field="6" count="1" selected="0">
            <x v="13"/>
          </reference>
          <reference field="9" count="1">
            <x v="22"/>
          </reference>
          <reference field="11" count="1" selected="0">
            <x v="26"/>
          </reference>
        </references>
      </pivotArea>
    </format>
    <format dxfId="142">
      <pivotArea dataOnly="0" labelOnly="1" outline="0" fieldPosition="0">
        <references count="5">
          <reference field="0" count="1" selected="0">
            <x v="3"/>
          </reference>
          <reference field="5" count="1" selected="0">
            <x v="13"/>
          </reference>
          <reference field="6" count="1" selected="0">
            <x v="13"/>
          </reference>
          <reference field="9" count="1">
            <x v="22"/>
          </reference>
          <reference field="11" count="1" selected="0">
            <x v="30"/>
          </reference>
        </references>
      </pivotArea>
    </format>
    <format dxfId="141">
      <pivotArea dataOnly="0" labelOnly="1" outline="0" fieldPosition="0">
        <references count="5">
          <reference field="0" count="1" selected="0">
            <x v="3"/>
          </reference>
          <reference field="5" count="1" selected="0">
            <x v="13"/>
          </reference>
          <reference field="6" count="1" selected="0">
            <x v="13"/>
          </reference>
          <reference field="9" count="1">
            <x v="22"/>
          </reference>
          <reference field="11" count="1" selected="0">
            <x v="31"/>
          </reference>
        </references>
      </pivotArea>
    </format>
    <format dxfId="140">
      <pivotArea dataOnly="0" labelOnly="1" outline="0" fieldPosition="0">
        <references count="5">
          <reference field="0" count="1" selected="0">
            <x v="6"/>
          </reference>
          <reference field="5" count="1" selected="0">
            <x v="13"/>
          </reference>
          <reference field="6" count="1" selected="0">
            <x v="13"/>
          </reference>
          <reference field="9" count="1">
            <x v="14"/>
          </reference>
          <reference field="11" count="1" selected="0">
            <x v="69"/>
          </reference>
        </references>
      </pivotArea>
    </format>
    <format dxfId="139">
      <pivotArea dataOnly="0" labelOnly="1" outline="0" fieldPosition="0">
        <references count="5">
          <reference field="0" count="1" selected="0">
            <x v="0"/>
          </reference>
          <reference field="5" count="1" selected="0">
            <x v="13"/>
          </reference>
          <reference field="6" count="1" selected="0">
            <x v="14"/>
          </reference>
          <reference field="9" count="1">
            <x v="17"/>
          </reference>
          <reference field="11" count="1" selected="0">
            <x v="3"/>
          </reference>
        </references>
      </pivotArea>
    </format>
    <format dxfId="138">
      <pivotArea dataOnly="0" labelOnly="1" outline="0" fieldPosition="0">
        <references count="5">
          <reference field="0" count="1" selected="0">
            <x v="0"/>
          </reference>
          <reference field="5" count="1" selected="0">
            <x v="13"/>
          </reference>
          <reference field="6" count="1" selected="0">
            <x v="14"/>
          </reference>
          <reference field="9" count="1">
            <x v="17"/>
          </reference>
          <reference field="11" count="1" selected="0">
            <x v="5"/>
          </reference>
        </references>
      </pivotArea>
    </format>
    <format dxfId="137">
      <pivotArea dataOnly="0" labelOnly="1" outline="0" fieldPosition="0">
        <references count="5">
          <reference field="0" count="1" selected="0">
            <x v="1"/>
          </reference>
          <reference field="5" count="1" selected="0">
            <x v="13"/>
          </reference>
          <reference field="6" count="1" selected="0">
            <x v="14"/>
          </reference>
          <reference field="9" count="1">
            <x v="1"/>
          </reference>
          <reference field="11" count="1" selected="0">
            <x v="12"/>
          </reference>
        </references>
      </pivotArea>
    </format>
    <format dxfId="136">
      <pivotArea dataOnly="0" labelOnly="1" outline="0" fieldPosition="0">
        <references count="5">
          <reference field="0" count="1" selected="0">
            <x v="1"/>
          </reference>
          <reference field="5" count="1" selected="0">
            <x v="13"/>
          </reference>
          <reference field="6" count="1" selected="0">
            <x v="14"/>
          </reference>
          <reference field="9" count="1">
            <x v="45"/>
          </reference>
          <reference field="11" count="1" selected="0">
            <x v="13"/>
          </reference>
        </references>
      </pivotArea>
    </format>
    <format dxfId="135">
      <pivotArea dataOnly="0" labelOnly="1" outline="0" fieldPosition="0">
        <references count="5">
          <reference field="0" count="1" selected="0">
            <x v="3"/>
          </reference>
          <reference field="5" count="1" selected="0">
            <x v="13"/>
          </reference>
          <reference field="6" count="1" selected="0">
            <x v="14"/>
          </reference>
          <reference field="9" count="1">
            <x v="22"/>
          </reference>
          <reference field="11" count="1" selected="0">
            <x v="29"/>
          </reference>
        </references>
      </pivotArea>
    </format>
    <format dxfId="134">
      <pivotArea dataOnly="0" labelOnly="1" outline="0" fieldPosition="0">
        <references count="5">
          <reference field="0" count="1" selected="0">
            <x v="2"/>
          </reference>
          <reference field="5" count="1" selected="0">
            <x v="3"/>
          </reference>
          <reference field="6" count="1" selected="0">
            <x v="15"/>
          </reference>
          <reference field="9" count="1">
            <x v="10"/>
          </reference>
          <reference field="11" count="1" selected="0">
            <x v="17"/>
          </reference>
        </references>
      </pivotArea>
    </format>
    <format dxfId="133">
      <pivotArea dataOnly="0" labelOnly="1" outline="0" fieldPosition="0">
        <references count="5">
          <reference field="0" count="1" selected="0">
            <x v="2"/>
          </reference>
          <reference field="5" count="1" selected="0">
            <x v="3"/>
          </reference>
          <reference field="6" count="1" selected="0">
            <x v="15"/>
          </reference>
          <reference field="9" count="1">
            <x v="10"/>
          </reference>
          <reference field="11" count="1" selected="0">
            <x v="18"/>
          </reference>
        </references>
      </pivotArea>
    </format>
    <format dxfId="132">
      <pivotArea dataOnly="0" labelOnly="1" outline="0" fieldPosition="0">
        <references count="5">
          <reference field="0" count="1" selected="0">
            <x v="3"/>
          </reference>
          <reference field="5" count="1" selected="0">
            <x v="4"/>
          </reference>
          <reference field="6" count="1" selected="0">
            <x v="16"/>
          </reference>
          <reference field="9" count="1">
            <x v="22"/>
          </reference>
          <reference field="11" count="1" selected="0">
            <x v="28"/>
          </reference>
        </references>
      </pivotArea>
    </format>
    <format dxfId="131">
      <pivotArea dataOnly="0" labelOnly="1" outline="0" fieldPosition="0">
        <references count="5">
          <reference field="0" count="1" selected="0">
            <x v="8"/>
          </reference>
          <reference field="5" count="1" selected="0">
            <x v="4"/>
          </reference>
          <reference field="6" count="1" selected="0">
            <x v="16"/>
          </reference>
          <reference field="9" count="1">
            <x v="0"/>
          </reference>
          <reference field="11" count="1" selected="0">
            <x v="98"/>
          </reference>
        </references>
      </pivotArea>
    </format>
    <format dxfId="130">
      <pivotArea dataOnly="0" labelOnly="1" outline="0" fieldPosition="0">
        <references count="5">
          <reference field="0" count="1" selected="0">
            <x v="8"/>
          </reference>
          <reference field="5" count="1" selected="0">
            <x v="4"/>
          </reference>
          <reference field="6" count="1" selected="0">
            <x v="16"/>
          </reference>
          <reference field="9" count="1">
            <x v="48"/>
          </reference>
          <reference field="11" count="1" selected="0">
            <x v="102"/>
          </reference>
        </references>
      </pivotArea>
    </format>
    <format dxfId="129">
      <pivotArea dataOnly="0" labelOnly="1" outline="0" fieldPosition="0">
        <references count="5">
          <reference field="0" count="1" selected="0">
            <x v="8"/>
          </reference>
          <reference field="5" count="1" selected="0">
            <x v="4"/>
          </reference>
          <reference field="6" count="1" selected="0">
            <x v="16"/>
          </reference>
          <reference field="9" count="1">
            <x v="48"/>
          </reference>
          <reference field="11" count="1" selected="0">
            <x v="103"/>
          </reference>
        </references>
      </pivotArea>
    </format>
    <format dxfId="128">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07"/>
          </reference>
        </references>
      </pivotArea>
    </format>
    <format dxfId="127">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08"/>
          </reference>
        </references>
      </pivotArea>
    </format>
    <format dxfId="126">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09"/>
          </reference>
        </references>
      </pivotArea>
    </format>
    <format dxfId="125">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10"/>
          </reference>
        </references>
      </pivotArea>
    </format>
    <format dxfId="124">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14"/>
          </reference>
        </references>
      </pivotArea>
    </format>
    <format dxfId="123">
      <pivotArea dataOnly="0" labelOnly="1" outline="0" fieldPosition="0">
        <references count="5">
          <reference field="0" count="1" selected="0">
            <x v="9"/>
          </reference>
          <reference field="5" count="1" selected="0">
            <x v="4"/>
          </reference>
          <reference field="6" count="1" selected="0">
            <x v="16"/>
          </reference>
          <reference field="9" count="1">
            <x v="5"/>
          </reference>
          <reference field="11" count="1" selected="0">
            <x v="115"/>
          </reference>
        </references>
      </pivotArea>
    </format>
    <format dxfId="122">
      <pivotArea dataOnly="0" labelOnly="1" outline="0" fieldPosition="0">
        <references count="5">
          <reference field="0" count="1" selected="0">
            <x v="9"/>
          </reference>
          <reference field="5" count="1" selected="0">
            <x v="4"/>
          </reference>
          <reference field="6" count="1" selected="0">
            <x v="16"/>
          </reference>
          <reference field="9" count="1">
            <x v="26"/>
          </reference>
          <reference field="11" count="1" selected="0">
            <x v="116"/>
          </reference>
        </references>
      </pivotArea>
    </format>
    <format dxfId="121">
      <pivotArea dataOnly="0" labelOnly="1" outline="0" fieldPosition="0">
        <references count="5">
          <reference field="0" count="1" selected="0">
            <x v="9"/>
          </reference>
          <reference field="5" count="1" selected="0">
            <x v="4"/>
          </reference>
          <reference field="6" count="1" selected="0">
            <x v="16"/>
          </reference>
          <reference field="9" count="1">
            <x v="31"/>
          </reference>
          <reference field="11" count="1" selected="0">
            <x v="119"/>
          </reference>
        </references>
      </pivotArea>
    </format>
    <format dxfId="120">
      <pivotArea dataOnly="0" labelOnly="1" outline="0" fieldPosition="0">
        <references count="5">
          <reference field="0" count="1" selected="0">
            <x v="12"/>
          </reference>
          <reference field="5" count="1" selected="0">
            <x v="4"/>
          </reference>
          <reference field="6" count="1" selected="0">
            <x v="16"/>
          </reference>
          <reference field="9" count="1">
            <x v="44"/>
          </reference>
          <reference field="11" count="1" selected="0">
            <x v="153"/>
          </reference>
        </references>
      </pivotArea>
    </format>
    <format dxfId="119">
      <pivotArea dataOnly="0" labelOnly="1" outline="0" fieldPosition="0">
        <references count="5">
          <reference field="0" count="1" selected="0">
            <x v="12"/>
          </reference>
          <reference field="5" count="1" selected="0">
            <x v="4"/>
          </reference>
          <reference field="6" count="1" selected="0">
            <x v="16"/>
          </reference>
          <reference field="9" count="1">
            <x v="44"/>
          </reference>
          <reference field="11" count="1" selected="0">
            <x v="154"/>
          </reference>
        </references>
      </pivotArea>
    </format>
    <format dxfId="118">
      <pivotArea dataOnly="0" labelOnly="1" outline="0" fieldPosition="0">
        <references count="5">
          <reference field="0" count="1" selected="0">
            <x v="13"/>
          </reference>
          <reference field="5" count="1" selected="0">
            <x v="4"/>
          </reference>
          <reference field="6" count="1" selected="0">
            <x v="16"/>
          </reference>
          <reference field="9" count="1">
            <x v="50"/>
          </reference>
          <reference field="11" count="1" selected="0">
            <x v="166"/>
          </reference>
        </references>
      </pivotArea>
    </format>
    <format dxfId="117">
      <pivotArea dataOnly="0" labelOnly="1" outline="0" fieldPosition="0">
        <references count="5">
          <reference field="0" count="1" selected="0">
            <x v="13"/>
          </reference>
          <reference field="5" count="1" selected="0">
            <x v="4"/>
          </reference>
          <reference field="6" count="1" selected="0">
            <x v="16"/>
          </reference>
          <reference field="9" count="1">
            <x v="50"/>
          </reference>
          <reference field="11" count="1" selected="0">
            <x v="167"/>
          </reference>
        </references>
      </pivotArea>
    </format>
    <format dxfId="116">
      <pivotArea dataOnly="0" labelOnly="1" outline="0" fieldPosition="0">
        <references count="5">
          <reference field="0" count="1" selected="0">
            <x v="13"/>
          </reference>
          <reference field="5" count="1" selected="0">
            <x v="4"/>
          </reference>
          <reference field="6" count="1" selected="0">
            <x v="16"/>
          </reference>
          <reference field="9" count="1">
            <x v="50"/>
          </reference>
          <reference field="11" count="1" selected="0">
            <x v="169"/>
          </reference>
        </references>
      </pivotArea>
    </format>
    <format dxfId="115">
      <pivotArea dataOnly="0" labelOnly="1" outline="0" fieldPosition="0">
        <references count="5">
          <reference field="0" count="1" selected="0">
            <x v="1"/>
          </reference>
          <reference field="5" count="1" selected="0">
            <x v="2"/>
          </reference>
          <reference field="6" count="1" selected="0">
            <x v="17"/>
          </reference>
          <reference field="9" count="1">
            <x v="1"/>
          </reference>
          <reference field="11" count="1" selected="0">
            <x v="14"/>
          </reference>
        </references>
      </pivotArea>
    </format>
    <format dxfId="114">
      <pivotArea dataOnly="0" labelOnly="1" outline="0" fieldPosition="0">
        <references count="5">
          <reference field="0" count="1" selected="0">
            <x v="8"/>
          </reference>
          <reference field="5" count="1" selected="0">
            <x v="2"/>
          </reference>
          <reference field="6" count="1" selected="0">
            <x v="17"/>
          </reference>
          <reference field="9" count="1">
            <x v="0"/>
          </reference>
          <reference field="11" count="1" selected="0">
            <x v="105"/>
          </reference>
        </references>
      </pivotArea>
    </format>
    <format dxfId="113">
      <pivotArea dataOnly="0" labelOnly="1" outline="0" fieldPosition="0">
        <references count="5">
          <reference field="0" count="1" selected="0">
            <x v="8"/>
          </reference>
          <reference field="5" count="1" selected="0">
            <x v="2"/>
          </reference>
          <reference field="6" count="1" selected="0">
            <x v="17"/>
          </reference>
          <reference field="9" count="1">
            <x v="8"/>
          </reference>
          <reference field="11" count="1" selected="0">
            <x v="106"/>
          </reference>
        </references>
      </pivotArea>
    </format>
    <format dxfId="112">
      <pivotArea dataOnly="0" labelOnly="1" outline="0" fieldPosition="0">
        <references count="5">
          <reference field="0" count="1" selected="0">
            <x v="9"/>
          </reference>
          <reference field="5" count="1" selected="0">
            <x v="2"/>
          </reference>
          <reference field="6" count="1" selected="0">
            <x v="17"/>
          </reference>
          <reference field="9" count="1">
            <x v="31"/>
          </reference>
          <reference field="11" count="1" selected="0">
            <x v="118"/>
          </reference>
        </references>
      </pivotArea>
    </format>
    <format dxfId="111">
      <pivotArea dataOnly="0" labelOnly="1" outline="0" fieldPosition="0">
        <references count="5">
          <reference field="0" count="1" selected="0">
            <x v="7"/>
          </reference>
          <reference field="5" count="1" selected="0">
            <x v="8"/>
          </reference>
          <reference field="6" count="1" selected="0">
            <x v="18"/>
          </reference>
          <reference field="9" count="1">
            <x v="43"/>
          </reference>
          <reference field="11" count="1" selected="0">
            <x v="75"/>
          </reference>
        </references>
      </pivotArea>
    </format>
    <format dxfId="110">
      <pivotArea dataOnly="0" labelOnly="1" outline="0" fieldPosition="0">
        <references count="5">
          <reference field="0" count="1" selected="0">
            <x v="12"/>
          </reference>
          <reference field="5" count="1" selected="0">
            <x v="8"/>
          </reference>
          <reference field="6" count="1" selected="0">
            <x v="18"/>
          </reference>
          <reference field="9" count="1">
            <x v="16"/>
          </reference>
          <reference field="11" count="1" selected="0">
            <x v="141"/>
          </reference>
        </references>
      </pivotArea>
    </format>
    <format dxfId="109">
      <pivotArea dataOnly="0" labelOnly="1" outline="0" fieldPosition="0">
        <references count="5">
          <reference field="0" count="1" selected="0">
            <x v="12"/>
          </reference>
          <reference field="5" count="1" selected="0">
            <x v="8"/>
          </reference>
          <reference field="6" count="1" selected="0">
            <x v="18"/>
          </reference>
          <reference field="9" count="1">
            <x v="16"/>
          </reference>
          <reference field="11" count="1" selected="0">
            <x v="142"/>
          </reference>
        </references>
      </pivotArea>
    </format>
    <format dxfId="108">
      <pivotArea dataOnly="0" labelOnly="1" outline="0" fieldPosition="0">
        <references count="5">
          <reference field="0" count="1" selected="0">
            <x v="12"/>
          </reference>
          <reference field="5" count="1" selected="0">
            <x v="8"/>
          </reference>
          <reference field="6" count="1" selected="0">
            <x v="18"/>
          </reference>
          <reference field="9" count="1">
            <x v="16"/>
          </reference>
          <reference field="11" count="1" selected="0">
            <x v="143"/>
          </reference>
        </references>
      </pivotArea>
    </format>
    <format dxfId="107">
      <pivotArea dataOnly="0" labelOnly="1" outline="0" fieldPosition="0">
        <references count="5">
          <reference field="0" count="1" selected="0">
            <x v="12"/>
          </reference>
          <reference field="5" count="1" selected="0">
            <x v="8"/>
          </reference>
          <reference field="6" count="1" selected="0">
            <x v="18"/>
          </reference>
          <reference field="9" count="1">
            <x v="37"/>
          </reference>
          <reference field="11" count="1" selected="0">
            <x v="163"/>
          </reference>
        </references>
      </pivotArea>
    </format>
    <format dxfId="106">
      <pivotArea dataOnly="0" labelOnly="1" outline="0" fieldPosition="0">
        <references count="5">
          <reference field="0" count="1" selected="0">
            <x v="12"/>
          </reference>
          <reference field="5" count="1" selected="0">
            <x v="1"/>
          </reference>
          <reference field="6" count="1" selected="0">
            <x v="19"/>
          </reference>
          <reference field="9" count="1">
            <x v="28"/>
          </reference>
          <reference field="11" count="1" selected="0">
            <x v="127"/>
          </reference>
        </references>
      </pivotArea>
    </format>
    <format dxfId="105">
      <pivotArea dataOnly="0" labelOnly="1" outline="0" fieldPosition="0">
        <references count="5">
          <reference field="0" count="1" selected="0">
            <x v="12"/>
          </reference>
          <reference field="5" count="1" selected="0">
            <x v="1"/>
          </reference>
          <reference field="6" count="1" selected="0">
            <x v="19"/>
          </reference>
          <reference field="9" count="1">
            <x v="28"/>
          </reference>
          <reference field="11" count="1" selected="0">
            <x v="128"/>
          </reference>
        </references>
      </pivotArea>
    </format>
    <format dxfId="104">
      <pivotArea dataOnly="0" labelOnly="1" outline="0" fieldPosition="0">
        <references count="5">
          <reference field="0" count="1" selected="0">
            <x v="12"/>
          </reference>
          <reference field="5" count="1" selected="0">
            <x v="23"/>
          </reference>
          <reference field="6" count="1" selected="0">
            <x v="20"/>
          </reference>
          <reference field="9" count="1">
            <x v="33"/>
          </reference>
          <reference field="11" count="1" selected="0">
            <x v="129"/>
          </reference>
        </references>
      </pivotArea>
    </format>
    <format dxfId="103">
      <pivotArea dataOnly="0" labelOnly="1" outline="0" fieldPosition="0">
        <references count="5">
          <reference field="0" count="1" selected="0">
            <x v="12"/>
          </reference>
          <reference field="5" count="1" selected="0">
            <x v="23"/>
          </reference>
          <reference field="6" count="1" selected="0">
            <x v="20"/>
          </reference>
          <reference field="9" count="1">
            <x v="33"/>
          </reference>
          <reference field="11" count="1" selected="0">
            <x v="130"/>
          </reference>
        </references>
      </pivotArea>
    </format>
    <format dxfId="102">
      <pivotArea dataOnly="0" labelOnly="1" outline="0" fieldPosition="0">
        <references count="5">
          <reference field="0" count="1" selected="0">
            <x v="7"/>
          </reference>
          <reference field="5" count="1" selected="0">
            <x v="0"/>
          </reference>
          <reference field="6" count="1" selected="0">
            <x v="21"/>
          </reference>
          <reference field="9" count="1">
            <x v="9"/>
          </reference>
          <reference field="11" count="1" selected="0">
            <x v="77"/>
          </reference>
        </references>
      </pivotArea>
    </format>
    <format dxfId="101">
      <pivotArea dataOnly="0" labelOnly="1" outline="0" fieldPosition="0">
        <references count="5">
          <reference field="0" count="1" selected="0">
            <x v="1"/>
          </reference>
          <reference field="5" count="1" selected="0">
            <x v="18"/>
          </reference>
          <reference field="6" count="1" selected="0">
            <x v="22"/>
          </reference>
          <reference field="9" count="1">
            <x v="1"/>
          </reference>
          <reference field="11" count="1" selected="0">
            <x v="6"/>
          </reference>
        </references>
      </pivotArea>
    </format>
    <format dxfId="100">
      <pivotArea dataOnly="0" labelOnly="1" outline="0" fieldPosition="0">
        <references count="5">
          <reference field="0" count="1" selected="0">
            <x v="1"/>
          </reference>
          <reference field="5" count="1" selected="0">
            <x v="18"/>
          </reference>
          <reference field="6" count="1" selected="0">
            <x v="22"/>
          </reference>
          <reference field="9" count="1">
            <x v="1"/>
          </reference>
          <reference field="11" count="1" selected="0">
            <x v="7"/>
          </reference>
        </references>
      </pivotArea>
    </format>
    <format dxfId="99">
      <pivotArea dataOnly="0" labelOnly="1" outline="0" fieldPosition="0">
        <references count="5">
          <reference field="0" count="1" selected="0">
            <x v="1"/>
          </reference>
          <reference field="5" count="1" selected="0">
            <x v="18"/>
          </reference>
          <reference field="6" count="1" selected="0">
            <x v="22"/>
          </reference>
          <reference field="9" count="1">
            <x v="1"/>
          </reference>
          <reference field="11" count="1" selected="0">
            <x v="8"/>
          </reference>
        </references>
      </pivotArea>
    </format>
    <format dxfId="98">
      <pivotArea dataOnly="0" labelOnly="1" outline="0" fieldPosition="0">
        <references count="5">
          <reference field="0" count="1" selected="0">
            <x v="4"/>
          </reference>
          <reference field="5" count="1" selected="0">
            <x v="18"/>
          </reference>
          <reference field="6" count="1" selected="0">
            <x v="22"/>
          </reference>
          <reference field="9" count="1">
            <x v="53"/>
          </reference>
          <reference field="11" count="1" selected="0">
            <x v="44"/>
          </reference>
        </references>
      </pivotArea>
    </format>
    <format dxfId="97">
      <pivotArea dataOnly="0" labelOnly="1" outline="0" fieldPosition="0">
        <references count="5">
          <reference field="0" count="1" selected="0">
            <x v="4"/>
          </reference>
          <reference field="5" count="1" selected="0">
            <x v="18"/>
          </reference>
          <reference field="6" count="1" selected="0">
            <x v="22"/>
          </reference>
          <reference field="9" count="1">
            <x v="53"/>
          </reference>
          <reference field="11" count="1" selected="0">
            <x v="48"/>
          </reference>
        </references>
      </pivotArea>
    </format>
    <format dxfId="96">
      <pivotArea dataOnly="0" labelOnly="1" outline="0" fieldPosition="0">
        <references count="5">
          <reference field="0" count="1" selected="0">
            <x v="4"/>
          </reference>
          <reference field="5" count="1" selected="0">
            <x v="18"/>
          </reference>
          <reference field="6" count="1" selected="0">
            <x v="22"/>
          </reference>
          <reference field="9" count="1">
            <x v="53"/>
          </reference>
          <reference field="11" count="1" selected="0">
            <x v="49"/>
          </reference>
        </references>
      </pivotArea>
    </format>
    <format dxfId="95">
      <pivotArea dataOnly="0" labelOnly="1" outline="0" fieldPosition="0">
        <references count="5">
          <reference field="0" count="1" selected="0">
            <x v="4"/>
          </reference>
          <reference field="5" count="1" selected="0">
            <x v="18"/>
          </reference>
          <reference field="6" count="1" selected="0">
            <x v="22"/>
          </reference>
          <reference field="9" count="1">
            <x v="53"/>
          </reference>
          <reference field="11" count="1" selected="0">
            <x v="56"/>
          </reference>
        </references>
      </pivotArea>
    </format>
    <format dxfId="94">
      <pivotArea dataOnly="0" labelOnly="1" outline="0" fieldPosition="0">
        <references count="5">
          <reference field="0" count="1" selected="0">
            <x v="7"/>
          </reference>
          <reference field="5" count="1" selected="0">
            <x v="18"/>
          </reference>
          <reference field="6" count="1" selected="0">
            <x v="22"/>
          </reference>
          <reference field="9" count="1">
            <x v="12"/>
          </reference>
          <reference field="11" count="1" selected="0">
            <x v="82"/>
          </reference>
        </references>
      </pivotArea>
    </format>
    <format dxfId="93">
      <pivotArea dataOnly="0" labelOnly="1" outline="0" fieldPosition="0">
        <references count="5">
          <reference field="0" count="1" selected="0">
            <x v="7"/>
          </reference>
          <reference field="5" count="1" selected="0">
            <x v="18"/>
          </reference>
          <reference field="6" count="1" selected="0">
            <x v="22"/>
          </reference>
          <reference field="9" count="1">
            <x v="9"/>
          </reference>
          <reference field="11" count="1" selected="0">
            <x v="83"/>
          </reference>
        </references>
      </pivotArea>
    </format>
    <format dxfId="92">
      <pivotArea dataOnly="0" labelOnly="1" outline="0" fieldPosition="0">
        <references count="5">
          <reference field="0" count="1" selected="0">
            <x v="7"/>
          </reference>
          <reference field="5" count="1" selected="0">
            <x v="18"/>
          </reference>
          <reference field="6" count="1" selected="0">
            <x v="22"/>
          </reference>
          <reference field="9" count="1">
            <x v="9"/>
          </reference>
          <reference field="11" count="1" selected="0">
            <x v="88"/>
          </reference>
        </references>
      </pivotArea>
    </format>
    <format dxfId="91">
      <pivotArea dataOnly="0" labelOnly="1" outline="0" fieldPosition="0">
        <references count="5">
          <reference field="0" count="1" selected="0">
            <x v="7"/>
          </reference>
          <reference field="5" count="1" selected="0">
            <x v="18"/>
          </reference>
          <reference field="6" count="1" selected="0">
            <x v="22"/>
          </reference>
          <reference field="9" count="1">
            <x v="9"/>
          </reference>
          <reference field="11" count="1" selected="0">
            <x v="90"/>
          </reference>
        </references>
      </pivotArea>
    </format>
    <format dxfId="90">
      <pivotArea dataOnly="0" labelOnly="1" outline="0" fieldPosition="0">
        <references count="5">
          <reference field="0" count="1" selected="0">
            <x v="7"/>
          </reference>
          <reference field="5" count="1" selected="0">
            <x v="18"/>
          </reference>
          <reference field="6" count="1" selected="0">
            <x v="22"/>
          </reference>
          <reference field="9" count="1">
            <x v="12"/>
          </reference>
          <reference field="11" count="1" selected="0">
            <x v="91"/>
          </reference>
        </references>
      </pivotArea>
    </format>
    <format dxfId="89">
      <pivotArea dataOnly="0" labelOnly="1" outline="0" fieldPosition="0">
        <references count="5">
          <reference field="0" count="1" selected="0">
            <x v="8"/>
          </reference>
          <reference field="5" count="1" selected="0">
            <x v="18"/>
          </reference>
          <reference field="6" count="1" selected="0">
            <x v="22"/>
          </reference>
          <reference field="9" count="1">
            <x v="48"/>
          </reference>
          <reference field="11" count="1" selected="0">
            <x v="96"/>
          </reference>
        </references>
      </pivotArea>
    </format>
    <format dxfId="88">
      <pivotArea dataOnly="0" labelOnly="1" outline="0" fieldPosition="0">
        <references count="5">
          <reference field="0" count="1" selected="0">
            <x v="8"/>
          </reference>
          <reference field="5" count="1" selected="0">
            <x v="18"/>
          </reference>
          <reference field="6" count="1" selected="0">
            <x v="22"/>
          </reference>
          <reference field="9" count="1">
            <x v="48"/>
          </reference>
          <reference field="11" count="1" selected="0">
            <x v="99"/>
          </reference>
        </references>
      </pivotArea>
    </format>
    <format dxfId="87">
      <pivotArea dataOnly="0" labelOnly="1" outline="0" fieldPosition="0">
        <references count="5">
          <reference field="0" count="1" selected="0">
            <x v="8"/>
          </reference>
          <reference field="5" count="1" selected="0">
            <x v="18"/>
          </reference>
          <reference field="6" count="1" selected="0">
            <x v="22"/>
          </reference>
          <reference field="9" count="1">
            <x v="48"/>
          </reference>
          <reference field="11" count="1" selected="0">
            <x v="104"/>
          </reference>
        </references>
      </pivotArea>
    </format>
    <format dxfId="86">
      <pivotArea dataOnly="0" labelOnly="1" outline="0" fieldPosition="0">
        <references count="5">
          <reference field="0" count="1" selected="0">
            <x v="9"/>
          </reference>
          <reference field="5" count="1" selected="0">
            <x v="18"/>
          </reference>
          <reference field="6" count="1" selected="0">
            <x v="22"/>
          </reference>
          <reference field="9" count="1">
            <x v="31"/>
          </reference>
          <reference field="11" count="1" selected="0">
            <x v="117"/>
          </reference>
        </references>
      </pivotArea>
    </format>
    <format dxfId="85">
      <pivotArea dataOnly="0" labelOnly="1" outline="0" fieldPosition="0">
        <references count="5">
          <reference field="0" count="1" selected="0">
            <x v="12"/>
          </reference>
          <reference field="5" count="1" selected="0">
            <x v="18"/>
          </reference>
          <reference field="6" count="1" selected="0">
            <x v="22"/>
          </reference>
          <reference field="9" count="1">
            <x v="21"/>
          </reference>
          <reference field="11" count="1" selected="0">
            <x v="139"/>
          </reference>
        </references>
      </pivotArea>
    </format>
    <format dxfId="84">
      <pivotArea dataOnly="0" labelOnly="1" outline="0" fieldPosition="0">
        <references count="5">
          <reference field="0" count="1" selected="0">
            <x v="12"/>
          </reference>
          <reference field="5" count="1" selected="0">
            <x v="18"/>
          </reference>
          <reference field="6" count="1" selected="0">
            <x v="22"/>
          </reference>
          <reference field="9" count="1">
            <x v="18"/>
          </reference>
          <reference field="11" count="1" selected="0">
            <x v="160"/>
          </reference>
        </references>
      </pivotArea>
    </format>
    <format dxfId="83">
      <pivotArea dataOnly="0" labelOnly="1" outline="0" fieldPosition="0">
        <references count="5">
          <reference field="0" count="1" selected="0">
            <x v="12"/>
          </reference>
          <reference field="5" count="1" selected="0">
            <x v="18"/>
          </reference>
          <reference field="6" count="1" selected="0">
            <x v="22"/>
          </reference>
          <reference field="9" count="1">
            <x v="42"/>
          </reference>
          <reference field="11" count="1" selected="0">
            <x v="165"/>
          </reference>
        </references>
      </pivotArea>
    </format>
    <format dxfId="82">
      <pivotArea dataOnly="0" labelOnly="1" outline="0" fieldPosition="0">
        <references count="5">
          <reference field="0" count="1" selected="0">
            <x v="13"/>
          </reference>
          <reference field="5" count="1" selected="0">
            <x v="18"/>
          </reference>
          <reference field="6" count="1" selected="0">
            <x v="22"/>
          </reference>
          <reference field="9" count="1">
            <x v="50"/>
          </reference>
          <reference field="11" count="1" selected="0">
            <x v="168"/>
          </reference>
        </references>
      </pivotArea>
    </format>
    <format dxfId="81">
      <pivotArea dataOnly="0" labelOnly="1" outline="0" fieldPosition="0">
        <references count="5">
          <reference field="0" count="1" selected="0">
            <x v="13"/>
          </reference>
          <reference field="5" count="1" selected="0">
            <x v="18"/>
          </reference>
          <reference field="6" count="1" selected="0">
            <x v="22"/>
          </reference>
          <reference field="9" count="1">
            <x v="50"/>
          </reference>
          <reference field="11" count="1" selected="0">
            <x v="170"/>
          </reference>
        </references>
      </pivotArea>
    </format>
    <format dxfId="80">
      <pivotArea dataOnly="0" labelOnly="1" outline="0" fieldPosition="0">
        <references count="5">
          <reference field="0" count="1" selected="0">
            <x v="7"/>
          </reference>
          <reference field="5" count="1" selected="0">
            <x v="6"/>
          </reference>
          <reference field="6" count="1" selected="0">
            <x v="23"/>
          </reference>
          <reference field="9" count="1">
            <x v="9"/>
          </reference>
          <reference field="11" count="1" selected="0">
            <x v="78"/>
          </reference>
        </references>
      </pivotArea>
    </format>
    <format dxfId="79">
      <pivotArea dataOnly="0" labelOnly="1" outline="0" fieldPosition="0">
        <references count="5">
          <reference field="0" count="1" selected="0">
            <x v="7"/>
          </reference>
          <reference field="5" count="1" selected="0">
            <x v="6"/>
          </reference>
          <reference field="6" count="1" selected="0">
            <x v="23"/>
          </reference>
          <reference field="9" count="1">
            <x v="43"/>
          </reference>
          <reference field="11" count="1" selected="0">
            <x v="79"/>
          </reference>
        </references>
      </pivotArea>
    </format>
    <format dxfId="78">
      <pivotArea dataOnly="0" labelOnly="1" outline="0" fieldPosition="0">
        <references count="5">
          <reference field="0" count="1" selected="0">
            <x v="15"/>
          </reference>
          <reference field="5" count="1" selected="0">
            <x v="6"/>
          </reference>
          <reference field="6" count="1" selected="0">
            <x v="23"/>
          </reference>
          <reference field="9" count="1">
            <x v="7"/>
          </reference>
          <reference field="11" count="1" selected="0">
            <x v="81"/>
          </reference>
        </references>
      </pivotArea>
    </format>
    <format dxfId="77">
      <pivotArea dataOnly="0" labelOnly="1" outline="0" fieldPosition="0">
        <references count="5">
          <reference field="0" count="1" selected="0">
            <x v="7"/>
          </reference>
          <reference field="5" count="1" selected="0">
            <x v="6"/>
          </reference>
          <reference field="6" count="1" selected="0">
            <x v="23"/>
          </reference>
          <reference field="9" count="1">
            <x v="43"/>
          </reference>
          <reference field="11" count="1" selected="0">
            <x v="84"/>
          </reference>
        </references>
      </pivotArea>
    </format>
    <format dxfId="76">
      <pivotArea dataOnly="0" labelOnly="1" outline="0" fieldPosition="0">
        <references count="5">
          <reference field="0" count="1" selected="0">
            <x v="7"/>
          </reference>
          <reference field="5" count="1" selected="0">
            <x v="6"/>
          </reference>
          <reference field="6" count="1" selected="0">
            <x v="23"/>
          </reference>
          <reference field="9" count="1">
            <x v="43"/>
          </reference>
          <reference field="11" count="1" selected="0">
            <x v="85"/>
          </reference>
        </references>
      </pivotArea>
    </format>
    <format dxfId="75">
      <pivotArea dataOnly="0" labelOnly="1" outline="0" fieldPosition="0">
        <references count="5">
          <reference field="0" count="1" selected="0">
            <x v="7"/>
          </reference>
          <reference field="5" count="1" selected="0">
            <x v="6"/>
          </reference>
          <reference field="6" count="1" selected="0">
            <x v="23"/>
          </reference>
          <reference field="9" count="1">
            <x v="12"/>
          </reference>
          <reference field="11" count="1" selected="0">
            <x v="86"/>
          </reference>
        </references>
      </pivotArea>
    </format>
    <format dxfId="74">
      <pivotArea dataOnly="0" labelOnly="1" outline="0" fieldPosition="0">
        <references count="5">
          <reference field="0" count="1" selected="0">
            <x v="7"/>
          </reference>
          <reference field="5" count="1" selected="0">
            <x v="6"/>
          </reference>
          <reference field="6" count="1" selected="0">
            <x v="23"/>
          </reference>
          <reference field="9" count="1">
            <x v="24"/>
          </reference>
          <reference field="11" count="1" selected="0">
            <x v="87"/>
          </reference>
        </references>
      </pivotArea>
    </format>
    <format dxfId="73">
      <pivotArea dataOnly="0" labelOnly="1" outline="0" fieldPosition="0">
        <references count="5">
          <reference field="0" count="1" selected="0">
            <x v="7"/>
          </reference>
          <reference field="5" count="1" selected="0">
            <x v="6"/>
          </reference>
          <reference field="6" count="1" selected="0">
            <x v="23"/>
          </reference>
          <reference field="9" count="1">
            <x v="43"/>
          </reference>
          <reference field="11" count="1" selected="0">
            <x v="89"/>
          </reference>
        </references>
      </pivotArea>
    </format>
    <format dxfId="72">
      <pivotArea dataOnly="0" labelOnly="1" outline="0" fieldPosition="0">
        <references count="5">
          <reference field="0" count="1" selected="0">
            <x v="7"/>
          </reference>
          <reference field="5" count="1" selected="0">
            <x v="6"/>
          </reference>
          <reference field="6" count="1" selected="0">
            <x v="23"/>
          </reference>
          <reference field="9" count="1">
            <x v="24"/>
          </reference>
          <reference field="11" count="1" selected="0">
            <x v="92"/>
          </reference>
        </references>
      </pivotArea>
    </format>
    <format dxfId="71">
      <pivotArea dataOnly="0" labelOnly="1" outline="0" fieldPosition="0">
        <references count="5">
          <reference field="0" count="1" selected="0">
            <x v="4"/>
          </reference>
          <reference field="5" count="1" selected="0">
            <x v="15"/>
          </reference>
          <reference field="6" count="1" selected="0">
            <x v="24"/>
          </reference>
          <reference field="9" count="1">
            <x v="38"/>
          </reference>
          <reference field="11" count="1" selected="0">
            <x v="35"/>
          </reference>
        </references>
      </pivotArea>
    </format>
    <format dxfId="70">
      <pivotArea dataOnly="0" labelOnly="1" outline="0" fieldPosition="0">
        <references count="5">
          <reference field="0" count="1" selected="0">
            <x v="4"/>
          </reference>
          <reference field="5" count="1" selected="0">
            <x v="15"/>
          </reference>
          <reference field="6" count="1" selected="0">
            <x v="24"/>
          </reference>
          <reference field="9" count="1">
            <x v="38"/>
          </reference>
          <reference field="11" count="1" selected="0">
            <x v="36"/>
          </reference>
        </references>
      </pivotArea>
    </format>
    <format dxfId="69">
      <pivotArea dataOnly="0" labelOnly="1" outline="0" fieldPosition="0">
        <references count="5">
          <reference field="0" count="1" selected="0">
            <x v="4"/>
          </reference>
          <reference field="5" count="1" selected="0">
            <x v="15"/>
          </reference>
          <reference field="6" count="1" selected="0">
            <x v="24"/>
          </reference>
          <reference field="9" count="1">
            <x v="38"/>
          </reference>
          <reference field="11" count="1" selected="0">
            <x v="39"/>
          </reference>
        </references>
      </pivotArea>
    </format>
    <format dxfId="68">
      <pivotArea dataOnly="0" labelOnly="1" outline="0" fieldPosition="0">
        <references count="5">
          <reference field="0" count="1" selected="0">
            <x v="4"/>
          </reference>
          <reference field="5" count="1" selected="0">
            <x v="15"/>
          </reference>
          <reference field="6" count="1" selected="0">
            <x v="24"/>
          </reference>
          <reference field="9" count="1">
            <x v="38"/>
          </reference>
          <reference field="11" count="1" selected="0">
            <x v="50"/>
          </reference>
        </references>
      </pivotArea>
    </format>
    <format dxfId="67">
      <pivotArea dataOnly="0" labelOnly="1" outline="0" fieldPosition="0">
        <references count="5">
          <reference field="0" count="1" selected="0">
            <x v="9"/>
          </reference>
          <reference field="5" count="1" selected="0">
            <x v="19"/>
          </reference>
          <reference field="6" count="1" selected="0">
            <x v="25"/>
          </reference>
          <reference field="9" count="1">
            <x v="5"/>
          </reference>
          <reference field="11" count="1" selected="0">
            <x v="111"/>
          </reference>
        </references>
      </pivotArea>
    </format>
    <format dxfId="66">
      <pivotArea dataOnly="0" labelOnly="1" outline="0" fieldPosition="0">
        <references count="5">
          <reference field="0" count="1" selected="0">
            <x v="9"/>
          </reference>
          <reference field="5" count="1" selected="0">
            <x v="19"/>
          </reference>
          <reference field="6" count="1" selected="0">
            <x v="25"/>
          </reference>
          <reference field="9" count="1">
            <x v="5"/>
          </reference>
          <reference field="11" count="1" selected="0">
            <x v="112"/>
          </reference>
        </references>
      </pivotArea>
    </format>
    <format dxfId="65">
      <pivotArea dataOnly="0" labelOnly="1" outline="0" fieldPosition="0">
        <references count="5">
          <reference field="0" count="1" selected="0">
            <x v="9"/>
          </reference>
          <reference field="5" count="1" selected="0">
            <x v="19"/>
          </reference>
          <reference field="6" count="1" selected="0">
            <x v="25"/>
          </reference>
          <reference field="9" count="1">
            <x v="5"/>
          </reference>
          <reference field="11" count="1" selected="0">
            <x v="113"/>
          </reference>
        </references>
      </pivotArea>
    </format>
    <format dxfId="64">
      <pivotArea dataOnly="0" labelOnly="1" outline="0" fieldPosition="0">
        <references count="5">
          <reference field="0" count="1" selected="0">
            <x v="9"/>
          </reference>
          <reference field="5" count="1" selected="0">
            <x v="19"/>
          </reference>
          <reference field="6" count="1" selected="0">
            <x v="25"/>
          </reference>
          <reference field="9" count="1">
            <x v="5"/>
          </reference>
          <reference field="11" count="1" selected="0">
            <x v="120"/>
          </reference>
        </references>
      </pivotArea>
    </format>
    <format dxfId="63">
      <pivotArea dataOnly="0" labelOnly="1" outline="0" fieldPosition="0">
        <references count="5">
          <reference field="0" count="1" selected="0">
            <x v="7"/>
          </reference>
          <reference field="5" count="1" selected="0">
            <x v="20"/>
          </reference>
          <reference field="6" count="1" selected="0">
            <x v="26"/>
          </reference>
          <reference field="9" count="1">
            <x v="12"/>
          </reference>
          <reference field="11" count="1" selected="0">
            <x v="76"/>
          </reference>
        </references>
      </pivotArea>
    </format>
    <format dxfId="62">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1" name="Tabla3" displayName="Tabla3" ref="A1:AC236" totalsRowCount="1" headerRowDxfId="61" dataDxfId="59" headerRowBorderDxfId="60" tableBorderDxfId="58" headerRowCellStyle="Millares [0]" dataCellStyle="Millares [0]">
  <autoFilter ref="A1:AC235"/>
  <tableColumns count="29">
    <tableColumn id="1" name="REG" dataDxfId="57" totalsRowDxfId="56"/>
    <tableColumn id="2" name="DEPTO." dataDxfId="55" totalsRowDxfId="54"/>
    <tableColumn id="3" name="LEY" dataDxfId="53" totalsRowDxfId="52"/>
    <tableColumn id="4" name="LINEA DE ACCION" dataDxfId="51" totalsRowDxfId="50"/>
    <tableColumn id="5" name="MOD" dataDxfId="49" totalsRowDxfId="48"/>
    <tableColumn id="6" name="RUT" dataDxfId="47" totalsRowDxfId="46"/>
    <tableColumn id="7" name="NOMBRE INSTITUCION" dataDxfId="45" totalsRowDxfId="44"/>
    <tableColumn id="8" name="COD INST" dataDxfId="43" totalsRowDxfId="42"/>
    <tableColumn id="9" name="PPTO" dataDxfId="41" totalsRowDxfId="40" dataCellStyle="Normal_Hoja7 2"/>
    <tableColumn id="10" name="COMUNA" dataDxfId="39" totalsRowDxfId="38"/>
    <tableColumn id="11" name="PLAZAS" dataDxfId="37" totalsRowDxfId="36"/>
    <tableColumn id="12" name="CODIGO" dataDxfId="35" totalsRowDxfId="34"/>
    <tableColumn id="13" name="CODIGO SIGFE" dataDxfId="33" totalsRowDxfId="32"/>
    <tableColumn id="15" name="ESTABLECIMIENTO" dataDxfId="31" totalsRowDxfId="30"/>
    <tableColumn id="16" name="BANCO" dataDxfId="29" totalsRowDxfId="28"/>
    <tableColumn id="17" name="CTA CTE" dataDxfId="27" totalsRowDxfId="26" dataCellStyle="Millares"/>
    <tableColumn id="18" name="ENERO" totalsRowFunction="sum" dataDxfId="25" totalsRowDxfId="24" dataCellStyle="Millares [0]"/>
    <tableColumn id="19" name="FEBRERO" totalsRowFunction="sum" dataDxfId="23" totalsRowDxfId="22" dataCellStyle="Millares [0]"/>
    <tableColumn id="20" name="MARZO" totalsRowFunction="sum" dataDxfId="21" totalsRowDxfId="20" dataCellStyle="Millares [0]"/>
    <tableColumn id="21" name="ABRIL" totalsRowFunction="sum" dataDxfId="19" totalsRowDxfId="18" dataCellStyle="Millares [0]"/>
    <tableColumn id="22" name="MAYO" totalsRowFunction="sum" dataDxfId="17" totalsRowDxfId="16" dataCellStyle="Millares [0]"/>
    <tableColumn id="23" name="JUNIO" totalsRowFunction="sum" dataDxfId="15" totalsRowDxfId="14" dataCellStyle="Millares [0]"/>
    <tableColumn id="24" name="JULIO" totalsRowFunction="sum" dataDxfId="13" totalsRowDxfId="12" dataCellStyle="Millares [0]"/>
    <tableColumn id="25" name="AGOSTO" totalsRowFunction="sum" dataDxfId="11" totalsRowDxfId="10" dataCellStyle="Millares [0]"/>
    <tableColumn id="26" name="SEPTIEMBRE" totalsRowFunction="sum" dataDxfId="9" totalsRowDxfId="8" dataCellStyle="Millares [0]"/>
    <tableColumn id="27" name="OCTUBRE" totalsRowFunction="sum" dataDxfId="7" totalsRowDxfId="6" dataCellStyle="Millares [0]"/>
    <tableColumn id="30" name="NOVIEMBRE" totalsRowFunction="sum" dataDxfId="5" totalsRowDxfId="4" dataCellStyle="Millares [0]"/>
    <tableColumn id="28" name="DICIEMBRE" totalsRowFunction="sum" dataDxfId="3" totalsRowDxfId="2" dataCellStyle="Millares [0]"/>
    <tableColumn id="29" name="ACUMULADO" totalsRowFunction="sum" dataDxfId="1" totalsRowDxfId="0" dataCellStyle="Millares [0]">
      <calculatedColumnFormula>SUM(Tabla3[[#This Row],[ENERO]:[DICIEMBRE]])</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42"/>
  <sheetViews>
    <sheetView tabSelected="1" workbookViewId="0">
      <selection activeCell="G25" sqref="G25"/>
    </sheetView>
  </sheetViews>
  <sheetFormatPr baseColWidth="10" defaultRowHeight="11.25" x14ac:dyDescent="0.2"/>
  <cols>
    <col min="1" max="1" width="11.42578125" style="1"/>
    <col min="2" max="2" width="64.28515625" style="1" bestFit="1" customWidth="1"/>
    <col min="3" max="3" width="11.42578125" style="1"/>
    <col min="4" max="5" width="11.42578125" style="1" hidden="1" customWidth="1"/>
    <col min="6" max="23" width="11.42578125" style="1"/>
    <col min="24" max="25" width="11.42578125" style="3"/>
    <col min="26" max="16384" width="11.42578125" style="1"/>
  </cols>
  <sheetData>
    <row r="1" spans="2:29" s="30" customFormat="1" ht="32.25" customHeight="1" x14ac:dyDescent="0.2">
      <c r="B1" s="117" t="s">
        <v>1</v>
      </c>
      <c r="C1" s="118"/>
      <c r="D1" s="118"/>
      <c r="E1" s="117"/>
      <c r="F1" s="117"/>
      <c r="G1" s="117"/>
      <c r="H1" s="117"/>
      <c r="I1" s="117"/>
      <c r="J1" s="117"/>
      <c r="K1" s="117"/>
      <c r="L1" s="117"/>
      <c r="M1" s="117"/>
      <c r="N1" s="117"/>
      <c r="O1" s="117"/>
      <c r="P1" s="31"/>
      <c r="S1" s="32"/>
      <c r="U1" s="33"/>
      <c r="V1" s="34"/>
      <c r="W1" s="35"/>
      <c r="X1" s="36"/>
      <c r="Y1" s="36"/>
      <c r="Z1" s="31"/>
    </row>
    <row r="2" spans="2:29" s="30" customFormat="1" ht="32.25" customHeight="1" x14ac:dyDescent="0.2">
      <c r="B2" s="119" t="s">
        <v>8403</v>
      </c>
      <c r="C2" s="120"/>
      <c r="D2" s="120"/>
      <c r="E2" s="119"/>
      <c r="F2" s="119"/>
      <c r="G2" s="119"/>
      <c r="H2" s="119"/>
      <c r="I2" s="119"/>
      <c r="J2" s="119"/>
      <c r="K2" s="119"/>
      <c r="L2" s="119"/>
      <c r="M2" s="119"/>
      <c r="N2" s="119"/>
      <c r="O2" s="119"/>
      <c r="P2" s="31"/>
      <c r="S2" s="32"/>
      <c r="U2" s="33"/>
      <c r="V2" s="34"/>
      <c r="W2" s="35"/>
      <c r="X2" s="36"/>
      <c r="Y2" s="36"/>
      <c r="Z2" s="31"/>
    </row>
    <row r="3" spans="2:29" s="30" customFormat="1" ht="32.25" customHeight="1" x14ac:dyDescent="0.2">
      <c r="B3" s="119" t="s">
        <v>8423</v>
      </c>
      <c r="C3" s="120"/>
      <c r="D3" s="120"/>
      <c r="E3" s="119"/>
      <c r="F3" s="119"/>
      <c r="G3" s="119"/>
      <c r="H3" s="119"/>
      <c r="I3" s="119"/>
      <c r="J3" s="119"/>
      <c r="K3" s="119"/>
      <c r="L3" s="119"/>
      <c r="M3" s="119"/>
      <c r="N3" s="119"/>
      <c r="O3" s="119"/>
      <c r="P3" s="31"/>
      <c r="S3" s="32"/>
      <c r="U3" s="33"/>
      <c r="V3" s="34"/>
      <c r="W3" s="35"/>
      <c r="X3" s="36"/>
      <c r="Y3" s="36"/>
      <c r="Z3" s="31"/>
    </row>
    <row r="4" spans="2:29" s="30" customFormat="1" ht="32.25" customHeight="1" x14ac:dyDescent="0.2">
      <c r="B4" s="121" t="s">
        <v>6337</v>
      </c>
      <c r="C4" s="122"/>
      <c r="D4" s="122"/>
      <c r="E4" s="121"/>
      <c r="F4" s="121"/>
      <c r="G4" s="121"/>
      <c r="H4" s="121"/>
      <c r="I4" s="121"/>
      <c r="J4" s="121"/>
      <c r="K4" s="121"/>
      <c r="L4" s="121"/>
      <c r="M4" s="121"/>
      <c r="N4" s="121"/>
      <c r="O4" s="121"/>
      <c r="P4" s="31"/>
      <c r="S4" s="32"/>
      <c r="U4" s="33"/>
      <c r="V4" s="34"/>
      <c r="W4" s="35"/>
      <c r="X4" s="36"/>
      <c r="Y4" s="36"/>
      <c r="Z4" s="31"/>
    </row>
    <row r="5" spans="2:29" s="30" customFormat="1" ht="15.75" customHeight="1" x14ac:dyDescent="0.2">
      <c r="B5" s="37"/>
      <c r="C5" s="38"/>
      <c r="D5" s="37"/>
      <c r="E5" s="38"/>
      <c r="F5" s="38"/>
      <c r="G5" s="37"/>
      <c r="H5" s="38"/>
      <c r="I5" s="38"/>
      <c r="J5" s="38"/>
      <c r="K5" s="37"/>
      <c r="L5" s="38"/>
      <c r="M5" s="37"/>
      <c r="N5" s="38"/>
      <c r="O5" s="37"/>
      <c r="P5" s="35"/>
      <c r="Q5" s="37"/>
      <c r="R5" s="38"/>
      <c r="S5" s="38"/>
      <c r="U5" s="33"/>
      <c r="V5" s="34"/>
      <c r="W5" s="35"/>
      <c r="X5" s="36"/>
      <c r="Y5" s="36"/>
      <c r="Z5" s="31"/>
    </row>
    <row r="6" spans="2:29" x14ac:dyDescent="0.2">
      <c r="V6" s="4"/>
      <c r="W6" s="5"/>
    </row>
    <row r="7" spans="2:29" ht="15.75" customHeight="1" x14ac:dyDescent="0.2">
      <c r="B7" s="17" t="s">
        <v>2</v>
      </c>
      <c r="C7" s="18" t="s">
        <v>3</v>
      </c>
      <c r="D7" s="6" t="s">
        <v>8323</v>
      </c>
      <c r="E7" s="6" t="s">
        <v>8121</v>
      </c>
      <c r="F7" s="19" t="s">
        <v>4</v>
      </c>
      <c r="G7" s="17" t="s">
        <v>5</v>
      </c>
      <c r="H7" s="17" t="s">
        <v>6</v>
      </c>
      <c r="I7" s="17" t="s">
        <v>7</v>
      </c>
      <c r="J7" s="17" t="s">
        <v>8</v>
      </c>
      <c r="K7" s="17" t="s">
        <v>10</v>
      </c>
      <c r="L7" s="20" t="s">
        <v>22</v>
      </c>
      <c r="M7" s="17" t="s">
        <v>9</v>
      </c>
      <c r="N7" s="17" t="s">
        <v>11</v>
      </c>
      <c r="O7" s="17" t="s">
        <v>12</v>
      </c>
      <c r="P7" s="17" t="s">
        <v>13</v>
      </c>
      <c r="Q7" s="17" t="s">
        <v>23</v>
      </c>
      <c r="R7" s="17" t="s">
        <v>14</v>
      </c>
      <c r="S7" s="17" t="s">
        <v>0</v>
      </c>
      <c r="T7" s="17" t="s">
        <v>15</v>
      </c>
      <c r="U7" s="17" t="s">
        <v>16</v>
      </c>
      <c r="V7" s="20" t="s">
        <v>17</v>
      </c>
      <c r="W7" s="21" t="s">
        <v>18</v>
      </c>
      <c r="X7" s="22" t="s">
        <v>8422</v>
      </c>
      <c r="Y7" s="22" t="s">
        <v>6338</v>
      </c>
      <c r="Z7" s="23" t="s">
        <v>19</v>
      </c>
      <c r="AA7" s="24" t="s">
        <v>20</v>
      </c>
      <c r="AB7" s="24" t="s">
        <v>21</v>
      </c>
      <c r="AC7" s="24" t="s">
        <v>6339</v>
      </c>
    </row>
    <row r="8" spans="2:29" x14ac:dyDescent="0.2">
      <c r="B8" s="40" t="s">
        <v>6477</v>
      </c>
      <c r="C8" s="40">
        <v>704164009</v>
      </c>
      <c r="D8" s="6">
        <v>1020313</v>
      </c>
      <c r="E8" s="40">
        <v>2</v>
      </c>
      <c r="F8" s="6" t="str">
        <f>VLOOKUP(C8,'AUD ABRIL'!B:T,2,0)</f>
        <v>Corporación de Derecho Privado</v>
      </c>
      <c r="G8" s="6" t="str">
        <f>VLOOKUP(C8,'AUD ABRIL'!B:T,3,0)</f>
        <v>Otorgado por Decreto Supremo Nº 1577, de 21 de agosto 1969, del Ministerio de Justicia.</v>
      </c>
      <c r="H8" s="6" t="str">
        <f>VLOOKUP(C8,'AUD ABRIL'!B:T,4,0)</f>
        <v xml:space="preserve">Certificado de Vigencia de Persona Jurídica Sin Fines de Lucro Folio N° 500396386348, emitido con fecha 01 de julio de 2021, por el Servicio de Registro Civil e Identificación.
</v>
      </c>
      <c r="I8" s="6" t="str">
        <f>VLOOKUP(C8,'AUD ABRIL'!B:T,5,0)</f>
        <v>Otorgado por Decreto Supremo Nº 1577, de 21 de agosto 1969, del Ministerio de Justicia.</v>
      </c>
      <c r="J8" s="6" t="str">
        <f>VLOOKUP(C8,'AUD ABRIL'!B:T,6,0)</f>
        <v xml:space="preserve">Presidente: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8" s="6" t="str">
        <f>VLOOKUP(C8,'AUD ABRIL'!B:T,7,0)</f>
        <v>: Durarán 2 años en sus cargos, renovándose por mitades cada año.</v>
      </c>
      <c r="L8" s="6" t="str">
        <f>VLOOKUP(C8,'AUD ABRIL'!B:T,8,0)</f>
        <v>Del 04.04.2019. Acompaña Ley N° 21.239, que prorroga mandatos a directores por COVI 19.</v>
      </c>
      <c r="M8" s="6" t="str">
        <f>VLOOKUP(C8,'AUD ABRIL'!B:T,9,0)</f>
        <v xml:space="preserve">Presidente: Karen Gallardo Barraza, 
En su ausencia, Roberto Rondon Villegas,  (Vice Presidente Primero)
Director Ejecutivo: 
Osvaldo Jesús Gallardo Gallardo, </v>
      </c>
      <c r="N8" s="6" t="str">
        <f>VLOOKUP(C8,'AUD ABRIL'!B:T,10,0)</f>
        <v xml:space="preserve">Copiapó Nº595, Antofagasta.
</v>
      </c>
      <c r="O8" s="6" t="str">
        <f>VLOOKUP(C8,'AUD ABRIL'!B:T,11,0)</f>
        <v>II</v>
      </c>
      <c r="P8" s="6" t="str">
        <f>VLOOKUP(C8,'AUD ABRIL'!B:T,12,0)</f>
        <v>Copiapó</v>
      </c>
      <c r="Q8" s="6" t="str">
        <f>VLOOKUP(C8,'AUD ABRIL'!B:T,13,0)</f>
        <v xml:space="preserve">(55) 263040 </v>
      </c>
      <c r="R8" s="6">
        <f>VLOOKUP(C8,'AUD ABRIL'!B:T,14,0)</f>
        <v>0</v>
      </c>
      <c r="S8" s="6">
        <f>VLOOKUP(C8,'AUD ABRIL'!B:T,15,0)</f>
        <v>0</v>
      </c>
      <c r="T8" s="6" t="str">
        <f>VLOOKUP(C8,'AUD ABRIL'!B:T,16,0)</f>
        <v>93509: Otras asociaciones.</v>
      </c>
      <c r="U8" s="6" t="str">
        <f>VLOOKUP(C8,'AUD ABRIL'!B:T,17,0)</f>
        <v>Antecedentes financieros correspondientes al año 2020, aprobados por el Subdepartamento de Supervisión Financiera.</v>
      </c>
      <c r="V8" s="7">
        <f>VLOOKUP(C8,'AUD ABRIL'!B:T,18,0)</f>
        <v>37970</v>
      </c>
      <c r="W8" s="8">
        <f>VLOOKUP(C8,'AUD ABRIL'!B:T,19,0)</f>
        <v>225</v>
      </c>
      <c r="X8" s="9">
        <v>5861561</v>
      </c>
      <c r="Y8" s="9">
        <v>24144048</v>
      </c>
      <c r="Z8" s="7">
        <v>44681</v>
      </c>
      <c r="AA8" s="6" t="s">
        <v>6340</v>
      </c>
      <c r="AB8" s="6" t="s">
        <v>6341</v>
      </c>
      <c r="AC8" s="6" t="s">
        <v>6343</v>
      </c>
    </row>
    <row r="9" spans="2:29" x14ac:dyDescent="0.2">
      <c r="B9" s="40" t="s">
        <v>6477</v>
      </c>
      <c r="C9" s="40">
        <v>704164009</v>
      </c>
      <c r="D9" s="6">
        <v>1020367</v>
      </c>
      <c r="E9" s="40">
        <v>2</v>
      </c>
      <c r="F9" s="6" t="str">
        <f>VLOOKUP(C9,'AUD ABRIL'!B:T,2,0)</f>
        <v>Corporación de Derecho Privado</v>
      </c>
      <c r="G9" s="6" t="str">
        <f>VLOOKUP(C9,'AUD ABRIL'!B:T,3,0)</f>
        <v>Otorgado por Decreto Supremo Nº 1577, de 21 de agosto 1969, del Ministerio de Justicia.</v>
      </c>
      <c r="H9" s="6" t="str">
        <f>VLOOKUP(C9,'AUD ABRIL'!B:T,4,0)</f>
        <v xml:space="preserve">Certificado de Vigencia de Persona Jurídica Sin Fines de Lucro Folio N° 500396386348, emitido con fecha 01 de julio de 2021, por el Servicio de Registro Civil e Identificación.
</v>
      </c>
      <c r="I9" s="6" t="str">
        <f>VLOOKUP(C9,'AUD ABRIL'!B:T,5,0)</f>
        <v>Otorgado por Decreto Supremo Nº 1577, de 21 de agosto 1969, del Ministerio de Justicia.</v>
      </c>
      <c r="J9" s="6" t="str">
        <f>VLOOKUP(C9,'AUD ABRIL'!B:T,6,0)</f>
        <v xml:space="preserve">Presidente: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9" s="6" t="str">
        <f>VLOOKUP(C9,'AUD ABRIL'!B:T,7,0)</f>
        <v>: Durarán 2 años en sus cargos, renovándose por mitades cada año.</v>
      </c>
      <c r="L9" s="6" t="str">
        <f>VLOOKUP(C9,'AUD ABRIL'!B:T,8,0)</f>
        <v>Del 04.04.2019. Acompaña Ley N° 21.239, que prorroga mandatos a directores por COVI 19.</v>
      </c>
      <c r="M9" s="6" t="str">
        <f>VLOOKUP(C9,'AUD ABRIL'!B:T,9,0)</f>
        <v xml:space="preserve">Presidente: Karen Gallardo Barraza, 
En su ausencia, Roberto Rondon Villegas,  (Vice Presidente Primero)
Director Ejecutivo: 
Osvaldo Jesús Gallardo Gallardo, </v>
      </c>
      <c r="N9" s="6" t="str">
        <f>VLOOKUP(C9,'AUD ABRIL'!B:T,10,0)</f>
        <v xml:space="preserve">Copiapó Nº595, Antofagasta.
</v>
      </c>
      <c r="O9" s="6" t="str">
        <f>VLOOKUP(C9,'AUD ABRIL'!B:T,11,0)</f>
        <v>II</v>
      </c>
      <c r="P9" s="6" t="str">
        <f>VLOOKUP(C9,'AUD ABRIL'!B:T,12,0)</f>
        <v>Copiapó</v>
      </c>
      <c r="Q9" s="6" t="str">
        <f>VLOOKUP(C9,'AUD ABRIL'!B:T,13,0)</f>
        <v xml:space="preserve">(55) 263040 </v>
      </c>
      <c r="R9" s="6">
        <f>VLOOKUP(C9,'AUD ABRIL'!B:T,14,0)</f>
        <v>0</v>
      </c>
      <c r="S9" s="6">
        <f>VLOOKUP(C9,'AUD ABRIL'!B:T,15,0)</f>
        <v>0</v>
      </c>
      <c r="T9" s="6" t="str">
        <f>VLOOKUP(C9,'AUD ABRIL'!B:T,16,0)</f>
        <v>93509: Otras asociaciones.</v>
      </c>
      <c r="U9" s="6" t="str">
        <f>VLOOKUP(C9,'AUD ABRIL'!B:T,17,0)</f>
        <v>Antecedentes financieros correspondientes al año 2020, aprobados por el Subdepartamento de Supervisión Financiera.</v>
      </c>
      <c r="V9" s="7">
        <f>VLOOKUP(C9,'AUD ABRIL'!B:T,18,0)</f>
        <v>37970</v>
      </c>
      <c r="W9" s="8">
        <f>VLOOKUP(C9,'AUD ABRIL'!B:T,19,0)</f>
        <v>225</v>
      </c>
      <c r="X9" s="9">
        <v>7910031</v>
      </c>
      <c r="Y9" s="9">
        <v>30010425</v>
      </c>
      <c r="Z9" s="7">
        <v>44681</v>
      </c>
      <c r="AA9" s="6" t="s">
        <v>6340</v>
      </c>
      <c r="AB9" s="6" t="s">
        <v>6341</v>
      </c>
      <c r="AC9" s="6" t="s">
        <v>6344</v>
      </c>
    </row>
    <row r="10" spans="2:29" x14ac:dyDescent="0.2">
      <c r="B10" s="40" t="s">
        <v>6478</v>
      </c>
      <c r="C10" s="40">
        <v>818329008</v>
      </c>
      <c r="D10" s="6">
        <v>1050722</v>
      </c>
      <c r="E10" s="40">
        <v>5</v>
      </c>
      <c r="F10" s="6" t="str">
        <f>VLOOKUP(C10,'AUD ABRIL'!B:T,2,0)</f>
        <v>Corporación de Derecho Privado.</v>
      </c>
      <c r="G10" s="6" t="str">
        <f>VLOOKUP(C10,'AUD ABRIL'!B:T,3,0)</f>
        <v xml:space="preserve">Otorgado por Decreto Supremo Nº 17755, de fecha 18 de octubre de 1915, por el Ministerio de Justicia.  </v>
      </c>
      <c r="H10" s="6" t="str">
        <f>VLOOKUP(C10,'AUD ABRIL'!B:T,4,0)</f>
        <v>Certificado de vigencia de persona jurídica sin fines de lucro, folio N° 500400647593, emitido por el Servicio de Registro Civil e Identificación, con fecha 28 de julio de 2021.</v>
      </c>
      <c r="I10" s="6" t="str">
        <f>VLOOKUP(C10,'AUD ABRIL'!B:T,5,0)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0" s="6" t="str">
        <f>VLOOKUP(C10,'AUD ABRIL'!B:T,6,0)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0" s="6" t="str">
        <f>VLOOKUP(C10,'AUD ABRIL'!B:T,7,0)</f>
        <v xml:space="preserve">Los directores duran tres años en sus cargos, pudiendo ser reelegidos por una sola vez y se renuevan anualmente por terceras partes.
</v>
      </c>
      <c r="L10" s="6" t="str">
        <f>VLOOKUP(C10,'AUD ABRIL'!B:T,8,0)</f>
        <v xml:space="preserve">Ultimo Directorio que consta escritura pública: Del período 2019-2020. Vigencia Mandato General de Administración y Facultades otorgado a don Rodrigo Cárcamo Morales y don Diego Trincado Araya: 30 de julio de 2021.
</v>
      </c>
      <c r="M10" s="6" t="str">
        <f>VLOOKUP(C10,'AUD ABRIL'!B:T,9,0)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0" s="6" t="str">
        <f>VLOOKUP(C10,'AUD ABRIL'!B:T,10,0)</f>
        <v xml:space="preserve">Blanco Nº1117, Valparaíso.Blanco N° 1117, Valparaíso, Región de Valparaíso. 
</v>
      </c>
      <c r="O10" s="6" t="str">
        <f>VLOOKUP(C10,'AUD ABRIL'!B:T,11,0)</f>
        <v>V</v>
      </c>
      <c r="P10" s="6" t="str">
        <f>VLOOKUP(C10,'AUD ABRIL'!B:T,12,0)</f>
        <v>Valparaíso</v>
      </c>
      <c r="Q10" s="6" t="str">
        <f>VLOOKUP(C10,'AUD ABRIL'!B:T,13,0)</f>
        <v>(32) 2156900</v>
      </c>
      <c r="R10" s="6" t="str">
        <f>VLOOKUP(C10,'AUD ABRIL'!B:T,14,0)</f>
        <v xml:space="preserve">acjvalpo@gmail.com
</v>
      </c>
      <c r="S10" s="6">
        <f>VLOOKUP(C10,'AUD ABRIL'!B:T,15,0)</f>
        <v>0</v>
      </c>
      <c r="T10" s="6">
        <f>VLOOKUP(C10,'AUD ABRIL'!B:T,16,0)</f>
        <v>93401</v>
      </c>
      <c r="U10" s="6" t="str">
        <f>VLOOKUP(C10,'AUD ABRIL'!B:T,17,0)</f>
        <v xml:space="preserve">Certificado de Antecedentes Financieros, correspondientes al año 2020, aprobados por el Subdepartamento de Supervisión Financiera Nacional.                                                                                                                                                                                                                                                                                                                                                                                                                                                                                                                                                                                                                                                                                                                                                                                                                                                                                                                                                                                                                                                                                      
</v>
      </c>
      <c r="V10" s="7">
        <f>VLOOKUP(C10,'AUD ABRIL'!B:T,18,0)</f>
        <v>37970</v>
      </c>
      <c r="W10" s="8">
        <f>VLOOKUP(C10,'AUD ABRIL'!B:T,19,0)</f>
        <v>250</v>
      </c>
      <c r="X10" s="9"/>
      <c r="Y10" s="9">
        <v>8786132</v>
      </c>
      <c r="Z10" s="7">
        <v>44681</v>
      </c>
      <c r="AA10" s="6" t="s">
        <v>6340</v>
      </c>
      <c r="AB10" s="6" t="s">
        <v>6341</v>
      </c>
      <c r="AC10" s="6" t="s">
        <v>6685</v>
      </c>
    </row>
    <row r="11" spans="2:29" x14ac:dyDescent="0.2">
      <c r="B11" s="40" t="s">
        <v>6478</v>
      </c>
      <c r="C11" s="40">
        <v>818329008</v>
      </c>
      <c r="D11" s="6">
        <v>1050894</v>
      </c>
      <c r="E11" s="40">
        <v>5</v>
      </c>
      <c r="F11" s="6" t="str">
        <f>VLOOKUP(C11,'AUD ABRIL'!B:T,2,0)</f>
        <v>Corporación de Derecho Privado.</v>
      </c>
      <c r="G11" s="6" t="str">
        <f>VLOOKUP(C11,'AUD ABRIL'!B:T,3,0)</f>
        <v xml:space="preserve">Otorgado por Decreto Supremo Nº 17755, de fecha 18 de octubre de 1915, por el Ministerio de Justicia.  </v>
      </c>
      <c r="H11" s="6" t="str">
        <f>VLOOKUP(C11,'AUD ABRIL'!B:T,4,0)</f>
        <v>Certificado de vigencia de persona jurídica sin fines de lucro, folio N° 500400647593, emitido por el Servicio de Registro Civil e Identificación, con fecha 28 de julio de 2021.</v>
      </c>
      <c r="I11" s="6" t="str">
        <f>VLOOKUP(C11,'AUD ABRIL'!B:T,5,0)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1" s="6" t="str">
        <f>VLOOKUP(C11,'AUD ABRIL'!B:T,6,0)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1" s="6" t="str">
        <f>VLOOKUP(C11,'AUD ABRIL'!B:T,7,0)</f>
        <v xml:space="preserve">Los directores duran tres años en sus cargos, pudiendo ser reelegidos por una sola vez y se renuevan anualmente por terceras partes.
</v>
      </c>
      <c r="L11" s="6" t="str">
        <f>VLOOKUP(C11,'AUD ABRIL'!B:T,8,0)</f>
        <v xml:space="preserve">Ultimo Directorio que consta escritura pública: Del período 2019-2020. Vigencia Mandato General de Administración y Facultades otorgado a don Rodrigo Cárcamo Morales y don Diego Trincado Araya: 30 de julio de 2021.
</v>
      </c>
      <c r="M11" s="6" t="str">
        <f>VLOOKUP(C11,'AUD ABRIL'!B:T,9,0)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1" s="6" t="str">
        <f>VLOOKUP(C11,'AUD ABRIL'!B:T,10,0)</f>
        <v xml:space="preserve">Blanco Nº1117, Valparaíso.Blanco N° 1117, Valparaíso, Región de Valparaíso. 
</v>
      </c>
      <c r="O11" s="6" t="str">
        <f>VLOOKUP(C11,'AUD ABRIL'!B:T,11,0)</f>
        <v>V</v>
      </c>
      <c r="P11" s="6" t="str">
        <f>VLOOKUP(C11,'AUD ABRIL'!B:T,12,0)</f>
        <v>Valparaíso</v>
      </c>
      <c r="Q11" s="6" t="str">
        <f>VLOOKUP(C11,'AUD ABRIL'!B:T,13,0)</f>
        <v>(32) 2156900</v>
      </c>
      <c r="R11" s="6" t="str">
        <f>VLOOKUP(C11,'AUD ABRIL'!B:T,14,0)</f>
        <v xml:space="preserve">acjvalpo@gmail.com
</v>
      </c>
      <c r="S11" s="6">
        <f>VLOOKUP(C11,'AUD ABRIL'!B:T,15,0)</f>
        <v>0</v>
      </c>
      <c r="T11" s="6">
        <f>VLOOKUP(C11,'AUD ABRIL'!B:T,16,0)</f>
        <v>93401</v>
      </c>
      <c r="U11" s="6" t="str">
        <f>VLOOKUP(C11,'AUD ABRIL'!B:T,17,0)</f>
        <v xml:space="preserve">Certificado de Antecedentes Financieros, correspondientes al año 2020, aprobados por el Subdepartamento de Supervisión Financiera Nacional.                                                                                                                                                                                                                                                                                                                                                                                                                                                                                                                                                                                                                                                                                                                                                                                                                                                                                                                                                                                                                                                                                      
</v>
      </c>
      <c r="V11" s="7">
        <f>VLOOKUP(C11,'AUD ABRIL'!B:T,18,0)</f>
        <v>37970</v>
      </c>
      <c r="W11" s="8">
        <f>VLOOKUP(C11,'AUD ABRIL'!B:T,19,0)</f>
        <v>250</v>
      </c>
      <c r="X11" s="9"/>
      <c r="Y11" s="9">
        <v>5020646</v>
      </c>
      <c r="Z11" s="7">
        <v>44681</v>
      </c>
      <c r="AA11" s="6" t="s">
        <v>6340</v>
      </c>
      <c r="AB11" s="6" t="s">
        <v>6341</v>
      </c>
      <c r="AC11" s="6" t="s">
        <v>6345</v>
      </c>
    </row>
    <row r="12" spans="2:29" x14ac:dyDescent="0.2">
      <c r="B12" s="40" t="s">
        <v>6478</v>
      </c>
      <c r="C12" s="40">
        <v>818329008</v>
      </c>
      <c r="D12" s="6">
        <v>1050981</v>
      </c>
      <c r="E12" s="40">
        <v>5</v>
      </c>
      <c r="F12" s="6" t="str">
        <f>VLOOKUP(C12,'AUD ABRIL'!B:T,2,0)</f>
        <v>Corporación de Derecho Privado.</v>
      </c>
      <c r="G12" s="6" t="str">
        <f>VLOOKUP(C12,'AUD ABRIL'!B:T,3,0)</f>
        <v xml:space="preserve">Otorgado por Decreto Supremo Nº 17755, de fecha 18 de octubre de 1915, por el Ministerio de Justicia.  </v>
      </c>
      <c r="H12" s="6" t="str">
        <f>VLOOKUP(C12,'AUD ABRIL'!B:T,4,0)</f>
        <v>Certificado de vigencia de persona jurídica sin fines de lucro, folio N° 500400647593, emitido por el Servicio de Registro Civil e Identificación, con fecha 28 de julio de 2021.</v>
      </c>
      <c r="I12" s="6" t="str">
        <f>VLOOKUP(C12,'AUD ABRIL'!B:T,5,0)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2" s="6" t="str">
        <f>VLOOKUP(C12,'AUD ABRIL'!B:T,6,0)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2" s="6" t="str">
        <f>VLOOKUP(C12,'AUD ABRIL'!B:T,7,0)</f>
        <v xml:space="preserve">Los directores duran tres años en sus cargos, pudiendo ser reelegidos por una sola vez y se renuevan anualmente por terceras partes.
</v>
      </c>
      <c r="L12" s="6" t="str">
        <f>VLOOKUP(C12,'AUD ABRIL'!B:T,8,0)</f>
        <v xml:space="preserve">Ultimo Directorio que consta escritura pública: Del período 2019-2020. Vigencia Mandato General de Administración y Facultades otorgado a don Rodrigo Cárcamo Morales y don Diego Trincado Araya: 30 de julio de 2021.
</v>
      </c>
      <c r="M12" s="6" t="str">
        <f>VLOOKUP(C12,'AUD ABRIL'!B:T,9,0)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2" s="6" t="str">
        <f>VLOOKUP(C12,'AUD ABRIL'!B:T,10,0)</f>
        <v xml:space="preserve">Blanco Nº1117, Valparaíso.Blanco N° 1117, Valparaíso, Región de Valparaíso. 
</v>
      </c>
      <c r="O12" s="6" t="str">
        <f>VLOOKUP(C12,'AUD ABRIL'!B:T,11,0)</f>
        <v>V</v>
      </c>
      <c r="P12" s="6" t="str">
        <f>VLOOKUP(C12,'AUD ABRIL'!B:T,12,0)</f>
        <v>Valparaíso</v>
      </c>
      <c r="Q12" s="6" t="str">
        <f>VLOOKUP(C12,'AUD ABRIL'!B:T,13,0)</f>
        <v>(32) 2156900</v>
      </c>
      <c r="R12" s="6" t="str">
        <f>VLOOKUP(C12,'AUD ABRIL'!B:T,14,0)</f>
        <v xml:space="preserve">acjvalpo@gmail.com
</v>
      </c>
      <c r="S12" s="6">
        <f>VLOOKUP(C12,'AUD ABRIL'!B:T,15,0)</f>
        <v>0</v>
      </c>
      <c r="T12" s="6">
        <f>VLOOKUP(C12,'AUD ABRIL'!B:T,16,0)</f>
        <v>93401</v>
      </c>
      <c r="U12" s="6" t="str">
        <f>VLOOKUP(C12,'AUD ABRIL'!B:T,17,0)</f>
        <v xml:space="preserve">Certificado de Antecedentes Financieros, correspondientes al año 2020, aprobados por el Subdepartamento de Supervisión Financiera Nacional.                                                                                                                                                                                                                                                                                                                                                                                                                                                                                                                                                                                                                                                                                                                                                                                                                                                                                                                                                                                                                                                                                      
</v>
      </c>
      <c r="V12" s="7">
        <f>VLOOKUP(C12,'AUD ABRIL'!B:T,18,0)</f>
        <v>37970</v>
      </c>
      <c r="W12" s="8">
        <f>VLOOKUP(C12,'AUD ABRIL'!B:T,19,0)</f>
        <v>250</v>
      </c>
      <c r="X12" s="9">
        <v>1448647</v>
      </c>
      <c r="Y12" s="9">
        <v>6438432</v>
      </c>
      <c r="Z12" s="7">
        <v>44681</v>
      </c>
      <c r="AA12" s="6" t="s">
        <v>6340</v>
      </c>
      <c r="AB12" s="6" t="s">
        <v>6341</v>
      </c>
      <c r="AC12" s="6" t="s">
        <v>6348</v>
      </c>
    </row>
    <row r="13" spans="2:29" x14ac:dyDescent="0.2">
      <c r="B13" s="40" t="s">
        <v>6478</v>
      </c>
      <c r="C13" s="40">
        <v>818329008</v>
      </c>
      <c r="D13" s="6">
        <v>1050982</v>
      </c>
      <c r="E13" s="40">
        <v>5</v>
      </c>
      <c r="F13" s="6" t="str">
        <f>VLOOKUP(C13,'AUD ABRIL'!B:T,2,0)</f>
        <v>Corporación de Derecho Privado.</v>
      </c>
      <c r="G13" s="6" t="str">
        <f>VLOOKUP(C13,'AUD ABRIL'!B:T,3,0)</f>
        <v xml:space="preserve">Otorgado por Decreto Supremo Nº 17755, de fecha 18 de octubre de 1915, por el Ministerio de Justicia.  </v>
      </c>
      <c r="H13" s="6" t="str">
        <f>VLOOKUP(C13,'AUD ABRIL'!B:T,4,0)</f>
        <v>Certificado de vigencia de persona jurídica sin fines de lucro, folio N° 500400647593, emitido por el Servicio de Registro Civil e Identificación, con fecha 28 de julio de 2021.</v>
      </c>
      <c r="I13" s="6" t="str">
        <f>VLOOKUP(C13,'AUD ABRIL'!B:T,5,0)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3" s="6" t="str">
        <f>VLOOKUP(C13,'AUD ABRIL'!B:T,6,0)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3" s="6" t="str">
        <f>VLOOKUP(C13,'AUD ABRIL'!B:T,7,0)</f>
        <v xml:space="preserve">Los directores duran tres años en sus cargos, pudiendo ser reelegidos por una sola vez y se renuevan anualmente por terceras partes.
</v>
      </c>
      <c r="L13" s="6" t="str">
        <f>VLOOKUP(C13,'AUD ABRIL'!B:T,8,0)</f>
        <v xml:space="preserve">Ultimo Directorio que consta escritura pública: Del período 2019-2020. Vigencia Mandato General de Administración y Facultades otorgado a don Rodrigo Cárcamo Morales y don Diego Trincado Araya: 30 de julio de 2021.
</v>
      </c>
      <c r="M13" s="6" t="str">
        <f>VLOOKUP(C13,'AUD ABRIL'!B:T,9,0)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3" s="6" t="str">
        <f>VLOOKUP(C13,'AUD ABRIL'!B:T,10,0)</f>
        <v xml:space="preserve">Blanco Nº1117, Valparaíso.Blanco N° 1117, Valparaíso, Región de Valparaíso. 
</v>
      </c>
      <c r="O13" s="6" t="str">
        <f>VLOOKUP(C13,'AUD ABRIL'!B:T,11,0)</f>
        <v>V</v>
      </c>
      <c r="P13" s="6" t="str">
        <f>VLOOKUP(C13,'AUD ABRIL'!B:T,12,0)</f>
        <v>Valparaíso</v>
      </c>
      <c r="Q13" s="6" t="str">
        <f>VLOOKUP(C13,'AUD ABRIL'!B:T,13,0)</f>
        <v>(32) 2156900</v>
      </c>
      <c r="R13" s="6" t="str">
        <f>VLOOKUP(C13,'AUD ABRIL'!B:T,14,0)</f>
        <v xml:space="preserve">acjvalpo@gmail.com
</v>
      </c>
      <c r="S13" s="6">
        <f>VLOOKUP(C13,'AUD ABRIL'!B:T,15,0)</f>
        <v>0</v>
      </c>
      <c r="T13" s="6">
        <f>VLOOKUP(C13,'AUD ABRIL'!B:T,16,0)</f>
        <v>93401</v>
      </c>
      <c r="U13" s="6" t="str">
        <f>VLOOKUP(C13,'AUD ABRIL'!B:T,17,0)</f>
        <v xml:space="preserve">Certificado de Antecedentes Financieros, correspondientes al año 2020, aprobados por el Subdepartamento de Supervisión Financiera Nacional.                                                                                                                                                                                                                                                                                                                                                                                                                                                                                                                                                                                                                                                                                                                                                                                                                                                                                                                                                                                                                                                                                      
</v>
      </c>
      <c r="V13" s="7">
        <f>VLOOKUP(C13,'AUD ABRIL'!B:T,18,0)</f>
        <v>37970</v>
      </c>
      <c r="W13" s="8">
        <f>VLOOKUP(C13,'AUD ABRIL'!B:T,19,0)</f>
        <v>250</v>
      </c>
      <c r="X13" s="9">
        <v>7082275</v>
      </c>
      <c r="Y13" s="9">
        <v>27363336</v>
      </c>
      <c r="Z13" s="7">
        <v>44681</v>
      </c>
      <c r="AA13" s="6" t="s">
        <v>6340</v>
      </c>
      <c r="AB13" s="6" t="s">
        <v>6341</v>
      </c>
      <c r="AC13" s="6" t="s">
        <v>6346</v>
      </c>
    </row>
    <row r="14" spans="2:29" x14ac:dyDescent="0.2">
      <c r="B14" s="40" t="s">
        <v>6478</v>
      </c>
      <c r="C14" s="40">
        <v>818329008</v>
      </c>
      <c r="D14" s="6">
        <v>1050985</v>
      </c>
      <c r="E14" s="40">
        <v>5</v>
      </c>
      <c r="F14" s="6" t="str">
        <f>VLOOKUP(C14,'AUD ABRIL'!B:T,2,0)</f>
        <v>Corporación de Derecho Privado.</v>
      </c>
      <c r="G14" s="6" t="str">
        <f>VLOOKUP(C14,'AUD ABRIL'!B:T,3,0)</f>
        <v xml:space="preserve">Otorgado por Decreto Supremo Nº 17755, de fecha 18 de octubre de 1915, por el Ministerio de Justicia.  </v>
      </c>
      <c r="H14" s="6" t="str">
        <f>VLOOKUP(C14,'AUD ABRIL'!B:T,4,0)</f>
        <v>Certificado de vigencia de persona jurídica sin fines de lucro, folio N° 500400647593, emitido por el Servicio de Registro Civil e Identificación, con fecha 28 de julio de 2021.</v>
      </c>
      <c r="I14" s="6" t="str">
        <f>VLOOKUP(C14,'AUD ABRIL'!B:T,5,0)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4" s="6" t="str">
        <f>VLOOKUP(C14,'AUD ABRIL'!B:T,6,0)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4" s="6" t="str">
        <f>VLOOKUP(C14,'AUD ABRIL'!B:T,7,0)</f>
        <v xml:space="preserve">Los directores duran tres años en sus cargos, pudiendo ser reelegidos por una sola vez y se renuevan anualmente por terceras partes.
</v>
      </c>
      <c r="L14" s="6" t="str">
        <f>VLOOKUP(C14,'AUD ABRIL'!B:T,8,0)</f>
        <v xml:space="preserve">Ultimo Directorio que consta escritura pública: Del período 2019-2020. Vigencia Mandato General de Administración y Facultades otorgado a don Rodrigo Cárcamo Morales y don Diego Trincado Araya: 30 de julio de 2021.
</v>
      </c>
      <c r="M14" s="6" t="str">
        <f>VLOOKUP(C14,'AUD ABRIL'!B:T,9,0)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4" s="6" t="str">
        <f>VLOOKUP(C14,'AUD ABRIL'!B:T,10,0)</f>
        <v xml:space="preserve">Blanco Nº1117, Valparaíso.Blanco N° 1117, Valparaíso, Región de Valparaíso. 
</v>
      </c>
      <c r="O14" s="6" t="str">
        <f>VLOOKUP(C14,'AUD ABRIL'!B:T,11,0)</f>
        <v>V</v>
      </c>
      <c r="P14" s="6" t="str">
        <f>VLOOKUP(C14,'AUD ABRIL'!B:T,12,0)</f>
        <v>Valparaíso</v>
      </c>
      <c r="Q14" s="6" t="str">
        <f>VLOOKUP(C14,'AUD ABRIL'!B:T,13,0)</f>
        <v>(32) 2156900</v>
      </c>
      <c r="R14" s="6" t="str">
        <f>VLOOKUP(C14,'AUD ABRIL'!B:T,14,0)</f>
        <v xml:space="preserve">acjvalpo@gmail.com
</v>
      </c>
      <c r="S14" s="6">
        <f>VLOOKUP(C14,'AUD ABRIL'!B:T,15,0)</f>
        <v>0</v>
      </c>
      <c r="T14" s="6">
        <f>VLOOKUP(C14,'AUD ABRIL'!B:T,16,0)</f>
        <v>93401</v>
      </c>
      <c r="U14" s="6" t="str">
        <f>VLOOKUP(C14,'AUD ABRIL'!B:T,17,0)</f>
        <v xml:space="preserve">Certificado de Antecedentes Financieros, correspondientes al año 2020, aprobados por el Subdepartamento de Supervisión Financiera Nacional.                                                                                                                                                                                                                                                                                                                                                                                                                                                                                                                                                                                                                                                                                                                                                                                                                                                                                                                                                                                                                                                                                      
</v>
      </c>
      <c r="V14" s="7">
        <f>VLOOKUP(C14,'AUD ABRIL'!B:T,18,0)</f>
        <v>37970</v>
      </c>
      <c r="W14" s="8">
        <f>VLOOKUP(C14,'AUD ABRIL'!B:T,19,0)</f>
        <v>250</v>
      </c>
      <c r="X14" s="9">
        <v>5342568</v>
      </c>
      <c r="Y14" s="9">
        <v>18862536</v>
      </c>
      <c r="Z14" s="7">
        <v>44681</v>
      </c>
      <c r="AA14" s="6" t="s">
        <v>6340</v>
      </c>
      <c r="AB14" s="6" t="s">
        <v>6341</v>
      </c>
      <c r="AC14" s="6" t="s">
        <v>6349</v>
      </c>
    </row>
    <row r="15" spans="2:29" x14ac:dyDescent="0.2">
      <c r="B15" s="40" t="s">
        <v>6478</v>
      </c>
      <c r="C15" s="40">
        <v>818329008</v>
      </c>
      <c r="D15" s="6">
        <v>1050986</v>
      </c>
      <c r="E15" s="40">
        <v>5</v>
      </c>
      <c r="F15" s="6" t="str">
        <f>VLOOKUP(C15,'AUD ABRIL'!B:T,2,0)</f>
        <v>Corporación de Derecho Privado.</v>
      </c>
      <c r="G15" s="6" t="str">
        <f>VLOOKUP(C15,'AUD ABRIL'!B:T,3,0)</f>
        <v xml:space="preserve">Otorgado por Decreto Supremo Nº 17755, de fecha 18 de octubre de 1915, por el Ministerio de Justicia.  </v>
      </c>
      <c r="H15" s="6" t="str">
        <f>VLOOKUP(C15,'AUD ABRIL'!B:T,4,0)</f>
        <v>Certificado de vigencia de persona jurídica sin fines de lucro, folio N° 500400647593, emitido por el Servicio de Registro Civil e Identificación, con fecha 28 de julio de 2021.</v>
      </c>
      <c r="I15" s="6" t="str">
        <f>VLOOKUP(C15,'AUD ABRIL'!B:T,5,0)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5" s="6" t="str">
        <f>VLOOKUP(C15,'AUD ABRIL'!B:T,6,0)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5" s="6" t="str">
        <f>VLOOKUP(C15,'AUD ABRIL'!B:T,7,0)</f>
        <v xml:space="preserve">Los directores duran tres años en sus cargos, pudiendo ser reelegidos por una sola vez y se renuevan anualmente por terceras partes.
</v>
      </c>
      <c r="L15" s="6" t="str">
        <f>VLOOKUP(C15,'AUD ABRIL'!B:T,8,0)</f>
        <v xml:space="preserve">Ultimo Directorio que consta escritura pública: Del período 2019-2020. Vigencia Mandato General de Administración y Facultades otorgado a don Rodrigo Cárcamo Morales y don Diego Trincado Araya: 30 de julio de 2021.
</v>
      </c>
      <c r="M15" s="6" t="str">
        <f>VLOOKUP(C15,'AUD ABRIL'!B:T,9,0)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5" s="6" t="str">
        <f>VLOOKUP(C15,'AUD ABRIL'!B:T,10,0)</f>
        <v xml:space="preserve">Blanco Nº1117, Valparaíso.Blanco N° 1117, Valparaíso, Región de Valparaíso. 
</v>
      </c>
      <c r="O15" s="6" t="str">
        <f>VLOOKUP(C15,'AUD ABRIL'!B:T,11,0)</f>
        <v>V</v>
      </c>
      <c r="P15" s="6" t="str">
        <f>VLOOKUP(C15,'AUD ABRIL'!B:T,12,0)</f>
        <v>Valparaíso</v>
      </c>
      <c r="Q15" s="6" t="str">
        <f>VLOOKUP(C15,'AUD ABRIL'!B:T,13,0)</f>
        <v>(32) 2156900</v>
      </c>
      <c r="R15" s="6" t="str">
        <f>VLOOKUP(C15,'AUD ABRIL'!B:T,14,0)</f>
        <v xml:space="preserve">acjvalpo@gmail.com
</v>
      </c>
      <c r="S15" s="6">
        <f>VLOOKUP(C15,'AUD ABRIL'!B:T,15,0)</f>
        <v>0</v>
      </c>
      <c r="T15" s="6">
        <f>VLOOKUP(C15,'AUD ABRIL'!B:T,16,0)</f>
        <v>93401</v>
      </c>
      <c r="U15" s="6" t="str">
        <f>VLOOKUP(C15,'AUD ABRIL'!B:T,17,0)</f>
        <v xml:space="preserve">Certificado de Antecedentes Financieros, correspondientes al año 2020, aprobados por el Subdepartamento de Supervisión Financiera Nacional.                                                                                                                                                                                                                                                                                                                                                                                                                                                                                                                                                                                                                                                                                                                                                                                                                                                                                                                                                                                                                                                                                      
</v>
      </c>
      <c r="V15" s="7">
        <f>VLOOKUP(C15,'AUD ABRIL'!B:T,18,0)</f>
        <v>37970</v>
      </c>
      <c r="W15" s="8">
        <f>VLOOKUP(C15,'AUD ABRIL'!B:T,19,0)</f>
        <v>250</v>
      </c>
      <c r="X15" s="9">
        <v>3270960</v>
      </c>
      <c r="Y15" s="9">
        <v>11775456</v>
      </c>
      <c r="Z15" s="7">
        <v>44681</v>
      </c>
      <c r="AA15" s="6" t="s">
        <v>6340</v>
      </c>
      <c r="AB15" s="6" t="s">
        <v>6341</v>
      </c>
      <c r="AC15" s="6" t="s">
        <v>6346</v>
      </c>
    </row>
    <row r="16" spans="2:29" x14ac:dyDescent="0.2">
      <c r="B16" s="40" t="s">
        <v>6478</v>
      </c>
      <c r="C16" s="40">
        <v>818329008</v>
      </c>
      <c r="D16" s="6">
        <v>1050987</v>
      </c>
      <c r="E16" s="40">
        <v>5</v>
      </c>
      <c r="F16" s="6" t="str">
        <f>VLOOKUP(C16,'AUD ABRIL'!B:T,2,0)</f>
        <v>Corporación de Derecho Privado.</v>
      </c>
      <c r="G16" s="6" t="str">
        <f>VLOOKUP(C16,'AUD ABRIL'!B:T,3,0)</f>
        <v xml:space="preserve">Otorgado por Decreto Supremo Nº 17755, de fecha 18 de octubre de 1915, por el Ministerio de Justicia.  </v>
      </c>
      <c r="H16" s="6" t="str">
        <f>VLOOKUP(C16,'AUD ABRIL'!B:T,4,0)</f>
        <v>Certificado de vigencia de persona jurídica sin fines de lucro, folio N° 500400647593, emitido por el Servicio de Registro Civil e Identificación, con fecha 28 de julio de 2021.</v>
      </c>
      <c r="I16" s="6" t="str">
        <f>VLOOKUP(C16,'AUD ABRIL'!B:T,5,0)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6" s="6" t="str">
        <f>VLOOKUP(C16,'AUD ABRIL'!B:T,6,0)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6" s="6" t="str">
        <f>VLOOKUP(C16,'AUD ABRIL'!B:T,7,0)</f>
        <v xml:space="preserve">Los directores duran tres años en sus cargos, pudiendo ser reelegidos por una sola vez y se renuevan anualmente por terceras partes.
</v>
      </c>
      <c r="L16" s="6" t="str">
        <f>VLOOKUP(C16,'AUD ABRIL'!B:T,8,0)</f>
        <v xml:space="preserve">Ultimo Directorio que consta escritura pública: Del período 2019-2020. Vigencia Mandato General de Administración y Facultades otorgado a don Rodrigo Cárcamo Morales y don Diego Trincado Araya: 30 de julio de 2021.
</v>
      </c>
      <c r="M16" s="6" t="str">
        <f>VLOOKUP(C16,'AUD ABRIL'!B:T,9,0)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6" s="6" t="str">
        <f>VLOOKUP(C16,'AUD ABRIL'!B:T,10,0)</f>
        <v xml:space="preserve">Blanco Nº1117, Valparaíso.Blanco N° 1117, Valparaíso, Región de Valparaíso. 
</v>
      </c>
      <c r="O16" s="6" t="str">
        <f>VLOOKUP(C16,'AUD ABRIL'!B:T,11,0)</f>
        <v>V</v>
      </c>
      <c r="P16" s="6" t="str">
        <f>VLOOKUP(C16,'AUD ABRIL'!B:T,12,0)</f>
        <v>Valparaíso</v>
      </c>
      <c r="Q16" s="6" t="str">
        <f>VLOOKUP(C16,'AUD ABRIL'!B:T,13,0)</f>
        <v>(32) 2156900</v>
      </c>
      <c r="R16" s="6" t="str">
        <f>VLOOKUP(C16,'AUD ABRIL'!B:T,14,0)</f>
        <v xml:space="preserve">acjvalpo@gmail.com
</v>
      </c>
      <c r="S16" s="6">
        <f>VLOOKUP(C16,'AUD ABRIL'!B:T,15,0)</f>
        <v>0</v>
      </c>
      <c r="T16" s="6">
        <f>VLOOKUP(C16,'AUD ABRIL'!B:T,16,0)</f>
        <v>93401</v>
      </c>
      <c r="U16" s="6" t="str">
        <f>VLOOKUP(C16,'AUD ABRIL'!B:T,17,0)</f>
        <v xml:space="preserve">Certificado de Antecedentes Financieros, correspondientes al año 2020, aprobados por el Subdepartamento de Supervisión Financiera Nacional.                                                                                                                                                                                                                                                                                                                                                                                                                                                                                                                                                                                                                                                                                                                                                                                                                                                                                                                                                                                                                                                                                      
</v>
      </c>
      <c r="V16" s="7">
        <f>VLOOKUP(C16,'AUD ABRIL'!B:T,18,0)</f>
        <v>37970</v>
      </c>
      <c r="W16" s="8">
        <f>VLOOKUP(C16,'AUD ABRIL'!B:T,19,0)</f>
        <v>250</v>
      </c>
      <c r="X16" s="9">
        <v>327096</v>
      </c>
      <c r="Y16" s="9">
        <v>1090320</v>
      </c>
      <c r="Z16" s="7">
        <v>44681</v>
      </c>
      <c r="AA16" s="6" t="s">
        <v>6340</v>
      </c>
      <c r="AB16" s="6" t="s">
        <v>6341</v>
      </c>
      <c r="AC16" s="6" t="s">
        <v>6348</v>
      </c>
    </row>
    <row r="17" spans="2:29" x14ac:dyDescent="0.2">
      <c r="B17" s="40" t="s">
        <v>6478</v>
      </c>
      <c r="C17" s="40">
        <v>818329008</v>
      </c>
      <c r="D17" s="6">
        <v>1050994</v>
      </c>
      <c r="E17" s="40">
        <v>5</v>
      </c>
      <c r="F17" s="6" t="str">
        <f>VLOOKUP(C17,'AUD ABRIL'!B:T,2,0)</f>
        <v>Corporación de Derecho Privado.</v>
      </c>
      <c r="G17" s="6" t="str">
        <f>VLOOKUP(C17,'AUD ABRIL'!B:T,3,0)</f>
        <v xml:space="preserve">Otorgado por Decreto Supremo Nº 17755, de fecha 18 de octubre de 1915, por el Ministerio de Justicia.  </v>
      </c>
      <c r="H17" s="6" t="str">
        <f>VLOOKUP(C17,'AUD ABRIL'!B:T,4,0)</f>
        <v>Certificado de vigencia de persona jurídica sin fines de lucro, folio N° 500400647593, emitido por el Servicio de Registro Civil e Identificación, con fecha 28 de julio de 2021.</v>
      </c>
      <c r="I17" s="6" t="str">
        <f>VLOOKUP(C17,'AUD ABRIL'!B:T,5,0)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7" s="6" t="str">
        <f>VLOOKUP(C17,'AUD ABRIL'!B:T,6,0)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7" s="6" t="str">
        <f>VLOOKUP(C17,'AUD ABRIL'!B:T,7,0)</f>
        <v xml:space="preserve">Los directores duran tres años en sus cargos, pudiendo ser reelegidos por una sola vez y se renuevan anualmente por terceras partes.
</v>
      </c>
      <c r="L17" s="6" t="str">
        <f>VLOOKUP(C17,'AUD ABRIL'!B:T,8,0)</f>
        <v xml:space="preserve">Ultimo Directorio que consta escritura pública: Del período 2019-2020. Vigencia Mandato General de Administración y Facultades otorgado a don Rodrigo Cárcamo Morales y don Diego Trincado Araya: 30 de julio de 2021.
</v>
      </c>
      <c r="M17" s="6" t="str">
        <f>VLOOKUP(C17,'AUD ABRIL'!B:T,9,0)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7" s="6" t="str">
        <f>VLOOKUP(C17,'AUD ABRIL'!B:T,10,0)</f>
        <v xml:space="preserve">Blanco Nº1117, Valparaíso.Blanco N° 1117, Valparaíso, Región de Valparaíso. 
</v>
      </c>
      <c r="O17" s="6" t="str">
        <f>VLOOKUP(C17,'AUD ABRIL'!B:T,11,0)</f>
        <v>V</v>
      </c>
      <c r="P17" s="6" t="str">
        <f>VLOOKUP(C17,'AUD ABRIL'!B:T,12,0)</f>
        <v>Valparaíso</v>
      </c>
      <c r="Q17" s="6" t="str">
        <f>VLOOKUP(C17,'AUD ABRIL'!B:T,13,0)</f>
        <v>(32) 2156900</v>
      </c>
      <c r="R17" s="6" t="str">
        <f>VLOOKUP(C17,'AUD ABRIL'!B:T,14,0)</f>
        <v xml:space="preserve">acjvalpo@gmail.com
</v>
      </c>
      <c r="S17" s="6">
        <f>VLOOKUP(C17,'AUD ABRIL'!B:T,15,0)</f>
        <v>0</v>
      </c>
      <c r="T17" s="6">
        <f>VLOOKUP(C17,'AUD ABRIL'!B:T,16,0)</f>
        <v>93401</v>
      </c>
      <c r="U17" s="6" t="str">
        <f>VLOOKUP(C17,'AUD ABRIL'!B:T,17,0)</f>
        <v xml:space="preserve">Certificado de Antecedentes Financieros, correspondientes al año 2020, aprobados por el Subdepartamento de Supervisión Financiera Nacional.                                                                                                                                                                                                                                                                                                                                                                                                                                                                                                                                                                                                                                                                                                                                                                                                                                                                                                                                                                                                                                                                                      
</v>
      </c>
      <c r="V17" s="7">
        <f>VLOOKUP(C17,'AUD ABRIL'!B:T,18,0)</f>
        <v>37970</v>
      </c>
      <c r="W17" s="8">
        <f>VLOOKUP(C17,'AUD ABRIL'!B:T,19,0)</f>
        <v>250</v>
      </c>
      <c r="X17" s="9">
        <v>4268880</v>
      </c>
      <c r="Y17" s="9">
        <v>17217816</v>
      </c>
      <c r="Z17" s="7">
        <v>44681</v>
      </c>
      <c r="AA17" s="6" t="s">
        <v>6340</v>
      </c>
      <c r="AB17" s="6" t="s">
        <v>6341</v>
      </c>
      <c r="AC17" s="6" t="s">
        <v>6348</v>
      </c>
    </row>
    <row r="18" spans="2:29" x14ac:dyDescent="0.2">
      <c r="B18" s="40" t="s">
        <v>6478</v>
      </c>
      <c r="C18" s="40">
        <v>818329008</v>
      </c>
      <c r="D18" s="6">
        <v>1051018</v>
      </c>
      <c r="E18" s="40">
        <v>5</v>
      </c>
      <c r="F18" s="6" t="str">
        <f>VLOOKUP(C18,'AUD ABRIL'!B:T,2,0)</f>
        <v>Corporación de Derecho Privado.</v>
      </c>
      <c r="G18" s="6" t="str">
        <f>VLOOKUP(C18,'AUD ABRIL'!B:T,3,0)</f>
        <v xml:space="preserve">Otorgado por Decreto Supremo Nº 17755, de fecha 18 de octubre de 1915, por el Ministerio de Justicia.  </v>
      </c>
      <c r="H18" s="6" t="str">
        <f>VLOOKUP(C18,'AUD ABRIL'!B:T,4,0)</f>
        <v>Certificado de vigencia de persona jurídica sin fines de lucro, folio N° 500400647593, emitido por el Servicio de Registro Civil e Identificación, con fecha 28 de julio de 2021.</v>
      </c>
      <c r="I18" s="6" t="str">
        <f>VLOOKUP(C18,'AUD ABRIL'!B:T,5,0)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8" s="6" t="str">
        <f>VLOOKUP(C18,'AUD ABRIL'!B:T,6,0)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8" s="6" t="str">
        <f>VLOOKUP(C18,'AUD ABRIL'!B:T,7,0)</f>
        <v xml:space="preserve">Los directores duran tres años en sus cargos, pudiendo ser reelegidos por una sola vez y se renuevan anualmente por terceras partes.
</v>
      </c>
      <c r="L18" s="6" t="str">
        <f>VLOOKUP(C18,'AUD ABRIL'!B:T,8,0)</f>
        <v xml:space="preserve">Ultimo Directorio que consta escritura pública: Del período 2019-2020. Vigencia Mandato General de Administración y Facultades otorgado a don Rodrigo Cárcamo Morales y don Diego Trincado Araya: 30 de julio de 2021.
</v>
      </c>
      <c r="M18" s="6" t="str">
        <f>VLOOKUP(C18,'AUD ABRIL'!B:T,9,0)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8" s="6" t="str">
        <f>VLOOKUP(C18,'AUD ABRIL'!B:T,10,0)</f>
        <v xml:space="preserve">Blanco Nº1117, Valparaíso.Blanco N° 1117, Valparaíso, Región de Valparaíso. 
</v>
      </c>
      <c r="O18" s="6" t="str">
        <f>VLOOKUP(C18,'AUD ABRIL'!B:T,11,0)</f>
        <v>V</v>
      </c>
      <c r="P18" s="6" t="str">
        <f>VLOOKUP(C18,'AUD ABRIL'!B:T,12,0)</f>
        <v>Valparaíso</v>
      </c>
      <c r="Q18" s="6" t="str">
        <f>VLOOKUP(C18,'AUD ABRIL'!B:T,13,0)</f>
        <v>(32) 2156900</v>
      </c>
      <c r="R18" s="6" t="str">
        <f>VLOOKUP(C18,'AUD ABRIL'!B:T,14,0)</f>
        <v xml:space="preserve">acjvalpo@gmail.com
</v>
      </c>
      <c r="S18" s="6">
        <f>VLOOKUP(C18,'AUD ABRIL'!B:T,15,0)</f>
        <v>0</v>
      </c>
      <c r="T18" s="6">
        <f>VLOOKUP(C18,'AUD ABRIL'!B:T,16,0)</f>
        <v>93401</v>
      </c>
      <c r="U18" s="6" t="str">
        <f>VLOOKUP(C18,'AUD ABRIL'!B:T,17,0)</f>
        <v xml:space="preserve">Certificado de Antecedentes Financieros, correspondientes al año 2020, aprobados por el Subdepartamento de Supervisión Financiera Nacional.                                                                                                                                                                                                                                                                                                                                                                                                                                                                                                                                                                                                                                                                                                                                                                                                                                                                                                                                                                                                                                                                                      
</v>
      </c>
      <c r="V18" s="7">
        <f>VLOOKUP(C18,'AUD ABRIL'!B:T,18,0)</f>
        <v>37970</v>
      </c>
      <c r="W18" s="8">
        <f>VLOOKUP(C18,'AUD ABRIL'!B:T,19,0)</f>
        <v>250</v>
      </c>
      <c r="X18" s="9">
        <v>3557400</v>
      </c>
      <c r="Y18" s="9">
        <v>8253168</v>
      </c>
      <c r="Z18" s="7">
        <v>44681</v>
      </c>
      <c r="AA18" s="6" t="s">
        <v>6340</v>
      </c>
      <c r="AB18" s="6" t="s">
        <v>6341</v>
      </c>
      <c r="AC18" s="6" t="s">
        <v>6349</v>
      </c>
    </row>
    <row r="19" spans="2:29" x14ac:dyDescent="0.2">
      <c r="B19" s="40" t="s">
        <v>6478</v>
      </c>
      <c r="C19" s="40">
        <v>818329008</v>
      </c>
      <c r="D19" s="6">
        <v>1051019</v>
      </c>
      <c r="E19" s="40">
        <v>5</v>
      </c>
      <c r="F19" s="6" t="str">
        <f>VLOOKUP(C19,'AUD ABRIL'!B:T,2,0)</f>
        <v>Corporación de Derecho Privado.</v>
      </c>
      <c r="G19" s="6" t="str">
        <f>VLOOKUP(C19,'AUD ABRIL'!B:T,3,0)</f>
        <v xml:space="preserve">Otorgado por Decreto Supremo Nº 17755, de fecha 18 de octubre de 1915, por el Ministerio de Justicia.  </v>
      </c>
      <c r="H19" s="6" t="str">
        <f>VLOOKUP(C19,'AUD ABRIL'!B:T,4,0)</f>
        <v>Certificado de vigencia de persona jurídica sin fines de lucro, folio N° 500400647593, emitido por el Servicio de Registro Civil e Identificación, con fecha 28 de julio de 2021.</v>
      </c>
      <c r="I19" s="6" t="str">
        <f>VLOOKUP(C19,'AUD ABRIL'!B:T,5,0)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9" s="6" t="str">
        <f>VLOOKUP(C19,'AUD ABRIL'!B:T,6,0)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19" s="6" t="str">
        <f>VLOOKUP(C19,'AUD ABRIL'!B:T,7,0)</f>
        <v xml:space="preserve">Los directores duran tres años en sus cargos, pudiendo ser reelegidos por una sola vez y se renuevan anualmente por terceras partes.
</v>
      </c>
      <c r="L19" s="6" t="str">
        <f>VLOOKUP(C19,'AUD ABRIL'!B:T,8,0)</f>
        <v xml:space="preserve">Ultimo Directorio que consta escritura pública: Del período 2019-2020. Vigencia Mandato General de Administración y Facultades otorgado a don Rodrigo Cárcamo Morales y don Diego Trincado Araya: 30 de julio de 2021.
</v>
      </c>
      <c r="M19" s="6" t="str">
        <f>VLOOKUP(C19,'AUD ABRIL'!B:T,9,0)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9" s="6" t="str">
        <f>VLOOKUP(C19,'AUD ABRIL'!B:T,10,0)</f>
        <v xml:space="preserve">Blanco Nº1117, Valparaíso.Blanco N° 1117, Valparaíso, Región de Valparaíso. 
</v>
      </c>
      <c r="O19" s="6" t="str">
        <f>VLOOKUP(C19,'AUD ABRIL'!B:T,11,0)</f>
        <v>V</v>
      </c>
      <c r="P19" s="6" t="str">
        <f>VLOOKUP(C19,'AUD ABRIL'!B:T,12,0)</f>
        <v>Valparaíso</v>
      </c>
      <c r="Q19" s="6" t="str">
        <f>VLOOKUP(C19,'AUD ABRIL'!B:T,13,0)</f>
        <v>(32) 2156900</v>
      </c>
      <c r="R19" s="6" t="str">
        <f>VLOOKUP(C19,'AUD ABRIL'!B:T,14,0)</f>
        <v xml:space="preserve">acjvalpo@gmail.com
</v>
      </c>
      <c r="S19" s="6">
        <f>VLOOKUP(C19,'AUD ABRIL'!B:T,15,0)</f>
        <v>0</v>
      </c>
      <c r="T19" s="6">
        <f>VLOOKUP(C19,'AUD ABRIL'!B:T,16,0)</f>
        <v>93401</v>
      </c>
      <c r="U19" s="6" t="str">
        <f>VLOOKUP(C19,'AUD ABRIL'!B:T,17,0)</f>
        <v xml:space="preserve">Certificado de Antecedentes Financieros, correspondientes al año 2020, aprobados por el Subdepartamento de Supervisión Financiera Nacional.                                                                                                                                                                                                                                                                                                                                                                                                                                                                                                                                                                                                                                                                                                                                                                                                                                                                                                                                                                                                                                                                                      
</v>
      </c>
      <c r="V19" s="7">
        <f>VLOOKUP(C19,'AUD ABRIL'!B:T,18,0)</f>
        <v>37970</v>
      </c>
      <c r="W19" s="8">
        <f>VLOOKUP(C19,'AUD ABRIL'!B:T,19,0)</f>
        <v>250</v>
      </c>
      <c r="X19" s="9">
        <v>3130512</v>
      </c>
      <c r="Y19" s="9">
        <v>13375824</v>
      </c>
      <c r="Z19" s="7">
        <v>44681</v>
      </c>
      <c r="AA19" s="6" t="s">
        <v>6340</v>
      </c>
      <c r="AB19" s="6" t="s">
        <v>6341</v>
      </c>
      <c r="AC19" s="6" t="s">
        <v>6685</v>
      </c>
    </row>
    <row r="20" spans="2:29" x14ac:dyDescent="0.2">
      <c r="B20" s="40" t="s">
        <v>6478</v>
      </c>
      <c r="C20" s="40">
        <v>818329008</v>
      </c>
      <c r="D20" s="6">
        <v>1051020</v>
      </c>
      <c r="E20" s="40">
        <v>5</v>
      </c>
      <c r="F20" s="6" t="str">
        <f>VLOOKUP(C20,'AUD ABRIL'!B:T,2,0)</f>
        <v>Corporación de Derecho Privado.</v>
      </c>
      <c r="G20" s="6" t="str">
        <f>VLOOKUP(C20,'AUD ABRIL'!B:T,3,0)</f>
        <v xml:space="preserve">Otorgado por Decreto Supremo Nº 17755, de fecha 18 de octubre de 1915, por el Ministerio de Justicia.  </v>
      </c>
      <c r="H20" s="6" t="str">
        <f>VLOOKUP(C20,'AUD ABRIL'!B:T,4,0)</f>
        <v>Certificado de vigencia de persona jurídica sin fines de lucro, folio N° 500400647593, emitido por el Servicio de Registro Civil e Identificación, con fecha 28 de julio de 2021.</v>
      </c>
      <c r="I20" s="6" t="str">
        <f>VLOOKUP(C20,'AUD ABRIL'!B:T,5,0)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0" s="6" t="str">
        <f>VLOOKUP(C20,'AUD ABRIL'!B:T,6,0)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0" s="6" t="str">
        <f>VLOOKUP(C20,'AUD ABRIL'!B:T,7,0)</f>
        <v xml:space="preserve">Los directores duran tres años en sus cargos, pudiendo ser reelegidos por una sola vez y se renuevan anualmente por terceras partes.
</v>
      </c>
      <c r="L20" s="6" t="str">
        <f>VLOOKUP(C20,'AUD ABRIL'!B:T,8,0)</f>
        <v xml:space="preserve">Ultimo Directorio que consta escritura pública: Del período 2019-2020. Vigencia Mandato General de Administración y Facultades otorgado a don Rodrigo Cárcamo Morales y don Diego Trincado Araya: 30 de julio de 2021.
</v>
      </c>
      <c r="M20" s="6" t="str">
        <f>VLOOKUP(C20,'AUD ABRIL'!B:T,9,0)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0" s="6" t="str">
        <f>VLOOKUP(C20,'AUD ABRIL'!B:T,10,0)</f>
        <v xml:space="preserve">Blanco Nº1117, Valparaíso.Blanco N° 1117, Valparaíso, Región de Valparaíso. 
</v>
      </c>
      <c r="O20" s="6" t="str">
        <f>VLOOKUP(C20,'AUD ABRIL'!B:T,11,0)</f>
        <v>V</v>
      </c>
      <c r="P20" s="6" t="str">
        <f>VLOOKUP(C20,'AUD ABRIL'!B:T,12,0)</f>
        <v>Valparaíso</v>
      </c>
      <c r="Q20" s="6" t="str">
        <f>VLOOKUP(C20,'AUD ABRIL'!B:T,13,0)</f>
        <v>(32) 2156900</v>
      </c>
      <c r="R20" s="6" t="str">
        <f>VLOOKUP(C20,'AUD ABRIL'!B:T,14,0)</f>
        <v xml:space="preserve">acjvalpo@gmail.com
</v>
      </c>
      <c r="S20" s="6">
        <f>VLOOKUP(C20,'AUD ABRIL'!B:T,15,0)</f>
        <v>0</v>
      </c>
      <c r="T20" s="6">
        <f>VLOOKUP(C20,'AUD ABRIL'!B:T,16,0)</f>
        <v>93401</v>
      </c>
      <c r="U20" s="6" t="str">
        <f>VLOOKUP(C20,'AUD ABRIL'!B:T,17,0)</f>
        <v xml:space="preserve">Certificado de Antecedentes Financieros, correspondientes al año 2020, aprobados por el Subdepartamento de Supervisión Financiera Nacional.                                                                                                                                                                                                                                                                                                                                                                                                                                                                                                                                                                                                                                                                                                                                                                                                                                                                                                                                                                                                                                                                                      
</v>
      </c>
      <c r="V20" s="7">
        <f>VLOOKUP(C20,'AUD ABRIL'!B:T,18,0)</f>
        <v>37970</v>
      </c>
      <c r="W20" s="8">
        <f>VLOOKUP(C20,'AUD ABRIL'!B:T,19,0)</f>
        <v>250</v>
      </c>
      <c r="X20" s="9"/>
      <c r="Y20" s="9">
        <v>2134440</v>
      </c>
      <c r="Z20" s="7">
        <v>44681</v>
      </c>
      <c r="AA20" s="6" t="s">
        <v>6340</v>
      </c>
      <c r="AB20" s="6" t="s">
        <v>6341</v>
      </c>
      <c r="AC20" s="6" t="s">
        <v>6347</v>
      </c>
    </row>
    <row r="21" spans="2:29" x14ac:dyDescent="0.2">
      <c r="B21" s="40" t="s">
        <v>6478</v>
      </c>
      <c r="C21" s="40">
        <v>818329008</v>
      </c>
      <c r="D21" s="6">
        <v>1051297</v>
      </c>
      <c r="E21" s="40">
        <v>5</v>
      </c>
      <c r="F21" s="6" t="str">
        <f>VLOOKUP(C21,'AUD ABRIL'!B:T,2,0)</f>
        <v>Corporación de Derecho Privado.</v>
      </c>
      <c r="G21" s="6" t="str">
        <f>VLOOKUP(C21,'AUD ABRIL'!B:T,3,0)</f>
        <v xml:space="preserve">Otorgado por Decreto Supremo Nº 17755, de fecha 18 de octubre de 1915, por el Ministerio de Justicia.  </v>
      </c>
      <c r="H21" s="6" t="str">
        <f>VLOOKUP(C21,'AUD ABRIL'!B:T,4,0)</f>
        <v>Certificado de vigencia de persona jurídica sin fines de lucro, folio N° 500400647593, emitido por el Servicio de Registro Civil e Identificación, con fecha 28 de julio de 2021.</v>
      </c>
      <c r="I21" s="6" t="str">
        <f>VLOOKUP(C21,'AUD ABRIL'!B:T,5,0)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1" s="6" t="str">
        <f>VLOOKUP(C21,'AUD ABRIL'!B:T,6,0)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1" s="6" t="str">
        <f>VLOOKUP(C21,'AUD ABRIL'!B:T,7,0)</f>
        <v xml:space="preserve">Los directores duran tres años en sus cargos, pudiendo ser reelegidos por una sola vez y se renuevan anualmente por terceras partes.
</v>
      </c>
      <c r="L21" s="6" t="str">
        <f>VLOOKUP(C21,'AUD ABRIL'!B:T,8,0)</f>
        <v xml:space="preserve">Ultimo Directorio que consta escritura pública: Del período 2019-2020. Vigencia Mandato General de Administración y Facultades otorgado a don Rodrigo Cárcamo Morales y don Diego Trincado Araya: 30 de julio de 2021.
</v>
      </c>
      <c r="M21" s="6" t="str">
        <f>VLOOKUP(C21,'AUD ABRIL'!B:T,9,0)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1" s="6" t="str">
        <f>VLOOKUP(C21,'AUD ABRIL'!B:T,10,0)</f>
        <v xml:space="preserve">Blanco Nº1117, Valparaíso.Blanco N° 1117, Valparaíso, Región de Valparaíso. 
</v>
      </c>
      <c r="O21" s="6" t="str">
        <f>VLOOKUP(C21,'AUD ABRIL'!B:T,11,0)</f>
        <v>V</v>
      </c>
      <c r="P21" s="6" t="str">
        <f>VLOOKUP(C21,'AUD ABRIL'!B:T,12,0)</f>
        <v>Valparaíso</v>
      </c>
      <c r="Q21" s="6" t="str">
        <f>VLOOKUP(C21,'AUD ABRIL'!B:T,13,0)</f>
        <v>(32) 2156900</v>
      </c>
      <c r="R21" s="6" t="str">
        <f>VLOOKUP(C21,'AUD ABRIL'!B:T,14,0)</f>
        <v xml:space="preserve">acjvalpo@gmail.com
</v>
      </c>
      <c r="S21" s="6">
        <f>VLOOKUP(C21,'AUD ABRIL'!B:T,15,0)</f>
        <v>0</v>
      </c>
      <c r="T21" s="6">
        <f>VLOOKUP(C21,'AUD ABRIL'!B:T,16,0)</f>
        <v>93401</v>
      </c>
      <c r="U21" s="6" t="str">
        <f>VLOOKUP(C21,'AUD ABRIL'!B:T,17,0)</f>
        <v xml:space="preserve">Certificado de Antecedentes Financieros, correspondientes al año 2020, aprobados por el Subdepartamento de Supervisión Financiera Nacional.                                                                                                                                                                                                                                                                                                                                                                                                                                                                                                                                                                                                                                                                                                                                                                                                                                                                                                                                                                                                                                                                                      
</v>
      </c>
      <c r="V21" s="7">
        <f>VLOOKUP(C21,'AUD ABRIL'!B:T,18,0)</f>
        <v>37970</v>
      </c>
      <c r="W21" s="8">
        <f>VLOOKUP(C21,'AUD ABRIL'!B:T,19,0)</f>
        <v>250</v>
      </c>
      <c r="X21" s="9">
        <v>7261047</v>
      </c>
      <c r="Y21" s="9">
        <v>28901898</v>
      </c>
      <c r="Z21" s="7">
        <v>44681</v>
      </c>
      <c r="AA21" s="6" t="s">
        <v>6340</v>
      </c>
      <c r="AB21" s="6" t="s">
        <v>6341</v>
      </c>
      <c r="AC21" s="6" t="s">
        <v>6349</v>
      </c>
    </row>
    <row r="22" spans="2:29" x14ac:dyDescent="0.2">
      <c r="B22" s="40" t="s">
        <v>6478</v>
      </c>
      <c r="C22" s="40">
        <v>818329008</v>
      </c>
      <c r="D22" s="6">
        <v>1051298</v>
      </c>
      <c r="E22" s="40">
        <v>5</v>
      </c>
      <c r="F22" s="6" t="str">
        <f>VLOOKUP(C22,'AUD ABRIL'!B:T,2,0)</f>
        <v>Corporación de Derecho Privado.</v>
      </c>
      <c r="G22" s="6" t="str">
        <f>VLOOKUP(C22,'AUD ABRIL'!B:T,3,0)</f>
        <v xml:space="preserve">Otorgado por Decreto Supremo Nº 17755, de fecha 18 de octubre de 1915, por el Ministerio de Justicia.  </v>
      </c>
      <c r="H22" s="6" t="str">
        <f>VLOOKUP(C22,'AUD ABRIL'!B:T,4,0)</f>
        <v>Certificado de vigencia de persona jurídica sin fines de lucro, folio N° 500400647593, emitido por el Servicio de Registro Civil e Identificación, con fecha 28 de julio de 2021.</v>
      </c>
      <c r="I22" s="6" t="str">
        <f>VLOOKUP(C22,'AUD ABRIL'!B:T,5,0)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2" s="6" t="str">
        <f>VLOOKUP(C22,'AUD ABRIL'!B:T,6,0)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2" s="6" t="str">
        <f>VLOOKUP(C22,'AUD ABRIL'!B:T,7,0)</f>
        <v xml:space="preserve">Los directores duran tres años en sus cargos, pudiendo ser reelegidos por una sola vez y se renuevan anualmente por terceras partes.
</v>
      </c>
      <c r="L22" s="6" t="str">
        <f>VLOOKUP(C22,'AUD ABRIL'!B:T,8,0)</f>
        <v xml:space="preserve">Ultimo Directorio que consta escritura pública: Del período 2019-2020. Vigencia Mandato General de Administración y Facultades otorgado a don Rodrigo Cárcamo Morales y don Diego Trincado Araya: 30 de julio de 2021.
</v>
      </c>
      <c r="M22" s="6" t="str">
        <f>VLOOKUP(C22,'AUD ABRIL'!B:T,9,0)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2" s="6" t="str">
        <f>VLOOKUP(C22,'AUD ABRIL'!B:T,10,0)</f>
        <v xml:space="preserve">Blanco Nº1117, Valparaíso.Blanco N° 1117, Valparaíso, Región de Valparaíso. 
</v>
      </c>
      <c r="O22" s="6" t="str">
        <f>VLOOKUP(C22,'AUD ABRIL'!B:T,11,0)</f>
        <v>V</v>
      </c>
      <c r="P22" s="6" t="str">
        <f>VLOOKUP(C22,'AUD ABRIL'!B:T,12,0)</f>
        <v>Valparaíso</v>
      </c>
      <c r="Q22" s="6" t="str">
        <f>VLOOKUP(C22,'AUD ABRIL'!B:T,13,0)</f>
        <v>(32) 2156900</v>
      </c>
      <c r="R22" s="6" t="str">
        <f>VLOOKUP(C22,'AUD ABRIL'!B:T,14,0)</f>
        <v xml:space="preserve">acjvalpo@gmail.com
</v>
      </c>
      <c r="S22" s="6">
        <f>VLOOKUP(C22,'AUD ABRIL'!B:T,15,0)</f>
        <v>0</v>
      </c>
      <c r="T22" s="6">
        <f>VLOOKUP(C22,'AUD ABRIL'!B:T,16,0)</f>
        <v>93401</v>
      </c>
      <c r="U22" s="6" t="str">
        <f>VLOOKUP(C22,'AUD ABRIL'!B:T,17,0)</f>
        <v xml:space="preserve">Certificado de Antecedentes Financieros, correspondientes al año 2020, aprobados por el Subdepartamento de Supervisión Financiera Nacional.                                                                                                                                                                                                                                                                                                                                                                                                                                                                                                                                                                                                                                                                                                                                                                                                                                                                                                                                                                                                                                                                                      
</v>
      </c>
      <c r="V22" s="7">
        <f>VLOOKUP(C22,'AUD ABRIL'!B:T,18,0)</f>
        <v>37970</v>
      </c>
      <c r="W22" s="8">
        <f>VLOOKUP(C22,'AUD ABRIL'!B:T,19,0)</f>
        <v>250</v>
      </c>
      <c r="X22" s="9">
        <v>2379106</v>
      </c>
      <c r="Y22" s="9">
        <v>11286997</v>
      </c>
      <c r="Z22" s="7">
        <v>44681</v>
      </c>
      <c r="AA22" s="6" t="s">
        <v>6340</v>
      </c>
      <c r="AB22" s="6" t="s">
        <v>6341</v>
      </c>
      <c r="AC22" s="6" t="s">
        <v>6349</v>
      </c>
    </row>
    <row r="23" spans="2:29" x14ac:dyDescent="0.2">
      <c r="B23" s="40" t="s">
        <v>6478</v>
      </c>
      <c r="C23" s="40">
        <v>818329008</v>
      </c>
      <c r="D23" s="6">
        <v>1051352</v>
      </c>
      <c r="E23" s="40">
        <v>5</v>
      </c>
      <c r="F23" s="6" t="str">
        <f>VLOOKUP(C23,'AUD ABRIL'!B:T,2,0)</f>
        <v>Corporación de Derecho Privado.</v>
      </c>
      <c r="G23" s="6" t="str">
        <f>VLOOKUP(C23,'AUD ABRIL'!B:T,3,0)</f>
        <v xml:space="preserve">Otorgado por Decreto Supremo Nº 17755, de fecha 18 de octubre de 1915, por el Ministerio de Justicia.  </v>
      </c>
      <c r="H23" s="6" t="str">
        <f>VLOOKUP(C23,'AUD ABRIL'!B:T,4,0)</f>
        <v>Certificado de vigencia de persona jurídica sin fines de lucro, folio N° 500400647593, emitido por el Servicio de Registro Civil e Identificación, con fecha 28 de julio de 2021.</v>
      </c>
      <c r="I23" s="6" t="str">
        <f>VLOOKUP(C23,'AUD ABRIL'!B:T,5,0)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3" s="6" t="str">
        <f>VLOOKUP(C23,'AUD ABRIL'!B:T,6,0)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3" s="6" t="str">
        <f>VLOOKUP(C23,'AUD ABRIL'!B:T,7,0)</f>
        <v xml:space="preserve">Los directores duran tres años en sus cargos, pudiendo ser reelegidos por una sola vez y se renuevan anualmente por terceras partes.
</v>
      </c>
      <c r="L23" s="6" t="str">
        <f>VLOOKUP(C23,'AUD ABRIL'!B:T,8,0)</f>
        <v xml:space="preserve">Ultimo Directorio que consta escritura pública: Del período 2019-2020. Vigencia Mandato General de Administración y Facultades otorgado a don Rodrigo Cárcamo Morales y don Diego Trincado Araya: 30 de julio de 2021.
</v>
      </c>
      <c r="M23" s="6" t="str">
        <f>VLOOKUP(C23,'AUD ABRIL'!B:T,9,0)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3" s="6" t="str">
        <f>VLOOKUP(C23,'AUD ABRIL'!B:T,10,0)</f>
        <v xml:space="preserve">Blanco Nº1117, Valparaíso.Blanco N° 1117, Valparaíso, Región de Valparaíso. 
</v>
      </c>
      <c r="O23" s="6" t="str">
        <f>VLOOKUP(C23,'AUD ABRIL'!B:T,11,0)</f>
        <v>V</v>
      </c>
      <c r="P23" s="6" t="str">
        <f>VLOOKUP(C23,'AUD ABRIL'!B:T,12,0)</f>
        <v>Valparaíso</v>
      </c>
      <c r="Q23" s="6" t="str">
        <f>VLOOKUP(C23,'AUD ABRIL'!B:T,13,0)</f>
        <v>(32) 2156900</v>
      </c>
      <c r="R23" s="6" t="str">
        <f>VLOOKUP(C23,'AUD ABRIL'!B:T,14,0)</f>
        <v xml:space="preserve">acjvalpo@gmail.com
</v>
      </c>
      <c r="S23" s="6">
        <f>VLOOKUP(C23,'AUD ABRIL'!B:T,15,0)</f>
        <v>0</v>
      </c>
      <c r="T23" s="6">
        <f>VLOOKUP(C23,'AUD ABRIL'!B:T,16,0)</f>
        <v>93401</v>
      </c>
      <c r="U23" s="6" t="str">
        <f>VLOOKUP(C23,'AUD ABRIL'!B:T,17,0)</f>
        <v xml:space="preserve">Certificado de Antecedentes Financieros, correspondientes al año 2020, aprobados por el Subdepartamento de Supervisión Financiera Nacional.                                                                                                                                                                                                                                                                                                                                                                                                                                                                                                                                                                                                                                                                                                                                                                                                                                                                                                                                                                                                                                                                                      
</v>
      </c>
      <c r="V23" s="7">
        <f>VLOOKUP(C23,'AUD ABRIL'!B:T,18,0)</f>
        <v>37970</v>
      </c>
      <c r="W23" s="8">
        <f>VLOOKUP(C23,'AUD ABRIL'!B:T,19,0)</f>
        <v>250</v>
      </c>
      <c r="X23" s="9">
        <v>4387460</v>
      </c>
      <c r="Y23" s="9">
        <v>24142888</v>
      </c>
      <c r="Z23" s="7">
        <v>44681</v>
      </c>
      <c r="AA23" s="6" t="s">
        <v>6340</v>
      </c>
      <c r="AB23" s="6" t="s">
        <v>6341</v>
      </c>
      <c r="AC23" s="6" t="s">
        <v>6346</v>
      </c>
    </row>
    <row r="24" spans="2:29" x14ac:dyDescent="0.2">
      <c r="B24" s="40" t="s">
        <v>6478</v>
      </c>
      <c r="C24" s="40">
        <v>818329008</v>
      </c>
      <c r="D24" s="6">
        <v>1051353</v>
      </c>
      <c r="E24" s="40">
        <v>5</v>
      </c>
      <c r="F24" s="6" t="str">
        <f>VLOOKUP(C24,'AUD ABRIL'!B:T,2,0)</f>
        <v>Corporación de Derecho Privado.</v>
      </c>
      <c r="G24" s="6" t="str">
        <f>VLOOKUP(C24,'AUD ABRIL'!B:T,3,0)</f>
        <v xml:space="preserve">Otorgado por Decreto Supremo Nº 17755, de fecha 18 de octubre de 1915, por el Ministerio de Justicia.  </v>
      </c>
      <c r="H24" s="6" t="str">
        <f>VLOOKUP(C24,'AUD ABRIL'!B:T,4,0)</f>
        <v>Certificado de vigencia de persona jurídica sin fines de lucro, folio N° 500400647593, emitido por el Servicio de Registro Civil e Identificación, con fecha 28 de julio de 2021.</v>
      </c>
      <c r="I24" s="6" t="str">
        <f>VLOOKUP(C24,'AUD ABRIL'!B:T,5,0)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4" s="6" t="str">
        <f>VLOOKUP(C24,'AUD ABRIL'!B:T,6,0)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4" s="6" t="str">
        <f>VLOOKUP(C24,'AUD ABRIL'!B:T,7,0)</f>
        <v xml:space="preserve">Los directores duran tres años en sus cargos, pudiendo ser reelegidos por una sola vez y se renuevan anualmente por terceras partes.
</v>
      </c>
      <c r="L24" s="6" t="str">
        <f>VLOOKUP(C24,'AUD ABRIL'!B:T,8,0)</f>
        <v xml:space="preserve">Ultimo Directorio que consta escritura pública: Del período 2019-2020. Vigencia Mandato General de Administración y Facultades otorgado a don Rodrigo Cárcamo Morales y don Diego Trincado Araya: 30 de julio de 2021.
</v>
      </c>
      <c r="M24" s="6" t="str">
        <f>VLOOKUP(C24,'AUD ABRIL'!B:T,9,0)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4" s="6" t="str">
        <f>VLOOKUP(C24,'AUD ABRIL'!B:T,10,0)</f>
        <v xml:space="preserve">Blanco Nº1117, Valparaíso.Blanco N° 1117, Valparaíso, Región de Valparaíso. 
</v>
      </c>
      <c r="O24" s="6" t="str">
        <f>VLOOKUP(C24,'AUD ABRIL'!B:T,11,0)</f>
        <v>V</v>
      </c>
      <c r="P24" s="6" t="str">
        <f>VLOOKUP(C24,'AUD ABRIL'!B:T,12,0)</f>
        <v>Valparaíso</v>
      </c>
      <c r="Q24" s="6" t="str">
        <f>VLOOKUP(C24,'AUD ABRIL'!B:T,13,0)</f>
        <v>(32) 2156900</v>
      </c>
      <c r="R24" s="6" t="str">
        <f>VLOOKUP(C24,'AUD ABRIL'!B:T,14,0)</f>
        <v xml:space="preserve">acjvalpo@gmail.com
</v>
      </c>
      <c r="S24" s="6">
        <f>VLOOKUP(C24,'AUD ABRIL'!B:T,15,0)</f>
        <v>0</v>
      </c>
      <c r="T24" s="6">
        <f>VLOOKUP(C24,'AUD ABRIL'!B:T,16,0)</f>
        <v>93401</v>
      </c>
      <c r="U24" s="6" t="str">
        <f>VLOOKUP(C24,'AUD ABRIL'!B:T,17,0)</f>
        <v xml:space="preserve">Certificado de Antecedentes Financieros, correspondientes al año 2020, aprobados por el Subdepartamento de Supervisión Financiera Nacional.                                                                                                                                                                                                                                                                                                                                                                                                                                                                                                                                                                                                                                                                                                                                                                                                                                                                                                                                                                                                                                                                                      
</v>
      </c>
      <c r="V24" s="7">
        <f>VLOOKUP(C24,'AUD ABRIL'!B:T,18,0)</f>
        <v>37970</v>
      </c>
      <c r="W24" s="8">
        <f>VLOOKUP(C24,'AUD ABRIL'!B:T,19,0)</f>
        <v>250</v>
      </c>
      <c r="X24" s="9">
        <v>7391507</v>
      </c>
      <c r="Y24" s="9">
        <v>39258666</v>
      </c>
      <c r="Z24" s="7">
        <v>44681</v>
      </c>
      <c r="AA24" s="6" t="s">
        <v>6340</v>
      </c>
      <c r="AB24" s="6" t="s">
        <v>6341</v>
      </c>
      <c r="AC24" s="6" t="s">
        <v>6346</v>
      </c>
    </row>
    <row r="25" spans="2:29" x14ac:dyDescent="0.2">
      <c r="B25" s="40" t="s">
        <v>6478</v>
      </c>
      <c r="C25" s="40">
        <v>818329008</v>
      </c>
      <c r="D25" s="6">
        <v>1051354</v>
      </c>
      <c r="E25" s="40">
        <v>5</v>
      </c>
      <c r="F25" s="6" t="str">
        <f>VLOOKUP(C25,'AUD ABRIL'!B:T,2,0)</f>
        <v>Corporación de Derecho Privado.</v>
      </c>
      <c r="G25" s="6" t="str">
        <f>VLOOKUP(C25,'AUD ABRIL'!B:T,3,0)</f>
        <v xml:space="preserve">Otorgado por Decreto Supremo Nº 17755, de fecha 18 de octubre de 1915, por el Ministerio de Justicia.  </v>
      </c>
      <c r="H25" s="6" t="str">
        <f>VLOOKUP(C25,'AUD ABRIL'!B:T,4,0)</f>
        <v>Certificado de vigencia de persona jurídica sin fines de lucro, folio N° 500400647593, emitido por el Servicio de Registro Civil e Identificación, con fecha 28 de julio de 2021.</v>
      </c>
      <c r="I25" s="6" t="str">
        <f>VLOOKUP(C25,'AUD ABRIL'!B:T,5,0)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5" s="6" t="str">
        <f>VLOOKUP(C25,'AUD ABRIL'!B:T,6,0)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5" s="6" t="str">
        <f>VLOOKUP(C25,'AUD ABRIL'!B:T,7,0)</f>
        <v xml:space="preserve">Los directores duran tres años en sus cargos, pudiendo ser reelegidos por una sola vez y se renuevan anualmente por terceras partes.
</v>
      </c>
      <c r="L25" s="6" t="str">
        <f>VLOOKUP(C25,'AUD ABRIL'!B:T,8,0)</f>
        <v xml:space="preserve">Ultimo Directorio que consta escritura pública: Del período 2019-2020. Vigencia Mandato General de Administración y Facultades otorgado a don Rodrigo Cárcamo Morales y don Diego Trincado Araya: 30 de julio de 2021.
</v>
      </c>
      <c r="M25" s="6" t="str">
        <f>VLOOKUP(C25,'AUD ABRIL'!B:T,9,0)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5" s="6" t="str">
        <f>VLOOKUP(C25,'AUD ABRIL'!B:T,10,0)</f>
        <v xml:space="preserve">Blanco Nº1117, Valparaíso.Blanco N° 1117, Valparaíso, Región de Valparaíso. 
</v>
      </c>
      <c r="O25" s="6" t="str">
        <f>VLOOKUP(C25,'AUD ABRIL'!B:T,11,0)</f>
        <v>V</v>
      </c>
      <c r="P25" s="6" t="str">
        <f>VLOOKUP(C25,'AUD ABRIL'!B:T,12,0)</f>
        <v>Valparaíso</v>
      </c>
      <c r="Q25" s="6" t="str">
        <f>VLOOKUP(C25,'AUD ABRIL'!B:T,13,0)</f>
        <v>(32) 2156900</v>
      </c>
      <c r="R25" s="6" t="str">
        <f>VLOOKUP(C25,'AUD ABRIL'!B:T,14,0)</f>
        <v xml:space="preserve">acjvalpo@gmail.com
</v>
      </c>
      <c r="S25" s="6">
        <f>VLOOKUP(C25,'AUD ABRIL'!B:T,15,0)</f>
        <v>0</v>
      </c>
      <c r="T25" s="6">
        <f>VLOOKUP(C25,'AUD ABRIL'!B:T,16,0)</f>
        <v>93401</v>
      </c>
      <c r="U25" s="6" t="str">
        <f>VLOOKUP(C25,'AUD ABRIL'!B:T,17,0)</f>
        <v xml:space="preserve">Certificado de Antecedentes Financieros, correspondientes al año 2020, aprobados por el Subdepartamento de Supervisión Financiera Nacional.                                                                                                                                                                                                                                                                                                                                                                                                                                                                                                                                                                                                                                                                                                                                                                                                                                                                                                                                                                                                                                                                                      
</v>
      </c>
      <c r="V25" s="7">
        <f>VLOOKUP(C25,'AUD ABRIL'!B:T,18,0)</f>
        <v>37970</v>
      </c>
      <c r="W25" s="8">
        <f>VLOOKUP(C25,'AUD ABRIL'!B:T,19,0)</f>
        <v>250</v>
      </c>
      <c r="X25" s="9">
        <v>15550058</v>
      </c>
      <c r="Y25" s="9">
        <v>68336577</v>
      </c>
      <c r="Z25" s="7">
        <v>44681</v>
      </c>
      <c r="AA25" s="6" t="s">
        <v>6340</v>
      </c>
      <c r="AB25" s="6" t="s">
        <v>6341</v>
      </c>
      <c r="AC25" s="6" t="s">
        <v>6349</v>
      </c>
    </row>
    <row r="26" spans="2:29" x14ac:dyDescent="0.2">
      <c r="B26" s="40" t="s">
        <v>6478</v>
      </c>
      <c r="C26" s="40">
        <v>818329008</v>
      </c>
      <c r="D26" s="6">
        <v>1050723</v>
      </c>
      <c r="E26" s="40">
        <v>5</v>
      </c>
      <c r="F26" s="6" t="str">
        <f>VLOOKUP(C26,'AUD ABRIL'!B:T,2,0)</f>
        <v>Corporación de Derecho Privado.</v>
      </c>
      <c r="G26" s="6" t="str">
        <f>VLOOKUP(C26,'AUD ABRIL'!B:T,3,0)</f>
        <v xml:space="preserve">Otorgado por Decreto Supremo Nº 17755, de fecha 18 de octubre de 1915, por el Ministerio de Justicia.  </v>
      </c>
      <c r="H26" s="6" t="str">
        <f>VLOOKUP(C26,'AUD ABRIL'!B:T,4,0)</f>
        <v>Certificado de vigencia de persona jurídica sin fines de lucro, folio N° 500400647593, emitido por el Servicio de Registro Civil e Identificación, con fecha 28 de julio de 2021.</v>
      </c>
      <c r="I26" s="6" t="str">
        <f>VLOOKUP(C26,'AUD ABRIL'!B:T,5,0)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6" s="6" t="str">
        <f>VLOOKUP(C26,'AUD ABRIL'!B:T,6,0)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6" s="6" t="str">
        <f>VLOOKUP(C26,'AUD ABRIL'!B:T,7,0)</f>
        <v xml:space="preserve">Los directores duran tres años en sus cargos, pudiendo ser reelegidos por una sola vez y se renuevan anualmente por terceras partes.
</v>
      </c>
      <c r="L26" s="6" t="str">
        <f>VLOOKUP(C26,'AUD ABRIL'!B:T,8,0)</f>
        <v xml:space="preserve">Ultimo Directorio que consta escritura pública: Del período 2019-2020. Vigencia Mandato General de Administración y Facultades otorgado a don Rodrigo Cárcamo Morales y don Diego Trincado Araya: 30 de julio de 2021.
</v>
      </c>
      <c r="M26" s="6" t="str">
        <f>VLOOKUP(C26,'AUD ABRIL'!B:T,9,0)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6" s="6" t="str">
        <f>VLOOKUP(C26,'AUD ABRIL'!B:T,10,0)</f>
        <v xml:space="preserve">Blanco Nº1117, Valparaíso.Blanco N° 1117, Valparaíso, Región de Valparaíso. 
</v>
      </c>
      <c r="O26" s="6" t="str">
        <f>VLOOKUP(C26,'AUD ABRIL'!B:T,11,0)</f>
        <v>V</v>
      </c>
      <c r="P26" s="6" t="str">
        <f>VLOOKUP(C26,'AUD ABRIL'!B:T,12,0)</f>
        <v>Valparaíso</v>
      </c>
      <c r="Q26" s="6" t="str">
        <f>VLOOKUP(C26,'AUD ABRIL'!B:T,13,0)</f>
        <v>(32) 2156900</v>
      </c>
      <c r="R26" s="6" t="str">
        <f>VLOOKUP(C26,'AUD ABRIL'!B:T,14,0)</f>
        <v xml:space="preserve">acjvalpo@gmail.com
</v>
      </c>
      <c r="S26" s="6">
        <f>VLOOKUP(C26,'AUD ABRIL'!B:T,15,0)</f>
        <v>0</v>
      </c>
      <c r="T26" s="6">
        <f>VLOOKUP(C26,'AUD ABRIL'!B:T,16,0)</f>
        <v>93401</v>
      </c>
      <c r="U26" s="6" t="str">
        <f>VLOOKUP(C26,'AUD ABRIL'!B:T,17,0)</f>
        <v xml:space="preserve">Certificado de Antecedentes Financieros, correspondientes al año 2020, aprobados por el Subdepartamento de Supervisión Financiera Nacional.                                                                                                                                                                                                                                                                                                                                                                                                                                                                                                                                                                                                                                                                                                                                                                                                                                                                                                                                                                                                                                                                                      
</v>
      </c>
      <c r="V26" s="7">
        <f>VLOOKUP(C26,'AUD ABRIL'!B:T,18,0)</f>
        <v>37970</v>
      </c>
      <c r="W26" s="8">
        <f>VLOOKUP(C26,'AUD ABRIL'!B:T,19,0)</f>
        <v>250</v>
      </c>
      <c r="X26" s="9"/>
      <c r="Y26" s="9">
        <v>9832099</v>
      </c>
      <c r="Z26" s="7">
        <v>44681</v>
      </c>
      <c r="AA26" s="6" t="s">
        <v>6340</v>
      </c>
      <c r="AB26" s="6" t="s">
        <v>6341</v>
      </c>
      <c r="AC26" s="6" t="s">
        <v>6349</v>
      </c>
    </row>
    <row r="27" spans="2:29" x14ac:dyDescent="0.2">
      <c r="B27" s="40" t="s">
        <v>6478</v>
      </c>
      <c r="C27" s="40">
        <v>818329008</v>
      </c>
      <c r="D27" s="6">
        <v>1050738</v>
      </c>
      <c r="E27" s="40">
        <v>5</v>
      </c>
      <c r="F27" s="6" t="str">
        <f>VLOOKUP(C27,'AUD ABRIL'!B:T,2,0)</f>
        <v>Corporación de Derecho Privado.</v>
      </c>
      <c r="G27" s="6" t="str">
        <f>VLOOKUP(C27,'AUD ABRIL'!B:T,3,0)</f>
        <v xml:space="preserve">Otorgado por Decreto Supremo Nº 17755, de fecha 18 de octubre de 1915, por el Ministerio de Justicia.  </v>
      </c>
      <c r="H27" s="6" t="str">
        <f>VLOOKUP(C27,'AUD ABRIL'!B:T,4,0)</f>
        <v>Certificado de vigencia de persona jurídica sin fines de lucro, folio N° 500400647593, emitido por el Servicio de Registro Civil e Identificación, con fecha 28 de julio de 2021.</v>
      </c>
      <c r="I27" s="6" t="str">
        <f>VLOOKUP(C27,'AUD ABRIL'!B:T,5,0)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7" s="6" t="str">
        <f>VLOOKUP(C27,'AUD ABRIL'!B:T,6,0)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7" s="6" t="str">
        <f>VLOOKUP(C27,'AUD ABRIL'!B:T,7,0)</f>
        <v xml:space="preserve">Los directores duran tres años en sus cargos, pudiendo ser reelegidos por una sola vez y se renuevan anualmente por terceras partes.
</v>
      </c>
      <c r="L27" s="6" t="str">
        <f>VLOOKUP(C27,'AUD ABRIL'!B:T,8,0)</f>
        <v xml:space="preserve">Ultimo Directorio que consta escritura pública: Del período 2019-2020. Vigencia Mandato General de Administración y Facultades otorgado a don Rodrigo Cárcamo Morales y don Diego Trincado Araya: 30 de julio de 2021.
</v>
      </c>
      <c r="M27" s="6" t="str">
        <f>VLOOKUP(C27,'AUD ABRIL'!B:T,9,0)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7" s="6" t="str">
        <f>VLOOKUP(C27,'AUD ABRIL'!B:T,10,0)</f>
        <v xml:space="preserve">Blanco Nº1117, Valparaíso.Blanco N° 1117, Valparaíso, Región de Valparaíso. 
</v>
      </c>
      <c r="O27" s="6" t="str">
        <f>VLOOKUP(C27,'AUD ABRIL'!B:T,11,0)</f>
        <v>V</v>
      </c>
      <c r="P27" s="6" t="str">
        <f>VLOOKUP(C27,'AUD ABRIL'!B:T,12,0)</f>
        <v>Valparaíso</v>
      </c>
      <c r="Q27" s="6" t="str">
        <f>VLOOKUP(C27,'AUD ABRIL'!B:T,13,0)</f>
        <v>(32) 2156900</v>
      </c>
      <c r="R27" s="6" t="str">
        <f>VLOOKUP(C27,'AUD ABRIL'!B:T,14,0)</f>
        <v xml:space="preserve">acjvalpo@gmail.com
</v>
      </c>
      <c r="S27" s="6">
        <f>VLOOKUP(C27,'AUD ABRIL'!B:T,15,0)</f>
        <v>0</v>
      </c>
      <c r="T27" s="6">
        <f>VLOOKUP(C27,'AUD ABRIL'!B:T,16,0)</f>
        <v>93401</v>
      </c>
      <c r="U27" s="6" t="str">
        <f>VLOOKUP(C27,'AUD ABRIL'!B:T,17,0)</f>
        <v xml:space="preserve">Certificado de Antecedentes Financieros, correspondientes al año 2020, aprobados por el Subdepartamento de Supervisión Financiera Nacional.                                                                                                                                                                                                                                                                                                                                                                                                                                                                                                                                                                                                                                                                                                                                                                                                                                                                                                                                                                                                                                                                                      
</v>
      </c>
      <c r="V27" s="7">
        <f>VLOOKUP(C27,'AUD ABRIL'!B:T,18,0)</f>
        <v>37970</v>
      </c>
      <c r="W27" s="8">
        <f>VLOOKUP(C27,'AUD ABRIL'!B:T,19,0)</f>
        <v>250</v>
      </c>
      <c r="X27" s="9"/>
      <c r="Y27" s="9">
        <v>2510323</v>
      </c>
      <c r="Z27" s="7">
        <v>44681</v>
      </c>
      <c r="AA27" s="6" t="s">
        <v>6340</v>
      </c>
      <c r="AB27" s="6" t="s">
        <v>6341</v>
      </c>
      <c r="AC27" s="6" t="s">
        <v>6348</v>
      </c>
    </row>
    <row r="28" spans="2:29" x14ac:dyDescent="0.2">
      <c r="B28" s="40" t="s">
        <v>6478</v>
      </c>
      <c r="C28" s="40">
        <v>818329008</v>
      </c>
      <c r="D28" s="6">
        <v>1050739</v>
      </c>
      <c r="E28" s="40">
        <v>5</v>
      </c>
      <c r="F28" s="6" t="str">
        <f>VLOOKUP(C28,'AUD ABRIL'!B:T,2,0)</f>
        <v>Corporación de Derecho Privado.</v>
      </c>
      <c r="G28" s="6" t="str">
        <f>VLOOKUP(C28,'AUD ABRIL'!B:T,3,0)</f>
        <v xml:space="preserve">Otorgado por Decreto Supremo Nº 17755, de fecha 18 de octubre de 1915, por el Ministerio de Justicia.  </v>
      </c>
      <c r="H28" s="6" t="str">
        <f>VLOOKUP(C28,'AUD ABRIL'!B:T,4,0)</f>
        <v>Certificado de vigencia de persona jurídica sin fines de lucro, folio N° 500400647593, emitido por el Servicio de Registro Civil e Identificación, con fecha 28 de julio de 2021.</v>
      </c>
      <c r="I28" s="6" t="str">
        <f>VLOOKUP(C28,'AUD ABRIL'!B:T,5,0)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8" s="6" t="str">
        <f>VLOOKUP(C28,'AUD ABRIL'!B:T,6,0)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8" s="6" t="str">
        <f>VLOOKUP(C28,'AUD ABRIL'!B:T,7,0)</f>
        <v xml:space="preserve">Los directores duran tres años en sus cargos, pudiendo ser reelegidos por una sola vez y se renuevan anualmente por terceras partes.
</v>
      </c>
      <c r="L28" s="6" t="str">
        <f>VLOOKUP(C28,'AUD ABRIL'!B:T,8,0)</f>
        <v xml:space="preserve">Ultimo Directorio que consta escritura pública: Del período 2019-2020. Vigencia Mandato General de Administración y Facultades otorgado a don Rodrigo Cárcamo Morales y don Diego Trincado Araya: 30 de julio de 2021.
</v>
      </c>
      <c r="M28" s="6" t="str">
        <f>VLOOKUP(C28,'AUD ABRIL'!B:T,9,0)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8" s="6" t="str">
        <f>VLOOKUP(C28,'AUD ABRIL'!B:T,10,0)</f>
        <v xml:space="preserve">Blanco Nº1117, Valparaíso.Blanco N° 1117, Valparaíso, Región de Valparaíso. 
</v>
      </c>
      <c r="O28" s="6" t="str">
        <f>VLOOKUP(C28,'AUD ABRIL'!B:T,11,0)</f>
        <v>V</v>
      </c>
      <c r="P28" s="6" t="str">
        <f>VLOOKUP(C28,'AUD ABRIL'!B:T,12,0)</f>
        <v>Valparaíso</v>
      </c>
      <c r="Q28" s="6" t="str">
        <f>VLOOKUP(C28,'AUD ABRIL'!B:T,13,0)</f>
        <v>(32) 2156900</v>
      </c>
      <c r="R28" s="6" t="str">
        <f>VLOOKUP(C28,'AUD ABRIL'!B:T,14,0)</f>
        <v xml:space="preserve">acjvalpo@gmail.com
</v>
      </c>
      <c r="S28" s="6">
        <f>VLOOKUP(C28,'AUD ABRIL'!B:T,15,0)</f>
        <v>0</v>
      </c>
      <c r="T28" s="6">
        <f>VLOOKUP(C28,'AUD ABRIL'!B:T,16,0)</f>
        <v>93401</v>
      </c>
      <c r="U28" s="6" t="str">
        <f>VLOOKUP(C28,'AUD ABRIL'!B:T,17,0)</f>
        <v xml:space="preserve">Certificado de Antecedentes Financieros, correspondientes al año 2020, aprobados por el Subdepartamento de Supervisión Financiera Nacional.                                                                                                                                                                                                                                                                                                                                                                                                                                                                                                                                                                                                                                                                                                                                                                                                                                                                                                                                                                                                                                                                                      
</v>
      </c>
      <c r="V28" s="7">
        <f>VLOOKUP(C28,'AUD ABRIL'!B:T,18,0)</f>
        <v>37970</v>
      </c>
      <c r="W28" s="8">
        <f>VLOOKUP(C28,'AUD ABRIL'!B:T,19,0)</f>
        <v>250</v>
      </c>
      <c r="X28" s="9"/>
      <c r="Y28" s="9">
        <v>6275808</v>
      </c>
      <c r="Z28" s="7">
        <v>44681</v>
      </c>
      <c r="AA28" s="6" t="s">
        <v>6340</v>
      </c>
      <c r="AB28" s="6" t="s">
        <v>6341</v>
      </c>
      <c r="AC28" s="6" t="s">
        <v>6346</v>
      </c>
    </row>
    <row r="29" spans="2:29" x14ac:dyDescent="0.2">
      <c r="B29" s="40" t="s">
        <v>6478</v>
      </c>
      <c r="C29" s="40">
        <v>818329008</v>
      </c>
      <c r="D29" s="6">
        <v>1050787</v>
      </c>
      <c r="E29" s="40">
        <v>5</v>
      </c>
      <c r="F29" s="6" t="str">
        <f>VLOOKUP(C29,'AUD ABRIL'!B:T,2,0)</f>
        <v>Corporación de Derecho Privado.</v>
      </c>
      <c r="G29" s="6" t="str">
        <f>VLOOKUP(C29,'AUD ABRIL'!B:T,3,0)</f>
        <v xml:space="preserve">Otorgado por Decreto Supremo Nº 17755, de fecha 18 de octubre de 1915, por el Ministerio de Justicia.  </v>
      </c>
      <c r="H29" s="6" t="str">
        <f>VLOOKUP(C29,'AUD ABRIL'!B:T,4,0)</f>
        <v>Certificado de vigencia de persona jurídica sin fines de lucro, folio N° 500400647593, emitido por el Servicio de Registro Civil e Identificación, con fecha 28 de julio de 2021.</v>
      </c>
      <c r="I29" s="6" t="str">
        <f>VLOOKUP(C29,'AUD ABRIL'!B:T,5,0)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9" s="6" t="str">
        <f>VLOOKUP(C29,'AUD ABRIL'!B:T,6,0)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29" s="6" t="str">
        <f>VLOOKUP(C29,'AUD ABRIL'!B:T,7,0)</f>
        <v xml:space="preserve">Los directores duran tres años en sus cargos, pudiendo ser reelegidos por una sola vez y se renuevan anualmente por terceras partes.
</v>
      </c>
      <c r="L29" s="6" t="str">
        <f>VLOOKUP(C29,'AUD ABRIL'!B:T,8,0)</f>
        <v xml:space="preserve">Ultimo Directorio que consta escritura pública: Del período 2019-2020. Vigencia Mandato General de Administración y Facultades otorgado a don Rodrigo Cárcamo Morales y don Diego Trincado Araya: 30 de julio de 2021.
</v>
      </c>
      <c r="M29" s="6" t="str">
        <f>VLOOKUP(C29,'AUD ABRIL'!B:T,9,0)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9" s="6" t="str">
        <f>VLOOKUP(C29,'AUD ABRIL'!B:T,10,0)</f>
        <v xml:space="preserve">Blanco Nº1117, Valparaíso.Blanco N° 1117, Valparaíso, Región de Valparaíso. 
</v>
      </c>
      <c r="O29" s="6" t="str">
        <f>VLOOKUP(C29,'AUD ABRIL'!B:T,11,0)</f>
        <v>V</v>
      </c>
      <c r="P29" s="6" t="str">
        <f>VLOOKUP(C29,'AUD ABRIL'!B:T,12,0)</f>
        <v>Valparaíso</v>
      </c>
      <c r="Q29" s="6" t="str">
        <f>VLOOKUP(C29,'AUD ABRIL'!B:T,13,0)</f>
        <v>(32) 2156900</v>
      </c>
      <c r="R29" s="6" t="str">
        <f>VLOOKUP(C29,'AUD ABRIL'!B:T,14,0)</f>
        <v xml:space="preserve">acjvalpo@gmail.com
</v>
      </c>
      <c r="S29" s="6">
        <f>VLOOKUP(C29,'AUD ABRIL'!B:T,15,0)</f>
        <v>0</v>
      </c>
      <c r="T29" s="6">
        <f>VLOOKUP(C29,'AUD ABRIL'!B:T,16,0)</f>
        <v>93401</v>
      </c>
      <c r="U29" s="6" t="str">
        <f>VLOOKUP(C29,'AUD ABRIL'!B:T,17,0)</f>
        <v xml:space="preserve">Certificado de Antecedentes Financieros, correspondientes al año 2020, aprobados por el Subdepartamento de Supervisión Financiera Nacional.                                                                                                                                                                                                                                                                                                                                                                                                                                                                                                                                                                                                                                                                                                                                                                                                                                                                                                                                                                                                                                                                                      
</v>
      </c>
      <c r="V29" s="7">
        <f>VLOOKUP(C29,'AUD ABRIL'!B:T,18,0)</f>
        <v>37970</v>
      </c>
      <c r="W29" s="8">
        <f>VLOOKUP(C29,'AUD ABRIL'!B:T,19,0)</f>
        <v>250</v>
      </c>
      <c r="X29" s="9"/>
      <c r="Y29" s="9">
        <v>2845920</v>
      </c>
      <c r="Z29" s="7">
        <v>44681</v>
      </c>
      <c r="AA29" s="6" t="s">
        <v>6340</v>
      </c>
      <c r="AB29" s="6" t="s">
        <v>6341</v>
      </c>
      <c r="AC29" s="6" t="s">
        <v>6346</v>
      </c>
    </row>
    <row r="30" spans="2:29" x14ac:dyDescent="0.2">
      <c r="B30" s="40" t="s">
        <v>6478</v>
      </c>
      <c r="C30" s="40">
        <v>818329008</v>
      </c>
      <c r="D30" s="6">
        <v>1050788</v>
      </c>
      <c r="E30" s="40">
        <v>5</v>
      </c>
      <c r="F30" s="6" t="str">
        <f>VLOOKUP(C30,'AUD ABRIL'!B:T,2,0)</f>
        <v>Corporación de Derecho Privado.</v>
      </c>
      <c r="G30" s="6" t="str">
        <f>VLOOKUP(C30,'AUD ABRIL'!B:T,3,0)</f>
        <v xml:space="preserve">Otorgado por Decreto Supremo Nº 17755, de fecha 18 de octubre de 1915, por el Ministerio de Justicia.  </v>
      </c>
      <c r="H30" s="6" t="str">
        <f>VLOOKUP(C30,'AUD ABRIL'!B:T,4,0)</f>
        <v>Certificado de vigencia de persona jurídica sin fines de lucro, folio N° 500400647593, emitido por el Servicio de Registro Civil e Identificación, con fecha 28 de julio de 2021.</v>
      </c>
      <c r="I30" s="6" t="str">
        <f>VLOOKUP(C30,'AUD ABRIL'!B:T,5,0)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0" s="6" t="str">
        <f>VLOOKUP(C30,'AUD ABRIL'!B:T,6,0)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30" s="6" t="str">
        <f>VLOOKUP(C30,'AUD ABRIL'!B:T,7,0)</f>
        <v xml:space="preserve">Los directores duran tres años en sus cargos, pudiendo ser reelegidos por una sola vez y se renuevan anualmente por terceras partes.
</v>
      </c>
      <c r="L30" s="6" t="str">
        <f>VLOOKUP(C30,'AUD ABRIL'!B:T,8,0)</f>
        <v xml:space="preserve">Ultimo Directorio que consta escritura pública: Del período 2019-2020. Vigencia Mandato General de Administración y Facultades otorgado a don Rodrigo Cárcamo Morales y don Diego Trincado Araya: 30 de julio de 2021.
</v>
      </c>
      <c r="M30" s="6" t="str">
        <f>VLOOKUP(C30,'AUD ABRIL'!B:T,9,0)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0" s="6" t="str">
        <f>VLOOKUP(C30,'AUD ABRIL'!B:T,10,0)</f>
        <v xml:space="preserve">Blanco Nº1117, Valparaíso.Blanco N° 1117, Valparaíso, Región de Valparaíso. 
</v>
      </c>
      <c r="O30" s="6" t="str">
        <f>VLOOKUP(C30,'AUD ABRIL'!B:T,11,0)</f>
        <v>V</v>
      </c>
      <c r="P30" s="6" t="str">
        <f>VLOOKUP(C30,'AUD ABRIL'!B:T,12,0)</f>
        <v>Valparaíso</v>
      </c>
      <c r="Q30" s="6" t="str">
        <f>VLOOKUP(C30,'AUD ABRIL'!B:T,13,0)</f>
        <v>(32) 2156900</v>
      </c>
      <c r="R30" s="6" t="str">
        <f>VLOOKUP(C30,'AUD ABRIL'!B:T,14,0)</f>
        <v xml:space="preserve">acjvalpo@gmail.com
</v>
      </c>
      <c r="S30" s="6">
        <f>VLOOKUP(C30,'AUD ABRIL'!B:T,15,0)</f>
        <v>0</v>
      </c>
      <c r="T30" s="6">
        <f>VLOOKUP(C30,'AUD ABRIL'!B:T,16,0)</f>
        <v>93401</v>
      </c>
      <c r="U30" s="6" t="str">
        <f>VLOOKUP(C30,'AUD ABRIL'!B:T,17,0)</f>
        <v xml:space="preserve">Certificado de Antecedentes Financieros, correspondientes al año 2020, aprobados por el Subdepartamento de Supervisión Financiera Nacional.                                                                                                                                                                                                                                                                                                                                                                                                                                                                                                                                                                                                                                                                                                                                                                                                                                                                                                                                                                                                                                                                                      
</v>
      </c>
      <c r="V30" s="7">
        <f>VLOOKUP(C30,'AUD ABRIL'!B:T,18,0)</f>
        <v>37970</v>
      </c>
      <c r="W30" s="8">
        <f>VLOOKUP(C30,'AUD ABRIL'!B:T,19,0)</f>
        <v>250</v>
      </c>
      <c r="X30" s="9"/>
      <c r="Y30" s="9">
        <v>1280664</v>
      </c>
      <c r="Z30" s="7">
        <v>44681</v>
      </c>
      <c r="AA30" s="6" t="s">
        <v>6340</v>
      </c>
      <c r="AB30" s="6" t="s">
        <v>6341</v>
      </c>
      <c r="AC30" s="6" t="s">
        <v>6348</v>
      </c>
    </row>
    <row r="31" spans="2:29" x14ac:dyDescent="0.2">
      <c r="B31" s="40" t="s">
        <v>6478</v>
      </c>
      <c r="C31" s="40">
        <v>818329008</v>
      </c>
      <c r="D31" s="6">
        <v>1051356</v>
      </c>
      <c r="E31" s="40">
        <v>5</v>
      </c>
      <c r="F31" s="6" t="str">
        <f>VLOOKUP(C31,'AUD ABRIL'!B:T,2,0)</f>
        <v>Corporación de Derecho Privado.</v>
      </c>
      <c r="G31" s="6" t="str">
        <f>VLOOKUP(C31,'AUD ABRIL'!B:T,3,0)</f>
        <v xml:space="preserve">Otorgado por Decreto Supremo Nº 17755, de fecha 18 de octubre de 1915, por el Ministerio de Justicia.  </v>
      </c>
      <c r="H31" s="6" t="str">
        <f>VLOOKUP(C31,'AUD ABRIL'!B:T,4,0)</f>
        <v>Certificado de vigencia de persona jurídica sin fines de lucro, folio N° 500400647593, emitido por el Servicio de Registro Civil e Identificación, con fecha 28 de julio de 2021.</v>
      </c>
      <c r="I31" s="6" t="str">
        <f>VLOOKUP(C31,'AUD ABRIL'!B:T,5,0)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1" s="6" t="str">
        <f>VLOOKUP(C31,'AUD ABRIL'!B:T,6,0)</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K31" s="6" t="str">
        <f>VLOOKUP(C31,'AUD ABRIL'!B:T,7,0)</f>
        <v xml:space="preserve">Los directores duran tres años en sus cargos, pudiendo ser reelegidos por una sola vez y se renuevan anualmente por terceras partes.
</v>
      </c>
      <c r="L31" s="6" t="str">
        <f>VLOOKUP(C31,'AUD ABRIL'!B:T,8,0)</f>
        <v xml:space="preserve">Ultimo Directorio que consta escritura pública: Del período 2019-2020. Vigencia Mandato General de Administración y Facultades otorgado a don Rodrigo Cárcamo Morales y don Diego Trincado Araya: 30 de julio de 2021.
</v>
      </c>
      <c r="M31" s="6" t="str">
        <f>VLOOKUP(C31,'AUD ABRIL'!B:T,9,0)</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1" s="6" t="str">
        <f>VLOOKUP(C31,'AUD ABRIL'!B:T,10,0)</f>
        <v xml:space="preserve">Blanco Nº1117, Valparaíso.Blanco N° 1117, Valparaíso, Región de Valparaíso. 
</v>
      </c>
      <c r="O31" s="6" t="str">
        <f>VLOOKUP(C31,'AUD ABRIL'!B:T,11,0)</f>
        <v>V</v>
      </c>
      <c r="P31" s="6" t="str">
        <f>VLOOKUP(C31,'AUD ABRIL'!B:T,12,0)</f>
        <v>Valparaíso</v>
      </c>
      <c r="Q31" s="6" t="str">
        <f>VLOOKUP(C31,'AUD ABRIL'!B:T,13,0)</f>
        <v>(32) 2156900</v>
      </c>
      <c r="R31" s="6" t="str">
        <f>VLOOKUP(C31,'AUD ABRIL'!B:T,14,0)</f>
        <v xml:space="preserve">acjvalpo@gmail.com
</v>
      </c>
      <c r="S31" s="6">
        <f>VLOOKUP(C31,'AUD ABRIL'!B:T,15,0)</f>
        <v>0</v>
      </c>
      <c r="T31" s="6">
        <f>VLOOKUP(C31,'AUD ABRIL'!B:T,16,0)</f>
        <v>93401</v>
      </c>
      <c r="U31" s="6" t="str">
        <f>VLOOKUP(C31,'AUD ABRIL'!B:T,17,0)</f>
        <v xml:space="preserve">Certificado de Antecedentes Financieros, correspondientes al año 2020, aprobados por el Subdepartamento de Supervisión Financiera Nacional.                                                                                                                                                                                                                                                                                                                                                                                                                                                                                                                                                                                                                                                                                                                                                                                                                                                                                                                                                                                                                                                                                      
</v>
      </c>
      <c r="V31" s="7">
        <f>VLOOKUP(C31,'AUD ABRIL'!B:T,18,0)</f>
        <v>37970</v>
      </c>
      <c r="W31" s="8">
        <f>VLOOKUP(C31,'AUD ABRIL'!B:T,19,0)</f>
        <v>250</v>
      </c>
      <c r="X31" s="9">
        <v>7683984</v>
      </c>
      <c r="Y31" s="9">
        <v>17644704</v>
      </c>
      <c r="Z31" s="7">
        <v>44681</v>
      </c>
      <c r="AA31" s="6" t="s">
        <v>6340</v>
      </c>
      <c r="AB31" s="6" t="s">
        <v>6341</v>
      </c>
      <c r="AC31" s="6" t="s">
        <v>8417</v>
      </c>
    </row>
    <row r="32" spans="2:29" x14ac:dyDescent="0.2">
      <c r="B32" s="40" t="s">
        <v>6491</v>
      </c>
      <c r="C32" s="40">
        <v>735534009</v>
      </c>
      <c r="D32" s="6">
        <v>1090483</v>
      </c>
      <c r="E32" s="40">
        <v>9</v>
      </c>
      <c r="F32" s="6" t="str">
        <f>VLOOKUP(C32,'AUD ABRIL'!B:T,2,0)</f>
        <v>Corporación de Derecho Privado.</v>
      </c>
      <c r="G32" s="6" t="str">
        <f>VLOOKUP(C32,'AUD ABRIL'!B:T,3,0)</f>
        <v>Otorgada por Decreto Supremo Nº 586, de fecha 05 de junio  de 1996, del Ministerio de Justicia.</v>
      </c>
      <c r="H32" s="6" t="str">
        <f>VLOOKUP(C32,'AUD ABRIL'!B:T,4,0)</f>
        <v xml:space="preserve">Certificado de Vigencia de Persona Jurídica Sin Fines de Lucro, Folio N° 500403451439, de 13 de agosto de 2021, del Servicio de Registro Civil e Identificación. </v>
      </c>
      <c r="I32" s="6" t="str">
        <f>VLOOKUP(C32,'AUD ABRIL'!B:T,5,0)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2" s="6" t="str">
        <f>VLOOKUP(C32,'AUD ABRIL'!B:T,6,0)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2" s="6" t="str">
        <f>VLOOKUP(C32,'AUD ABRIL'!B:T,7,0)</f>
        <v>Se elegirá cada dos años.</v>
      </c>
      <c r="L32" s="6" t="str">
        <f>VLOOKUP(C32,'AUD ABRIL'!B:T,8,0)</f>
        <v>Del 10 de agosto de 2020 al 10 de agosto 2022.</v>
      </c>
      <c r="M32" s="6" t="str">
        <f>VLOOKUP(C32,'AUD ABRIL'!B:T,9,0)</f>
        <v xml:space="preserve">Presidente: 
Alex Saul Moenen-Locoz Medina, 
Directora Ejecutiva: 
Ingrid Eliana Prambs Klocker,
</v>
      </c>
      <c r="N32" s="6" t="str">
        <f>VLOOKUP(C32,'AUD ABRIL'!B:T,10,0)</f>
        <v xml:space="preserve">Avenida Pedro de Valdivia Nº 0335, comuna de Villarrica, Novena Región.
</v>
      </c>
      <c r="O32" s="6" t="str">
        <f>VLOOKUP(C32,'AUD ABRIL'!B:T,11,0)</f>
        <v>IX</v>
      </c>
      <c r="P32" s="6" t="str">
        <f>VLOOKUP(C32,'AUD ABRIL'!B:T,12,0)</f>
        <v xml:space="preserve"> Villarrica</v>
      </c>
      <c r="Q32" s="6" t="str">
        <f>VLOOKUP(C32,'AUD ABRIL'!B:T,13,0)</f>
        <v>452598188
Celular:
Ingrid Prambs: 994302213
Alex Moenen-Locoz: 996438541
Mauricio Gaete: 98570334
Carlos Romero: 985315447
Rodrigo Sandoval:989213536
Marixa Ortega:962270453
David Bascur:96653805
Heraldo Mora: 968236913</v>
      </c>
      <c r="R32" s="6" t="str">
        <f>VLOOKUP(C32,'AUD ABRIL'!B:T,14,0)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2" s="6">
        <f>VLOOKUP(C32,'AUD ABRIL'!B:T,15,0)</f>
        <v>0</v>
      </c>
      <c r="T32" s="6" t="str">
        <f>VLOOKUP(C32,'AUD ABRIL'!B:T,16,0)</f>
        <v>93401: Institución de Asistencia Social</v>
      </c>
      <c r="U32" s="6" t="str">
        <f>VLOOKUP(C32,'AUD ABRIL'!B:T,17,0)</f>
        <v>Certificado de antecedentes financieros del año 2020, aprobados por el Subdepartamento de Supervisión Financiera Nacional.</v>
      </c>
      <c r="V32" s="7">
        <f>VLOOKUP(C32,'AUD ABRIL'!B:T,18,0)</f>
        <v>37970</v>
      </c>
      <c r="W32" s="8">
        <f>VLOOKUP(C32,'AUD ABRIL'!B:T,19,0)</f>
        <v>6971</v>
      </c>
      <c r="X32" s="9">
        <v>1769645</v>
      </c>
      <c r="Y32" s="9">
        <v>6606674</v>
      </c>
      <c r="Z32" s="7">
        <v>44681</v>
      </c>
      <c r="AA32" s="6" t="s">
        <v>6340</v>
      </c>
      <c r="AB32" s="6" t="s">
        <v>6341</v>
      </c>
      <c r="AC32" s="6" t="s">
        <v>181</v>
      </c>
    </row>
    <row r="33" spans="2:29" x14ac:dyDescent="0.2">
      <c r="B33" s="40" t="s">
        <v>6491</v>
      </c>
      <c r="C33" s="40">
        <v>735534009</v>
      </c>
      <c r="D33" s="6">
        <v>1090484</v>
      </c>
      <c r="E33" s="40">
        <v>9</v>
      </c>
      <c r="F33" s="6" t="str">
        <f>VLOOKUP(C33,'AUD ABRIL'!B:T,2,0)</f>
        <v>Corporación de Derecho Privado.</v>
      </c>
      <c r="G33" s="6" t="str">
        <f>VLOOKUP(C33,'AUD ABRIL'!B:T,3,0)</f>
        <v>Otorgada por Decreto Supremo Nº 586, de fecha 05 de junio  de 1996, del Ministerio de Justicia.</v>
      </c>
      <c r="H33" s="6" t="str">
        <f>VLOOKUP(C33,'AUD ABRIL'!B:T,4,0)</f>
        <v xml:space="preserve">Certificado de Vigencia de Persona Jurídica Sin Fines de Lucro, Folio N° 500403451439, de 13 de agosto de 2021, del Servicio de Registro Civil e Identificación. </v>
      </c>
      <c r="I33" s="6" t="str">
        <f>VLOOKUP(C33,'AUD ABRIL'!B:T,5,0)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3" s="6" t="str">
        <f>VLOOKUP(C33,'AUD ABRIL'!B:T,6,0)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3" s="6" t="str">
        <f>VLOOKUP(C33,'AUD ABRIL'!B:T,7,0)</f>
        <v>Se elegirá cada dos años.</v>
      </c>
      <c r="L33" s="6" t="str">
        <f>VLOOKUP(C33,'AUD ABRIL'!B:T,8,0)</f>
        <v>Del 10 de agosto de 2020 al 10 de agosto 2022.</v>
      </c>
      <c r="M33" s="6" t="str">
        <f>VLOOKUP(C33,'AUD ABRIL'!B:T,9,0)</f>
        <v xml:space="preserve">Presidente: 
Alex Saul Moenen-Locoz Medina, 
Directora Ejecutiva: 
Ingrid Eliana Prambs Klocker,
</v>
      </c>
      <c r="N33" s="6" t="str">
        <f>VLOOKUP(C33,'AUD ABRIL'!B:T,10,0)</f>
        <v xml:space="preserve">Avenida Pedro de Valdivia Nº 0335, comuna de Villarrica, Novena Región.
</v>
      </c>
      <c r="O33" s="6" t="str">
        <f>VLOOKUP(C33,'AUD ABRIL'!B:T,11,0)</f>
        <v>IX</v>
      </c>
      <c r="P33" s="6" t="str">
        <f>VLOOKUP(C33,'AUD ABRIL'!B:T,12,0)</f>
        <v xml:space="preserve"> Villarrica</v>
      </c>
      <c r="Q33" s="6" t="str">
        <f>VLOOKUP(C33,'AUD ABRIL'!B:T,13,0)</f>
        <v>452598188
Celular:
Ingrid Prambs: 994302213
Alex Moenen-Locoz: 996438541
Mauricio Gaete: 98570334
Carlos Romero: 985315447
Rodrigo Sandoval:989213536
Marixa Ortega:962270453
David Bascur:96653805
Heraldo Mora: 968236913</v>
      </c>
      <c r="R33" s="6" t="str">
        <f>VLOOKUP(C33,'AUD ABRIL'!B:T,14,0)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3" s="6">
        <f>VLOOKUP(C33,'AUD ABRIL'!B:T,15,0)</f>
        <v>0</v>
      </c>
      <c r="T33" s="6" t="str">
        <f>VLOOKUP(C33,'AUD ABRIL'!B:T,16,0)</f>
        <v>93401: Institución de Asistencia Social</v>
      </c>
      <c r="U33" s="6" t="str">
        <f>VLOOKUP(C33,'AUD ABRIL'!B:T,17,0)</f>
        <v>Certificado de antecedentes financieros del año 2020, aprobados por el Subdepartamento de Supervisión Financiera Nacional.</v>
      </c>
      <c r="V33" s="7">
        <f>VLOOKUP(C33,'AUD ABRIL'!B:T,18,0)</f>
        <v>37970</v>
      </c>
      <c r="W33" s="8">
        <f>VLOOKUP(C33,'AUD ABRIL'!B:T,19,0)</f>
        <v>6971</v>
      </c>
      <c r="X33" s="9">
        <v>1947241</v>
      </c>
      <c r="Y33" s="9">
        <v>7339602</v>
      </c>
      <c r="Z33" s="7">
        <v>44681</v>
      </c>
      <c r="AA33" s="6" t="s">
        <v>6340</v>
      </c>
      <c r="AB33" s="6" t="s">
        <v>6341</v>
      </c>
      <c r="AC33" s="6" t="s">
        <v>181</v>
      </c>
    </row>
    <row r="34" spans="2:29" x14ac:dyDescent="0.2">
      <c r="B34" s="40" t="s">
        <v>6491</v>
      </c>
      <c r="C34" s="40">
        <v>735534009</v>
      </c>
      <c r="D34" s="6">
        <v>1090503</v>
      </c>
      <c r="E34" s="40">
        <v>9</v>
      </c>
      <c r="F34" s="6" t="str">
        <f>VLOOKUP(C34,'AUD ABRIL'!B:T,2,0)</f>
        <v>Corporación de Derecho Privado.</v>
      </c>
      <c r="G34" s="6" t="str">
        <f>VLOOKUP(C34,'AUD ABRIL'!B:T,3,0)</f>
        <v>Otorgada por Decreto Supremo Nº 586, de fecha 05 de junio  de 1996, del Ministerio de Justicia.</v>
      </c>
      <c r="H34" s="6" t="str">
        <f>VLOOKUP(C34,'AUD ABRIL'!B:T,4,0)</f>
        <v xml:space="preserve">Certificado de Vigencia de Persona Jurídica Sin Fines de Lucro, Folio N° 500403451439, de 13 de agosto de 2021, del Servicio de Registro Civil e Identificación. </v>
      </c>
      <c r="I34" s="6" t="str">
        <f>VLOOKUP(C34,'AUD ABRIL'!B:T,5,0)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4" s="6" t="str">
        <f>VLOOKUP(C34,'AUD ABRIL'!B:T,6,0)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4" s="6" t="str">
        <f>VLOOKUP(C34,'AUD ABRIL'!B:T,7,0)</f>
        <v>Se elegirá cada dos años.</v>
      </c>
      <c r="L34" s="6" t="str">
        <f>VLOOKUP(C34,'AUD ABRIL'!B:T,8,0)</f>
        <v>Del 10 de agosto de 2020 al 10 de agosto 2022.</v>
      </c>
      <c r="M34" s="6" t="str">
        <f>VLOOKUP(C34,'AUD ABRIL'!B:T,9,0)</f>
        <v xml:space="preserve">Presidente: 
Alex Saul Moenen-Locoz Medina, 
Directora Ejecutiva: 
Ingrid Eliana Prambs Klocker,
</v>
      </c>
      <c r="N34" s="6" t="str">
        <f>VLOOKUP(C34,'AUD ABRIL'!B:T,10,0)</f>
        <v xml:space="preserve">Avenida Pedro de Valdivia Nº 0335, comuna de Villarrica, Novena Región.
</v>
      </c>
      <c r="O34" s="6" t="str">
        <f>VLOOKUP(C34,'AUD ABRIL'!B:T,11,0)</f>
        <v>IX</v>
      </c>
      <c r="P34" s="6" t="str">
        <f>VLOOKUP(C34,'AUD ABRIL'!B:T,12,0)</f>
        <v xml:space="preserve"> Villarrica</v>
      </c>
      <c r="Q34" s="6" t="str">
        <f>VLOOKUP(C34,'AUD ABRIL'!B:T,13,0)</f>
        <v>452598188
Celular:
Ingrid Prambs: 994302213
Alex Moenen-Locoz: 996438541
Mauricio Gaete: 98570334
Carlos Romero: 985315447
Rodrigo Sandoval:989213536
Marixa Ortega:962270453
David Bascur:96653805
Heraldo Mora: 968236913</v>
      </c>
      <c r="R34" s="6" t="str">
        <f>VLOOKUP(C34,'AUD ABRIL'!B:T,14,0)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4" s="6">
        <f>VLOOKUP(C34,'AUD ABRIL'!B:T,15,0)</f>
        <v>0</v>
      </c>
      <c r="T34" s="6" t="str">
        <f>VLOOKUP(C34,'AUD ABRIL'!B:T,16,0)</f>
        <v>93401: Institución de Asistencia Social</v>
      </c>
      <c r="U34" s="6" t="str">
        <f>VLOOKUP(C34,'AUD ABRIL'!B:T,17,0)</f>
        <v>Certificado de antecedentes financieros del año 2020, aprobados por el Subdepartamento de Supervisión Financiera Nacional.</v>
      </c>
      <c r="V34" s="7">
        <f>VLOOKUP(C34,'AUD ABRIL'!B:T,18,0)</f>
        <v>37970</v>
      </c>
      <c r="W34" s="8">
        <f>VLOOKUP(C34,'AUD ABRIL'!B:T,19,0)</f>
        <v>6971</v>
      </c>
      <c r="X34" s="9"/>
      <c r="Y34" s="9">
        <v>6463417</v>
      </c>
      <c r="Z34" s="7">
        <v>44681</v>
      </c>
      <c r="AA34" s="6" t="s">
        <v>6340</v>
      </c>
      <c r="AB34" s="6" t="s">
        <v>6341</v>
      </c>
      <c r="AC34" s="6" t="s">
        <v>6381</v>
      </c>
    </row>
    <row r="35" spans="2:29" x14ac:dyDescent="0.2">
      <c r="B35" s="40" t="s">
        <v>6491</v>
      </c>
      <c r="C35" s="40">
        <v>735534009</v>
      </c>
      <c r="D35" s="6">
        <v>1090505</v>
      </c>
      <c r="E35" s="40">
        <v>9</v>
      </c>
      <c r="F35" s="6" t="str">
        <f>VLOOKUP(C35,'AUD ABRIL'!B:T,2,0)</f>
        <v>Corporación de Derecho Privado.</v>
      </c>
      <c r="G35" s="6" t="str">
        <f>VLOOKUP(C35,'AUD ABRIL'!B:T,3,0)</f>
        <v>Otorgada por Decreto Supremo Nº 586, de fecha 05 de junio  de 1996, del Ministerio de Justicia.</v>
      </c>
      <c r="H35" s="6" t="str">
        <f>VLOOKUP(C35,'AUD ABRIL'!B:T,4,0)</f>
        <v xml:space="preserve">Certificado de Vigencia de Persona Jurídica Sin Fines de Lucro, Folio N° 500403451439, de 13 de agosto de 2021, del Servicio de Registro Civil e Identificación. </v>
      </c>
      <c r="I35" s="6" t="str">
        <f>VLOOKUP(C35,'AUD ABRIL'!B:T,5,0)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5" s="6" t="str">
        <f>VLOOKUP(C35,'AUD ABRIL'!B:T,6,0)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5" s="6" t="str">
        <f>VLOOKUP(C35,'AUD ABRIL'!B:T,7,0)</f>
        <v>Se elegirá cada dos años.</v>
      </c>
      <c r="L35" s="6" t="str">
        <f>VLOOKUP(C35,'AUD ABRIL'!B:T,8,0)</f>
        <v>Del 10 de agosto de 2020 al 10 de agosto 2022.</v>
      </c>
      <c r="M35" s="6" t="str">
        <f>VLOOKUP(C35,'AUD ABRIL'!B:T,9,0)</f>
        <v xml:space="preserve">Presidente: 
Alex Saul Moenen-Locoz Medina, 
Directora Ejecutiva: 
Ingrid Eliana Prambs Klocker,
</v>
      </c>
      <c r="N35" s="6" t="str">
        <f>VLOOKUP(C35,'AUD ABRIL'!B:T,10,0)</f>
        <v xml:space="preserve">Avenida Pedro de Valdivia Nº 0335, comuna de Villarrica, Novena Región.
</v>
      </c>
      <c r="O35" s="6" t="str">
        <f>VLOOKUP(C35,'AUD ABRIL'!B:T,11,0)</f>
        <v>IX</v>
      </c>
      <c r="P35" s="6" t="str">
        <f>VLOOKUP(C35,'AUD ABRIL'!B:T,12,0)</f>
        <v xml:space="preserve"> Villarrica</v>
      </c>
      <c r="Q35" s="6" t="str">
        <f>VLOOKUP(C35,'AUD ABRIL'!B:T,13,0)</f>
        <v>452598188
Celular:
Ingrid Prambs: 994302213
Alex Moenen-Locoz: 996438541
Mauricio Gaete: 98570334
Carlos Romero: 985315447
Rodrigo Sandoval:989213536
Marixa Ortega:962270453
David Bascur:96653805
Heraldo Mora: 968236913</v>
      </c>
      <c r="R35" s="6" t="str">
        <f>VLOOKUP(C35,'AUD ABRIL'!B:T,14,0)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5" s="6">
        <f>VLOOKUP(C35,'AUD ABRIL'!B:T,15,0)</f>
        <v>0</v>
      </c>
      <c r="T35" s="6" t="str">
        <f>VLOOKUP(C35,'AUD ABRIL'!B:T,16,0)</f>
        <v>93401: Institución de Asistencia Social</v>
      </c>
      <c r="U35" s="6" t="str">
        <f>VLOOKUP(C35,'AUD ABRIL'!B:T,17,0)</f>
        <v>Certificado de antecedentes financieros del año 2020, aprobados por el Subdepartamento de Supervisión Financiera Nacional.</v>
      </c>
      <c r="V35" s="7">
        <f>VLOOKUP(C35,'AUD ABRIL'!B:T,18,0)</f>
        <v>37970</v>
      </c>
      <c r="W35" s="8">
        <f>VLOOKUP(C35,'AUD ABRIL'!B:T,19,0)</f>
        <v>6971</v>
      </c>
      <c r="X35" s="9"/>
      <c r="Y35" s="9">
        <v>2018448</v>
      </c>
      <c r="Z35" s="7">
        <v>44681</v>
      </c>
      <c r="AA35" s="6" t="s">
        <v>6340</v>
      </c>
      <c r="AB35" s="6" t="s">
        <v>6341</v>
      </c>
      <c r="AC35" s="6" t="s">
        <v>6381</v>
      </c>
    </row>
    <row r="36" spans="2:29" x14ac:dyDescent="0.2">
      <c r="B36" s="40" t="s">
        <v>6491</v>
      </c>
      <c r="C36" s="40">
        <v>735534009</v>
      </c>
      <c r="D36" s="6">
        <v>1090646</v>
      </c>
      <c r="E36" s="40">
        <v>9</v>
      </c>
      <c r="F36" s="6" t="str">
        <f>VLOOKUP(C36,'AUD ABRIL'!B:T,2,0)</f>
        <v>Corporación de Derecho Privado.</v>
      </c>
      <c r="G36" s="6" t="str">
        <f>VLOOKUP(C36,'AUD ABRIL'!B:T,3,0)</f>
        <v>Otorgada por Decreto Supremo Nº 586, de fecha 05 de junio  de 1996, del Ministerio de Justicia.</v>
      </c>
      <c r="H36" s="6" t="str">
        <f>VLOOKUP(C36,'AUD ABRIL'!B:T,4,0)</f>
        <v xml:space="preserve">Certificado de Vigencia de Persona Jurídica Sin Fines de Lucro, Folio N° 500403451439, de 13 de agosto de 2021, del Servicio de Registro Civil e Identificación. </v>
      </c>
      <c r="I36" s="6" t="str">
        <f>VLOOKUP(C36,'AUD ABRIL'!B:T,5,0)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6" s="6" t="str">
        <f>VLOOKUP(C36,'AUD ABRIL'!B:T,6,0)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6" s="6" t="str">
        <f>VLOOKUP(C36,'AUD ABRIL'!B:T,7,0)</f>
        <v>Se elegirá cada dos años.</v>
      </c>
      <c r="L36" s="6" t="str">
        <f>VLOOKUP(C36,'AUD ABRIL'!B:T,8,0)</f>
        <v>Del 10 de agosto de 2020 al 10 de agosto 2022.</v>
      </c>
      <c r="M36" s="6" t="str">
        <f>VLOOKUP(C36,'AUD ABRIL'!B:T,9,0)</f>
        <v xml:space="preserve">Presidente: 
Alex Saul Moenen-Locoz Medina, 
Directora Ejecutiva: 
Ingrid Eliana Prambs Klocker,
</v>
      </c>
      <c r="N36" s="6" t="str">
        <f>VLOOKUP(C36,'AUD ABRIL'!B:T,10,0)</f>
        <v xml:space="preserve">Avenida Pedro de Valdivia Nº 0335, comuna de Villarrica, Novena Región.
</v>
      </c>
      <c r="O36" s="6" t="str">
        <f>VLOOKUP(C36,'AUD ABRIL'!B:T,11,0)</f>
        <v>IX</v>
      </c>
      <c r="P36" s="6" t="str">
        <f>VLOOKUP(C36,'AUD ABRIL'!B:T,12,0)</f>
        <v xml:space="preserve"> Villarrica</v>
      </c>
      <c r="Q36" s="6" t="str">
        <f>VLOOKUP(C36,'AUD ABRIL'!B:T,13,0)</f>
        <v>452598188
Celular:
Ingrid Prambs: 994302213
Alex Moenen-Locoz: 996438541
Mauricio Gaete: 98570334
Carlos Romero: 985315447
Rodrigo Sandoval:989213536
Marixa Ortega:962270453
David Bascur:96653805
Heraldo Mora: 968236913</v>
      </c>
      <c r="R36" s="6" t="str">
        <f>VLOOKUP(C36,'AUD ABRIL'!B:T,14,0)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6" s="6">
        <f>VLOOKUP(C36,'AUD ABRIL'!B:T,15,0)</f>
        <v>0</v>
      </c>
      <c r="T36" s="6" t="str">
        <f>VLOOKUP(C36,'AUD ABRIL'!B:T,16,0)</f>
        <v>93401: Institución de Asistencia Social</v>
      </c>
      <c r="U36" s="6" t="str">
        <f>VLOOKUP(C36,'AUD ABRIL'!B:T,17,0)</f>
        <v>Certificado de antecedentes financieros del año 2020, aprobados por el Subdepartamento de Supervisión Financiera Nacional.</v>
      </c>
      <c r="V36" s="7">
        <f>VLOOKUP(C36,'AUD ABRIL'!B:T,18,0)</f>
        <v>37970</v>
      </c>
      <c r="W36" s="8">
        <f>VLOOKUP(C36,'AUD ABRIL'!B:T,19,0)</f>
        <v>6971</v>
      </c>
      <c r="X36" s="9">
        <v>3106098</v>
      </c>
      <c r="Y36" s="9">
        <v>10993514</v>
      </c>
      <c r="Z36" s="7">
        <v>44681</v>
      </c>
      <c r="AA36" s="6" t="s">
        <v>6340</v>
      </c>
      <c r="AB36" s="6" t="s">
        <v>6341</v>
      </c>
      <c r="AC36" s="6" t="s">
        <v>6381</v>
      </c>
    </row>
    <row r="37" spans="2:29" x14ac:dyDescent="0.2">
      <c r="B37" s="40" t="s">
        <v>6491</v>
      </c>
      <c r="C37" s="40">
        <v>735534009</v>
      </c>
      <c r="D37" s="6">
        <v>1090647</v>
      </c>
      <c r="E37" s="40">
        <v>9</v>
      </c>
      <c r="F37" s="6" t="str">
        <f>VLOOKUP(C37,'AUD ABRIL'!B:T,2,0)</f>
        <v>Corporación de Derecho Privado.</v>
      </c>
      <c r="G37" s="6" t="str">
        <f>VLOOKUP(C37,'AUD ABRIL'!B:T,3,0)</f>
        <v>Otorgada por Decreto Supremo Nº 586, de fecha 05 de junio  de 1996, del Ministerio de Justicia.</v>
      </c>
      <c r="H37" s="6" t="str">
        <f>VLOOKUP(C37,'AUD ABRIL'!B:T,4,0)</f>
        <v xml:space="preserve">Certificado de Vigencia de Persona Jurídica Sin Fines de Lucro, Folio N° 500403451439, de 13 de agosto de 2021, del Servicio de Registro Civil e Identificación. </v>
      </c>
      <c r="I37" s="6" t="str">
        <f>VLOOKUP(C37,'AUD ABRIL'!B:T,5,0)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7" s="6" t="str">
        <f>VLOOKUP(C37,'AUD ABRIL'!B:T,6,0)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7" s="6" t="str">
        <f>VLOOKUP(C37,'AUD ABRIL'!B:T,7,0)</f>
        <v>Se elegirá cada dos años.</v>
      </c>
      <c r="L37" s="6" t="str">
        <f>VLOOKUP(C37,'AUD ABRIL'!B:T,8,0)</f>
        <v>Del 10 de agosto de 2020 al 10 de agosto 2022.</v>
      </c>
      <c r="M37" s="6" t="str">
        <f>VLOOKUP(C37,'AUD ABRIL'!B:T,9,0)</f>
        <v xml:space="preserve">Presidente: 
Alex Saul Moenen-Locoz Medina, 
Directora Ejecutiva: 
Ingrid Eliana Prambs Klocker,
</v>
      </c>
      <c r="N37" s="6" t="str">
        <f>VLOOKUP(C37,'AUD ABRIL'!B:T,10,0)</f>
        <v xml:space="preserve">Avenida Pedro de Valdivia Nº 0335, comuna de Villarrica, Novena Región.
</v>
      </c>
      <c r="O37" s="6" t="str">
        <f>VLOOKUP(C37,'AUD ABRIL'!B:T,11,0)</f>
        <v>IX</v>
      </c>
      <c r="P37" s="6" t="str">
        <f>VLOOKUP(C37,'AUD ABRIL'!B:T,12,0)</f>
        <v xml:space="preserve"> Villarrica</v>
      </c>
      <c r="Q37" s="6" t="str">
        <f>VLOOKUP(C37,'AUD ABRIL'!B:T,13,0)</f>
        <v>452598188
Celular:
Ingrid Prambs: 994302213
Alex Moenen-Locoz: 996438541
Mauricio Gaete: 98570334
Carlos Romero: 985315447
Rodrigo Sandoval:989213536
Marixa Ortega:962270453
David Bascur:96653805
Heraldo Mora: 968236913</v>
      </c>
      <c r="R37" s="6" t="str">
        <f>VLOOKUP(C37,'AUD ABRIL'!B:T,14,0)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7" s="6">
        <f>VLOOKUP(C37,'AUD ABRIL'!B:T,15,0)</f>
        <v>0</v>
      </c>
      <c r="T37" s="6" t="str">
        <f>VLOOKUP(C37,'AUD ABRIL'!B:T,16,0)</f>
        <v>93401: Institución de Asistencia Social</v>
      </c>
      <c r="U37" s="6" t="str">
        <f>VLOOKUP(C37,'AUD ABRIL'!B:T,17,0)</f>
        <v>Certificado de antecedentes financieros del año 2020, aprobados por el Subdepartamento de Supervisión Financiera Nacional.</v>
      </c>
      <c r="V37" s="7">
        <f>VLOOKUP(C37,'AUD ABRIL'!B:T,18,0)</f>
        <v>37970</v>
      </c>
      <c r="W37" s="8">
        <f>VLOOKUP(C37,'AUD ABRIL'!B:T,19,0)</f>
        <v>6971</v>
      </c>
      <c r="X37" s="9">
        <v>9625779</v>
      </c>
      <c r="Y37" s="9">
        <v>37310310</v>
      </c>
      <c r="Z37" s="7">
        <v>44681</v>
      </c>
      <c r="AA37" s="6" t="s">
        <v>6340</v>
      </c>
      <c r="AB37" s="6" t="s">
        <v>6341</v>
      </c>
      <c r="AC37" s="6" t="s">
        <v>181</v>
      </c>
    </row>
    <row r="38" spans="2:29" x14ac:dyDescent="0.2">
      <c r="B38" s="40" t="s">
        <v>6479</v>
      </c>
      <c r="C38" s="40">
        <v>817951724</v>
      </c>
      <c r="D38" s="6">
        <v>1080706</v>
      </c>
      <c r="E38" s="40">
        <v>8</v>
      </c>
      <c r="F38" s="6" t="str">
        <f>VLOOKUP(C38,'AUD ABRIL'!B:T,2,0)</f>
        <v>Organización Religiosa.</v>
      </c>
      <c r="G38" s="6" t="str">
        <f>VLOOKUP(C38,'AUD ABRIL'!B:T,3,0)</f>
        <v>Erigida de acuerdo al Derecho Canónico, según consta en Certificado Nº722/2003, emitido por doña Sara Rodríguez Silva, Notario Eclesiástico del Obispado de Valparaíso, con fecha 17 de noviembre del 2003.</v>
      </c>
      <c r="H38" s="6" t="str">
        <f>VLOOKUP(C38,'AUD ABRIL'!B:T,4,0)</f>
        <v>Indefinida.</v>
      </c>
      <c r="I38" s="6" t="str">
        <f>VLOOKUP(C38,'AUD ABRIL'!B:T,5,0)</f>
        <v>Actividades Religiosas.</v>
      </c>
      <c r="J38" s="6" t="str">
        <f>VLOOKUP(C38,'AUD ABRIL'!B:T,6,0)</f>
        <v>no tiene</v>
      </c>
      <c r="K38" s="6">
        <f>VLOOKUP(C38,'AUD ABRIL'!B:T,7,0)</f>
        <v>0</v>
      </c>
      <c r="L38" s="6">
        <f>VLOOKUP(C38,'AUD ABRIL'!B:T,8,0)</f>
        <v>0</v>
      </c>
      <c r="M38" s="6" t="str">
        <f>VLOOKUP(C38,'AUD ABRIL'!B:T,9,0)</f>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
      <c r="N38" s="6" t="str">
        <f>VLOOKUP(C38,'AUD ABRIL'!B:T,10,0)</f>
        <v xml:space="preserve">Barros Arana N° 162, Oficina 101, Concepción, Región del Biobío. 
</v>
      </c>
      <c r="O38" s="6" t="str">
        <f>VLOOKUP(C38,'AUD ABRIL'!B:T,11,0)</f>
        <v>VIII</v>
      </c>
      <c r="P38" s="6" t="str">
        <f>VLOOKUP(C38,'AUD ABRIL'!B:T,12,0)</f>
        <v>Concepción</v>
      </c>
      <c r="Q38" s="6" t="str">
        <f>VLOOKUP(C38,'AUD ABRIL'!B:T,13,0)</f>
        <v>Teléfonos: 412767056
Celular: +56974305923      Celular Esteban de Jesús González Yepes: +56963411072</v>
      </c>
      <c r="R38" s="6" t="str">
        <f>VLOOKUP(C38,'AUD ABRIL'!B:T,14,0)</f>
        <v xml:space="preserve">Correos electrónicos: eduardo.gut@gmail.com
                                        paula.quilodran@programasamigo.cl                        admin.centralizada@programasamigo.cl
estebangy1987@amigonianosj.org
</v>
      </c>
      <c r="S38" s="6">
        <f>VLOOKUP(C38,'AUD ABRIL'!B:T,15,0)</f>
        <v>0</v>
      </c>
      <c r="T38" s="6" t="str">
        <f>VLOOKUP(C38,'AUD ABRIL'!B:T,16,0)</f>
        <v>93910: Organizaciones Religiosas.</v>
      </c>
      <c r="U38" s="6" t="str">
        <f>VLOOKUP(C38,'AUD ABRIL'!B:T,17,0)</f>
        <v xml:space="preserve">Certificado de antecedentes financieros, correspondientes al año 2020, aprobados por el Subdepartamento de Supervisión Financiera Nacional. </v>
      </c>
      <c r="V38" s="7">
        <f>VLOOKUP(C38,'AUD ABRIL'!B:T,18,0)</f>
        <v>37970</v>
      </c>
      <c r="W38" s="8">
        <f>VLOOKUP(C38,'AUD ABRIL'!B:T,19,0)</f>
        <v>1750</v>
      </c>
      <c r="X38" s="9"/>
      <c r="Y38" s="9">
        <v>2861768</v>
      </c>
      <c r="Z38" s="7">
        <v>44681</v>
      </c>
      <c r="AA38" s="6" t="s">
        <v>6340</v>
      </c>
      <c r="AB38" s="6" t="s">
        <v>6341</v>
      </c>
      <c r="AC38" s="6" t="s">
        <v>148</v>
      </c>
    </row>
    <row r="39" spans="2:29" x14ac:dyDescent="0.2">
      <c r="B39" s="40" t="s">
        <v>6479</v>
      </c>
      <c r="C39" s="40">
        <v>817951724</v>
      </c>
      <c r="D39" s="6">
        <v>1080940</v>
      </c>
      <c r="E39" s="40">
        <v>8</v>
      </c>
      <c r="F39" s="6" t="str">
        <f>VLOOKUP(C39,'AUD ABRIL'!B:T,2,0)</f>
        <v>Organización Religiosa.</v>
      </c>
      <c r="G39" s="6" t="str">
        <f>VLOOKUP(C39,'AUD ABRIL'!B:T,3,0)</f>
        <v>Erigida de acuerdo al Derecho Canónico, según consta en Certificado Nº722/2003, emitido por doña Sara Rodríguez Silva, Notario Eclesiástico del Obispado de Valparaíso, con fecha 17 de noviembre del 2003.</v>
      </c>
      <c r="H39" s="6" t="str">
        <f>VLOOKUP(C39,'AUD ABRIL'!B:T,4,0)</f>
        <v>Indefinida.</v>
      </c>
      <c r="I39" s="6" t="str">
        <f>VLOOKUP(C39,'AUD ABRIL'!B:T,5,0)</f>
        <v>Actividades Religiosas.</v>
      </c>
      <c r="J39" s="6" t="str">
        <f>VLOOKUP(C39,'AUD ABRIL'!B:T,6,0)</f>
        <v>no tiene</v>
      </c>
      <c r="K39" s="6">
        <f>VLOOKUP(C39,'AUD ABRIL'!B:T,7,0)</f>
        <v>0</v>
      </c>
      <c r="L39" s="6">
        <f>VLOOKUP(C39,'AUD ABRIL'!B:T,8,0)</f>
        <v>0</v>
      </c>
      <c r="M39" s="6" t="str">
        <f>VLOOKUP(C39,'AUD ABRIL'!B:T,9,0)</f>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
      <c r="N39" s="6" t="str">
        <f>VLOOKUP(C39,'AUD ABRIL'!B:T,10,0)</f>
        <v xml:space="preserve">Barros Arana N° 162, Oficina 101, Concepción, Región del Biobío. 
</v>
      </c>
      <c r="O39" s="6" t="str">
        <f>VLOOKUP(C39,'AUD ABRIL'!B:T,11,0)</f>
        <v>VIII</v>
      </c>
      <c r="P39" s="6" t="str">
        <f>VLOOKUP(C39,'AUD ABRIL'!B:T,12,0)</f>
        <v>Concepción</v>
      </c>
      <c r="Q39" s="6" t="str">
        <f>VLOOKUP(C39,'AUD ABRIL'!B:T,13,0)</f>
        <v>Teléfonos: 412767056
Celular: +56974305923      Celular Esteban de Jesús González Yepes: +56963411072</v>
      </c>
      <c r="R39" s="6" t="str">
        <f>VLOOKUP(C39,'AUD ABRIL'!B:T,14,0)</f>
        <v xml:space="preserve">Correos electrónicos: eduardo.gut@gmail.com
                                        paula.quilodran@programasamigo.cl                        admin.centralizada@programasamigo.cl
estebangy1987@amigonianosj.org
</v>
      </c>
      <c r="S39" s="6">
        <f>VLOOKUP(C39,'AUD ABRIL'!B:T,15,0)</f>
        <v>0</v>
      </c>
      <c r="T39" s="6" t="str">
        <f>VLOOKUP(C39,'AUD ABRIL'!B:T,16,0)</f>
        <v>93910: Organizaciones Religiosas.</v>
      </c>
      <c r="U39" s="6" t="str">
        <f>VLOOKUP(C39,'AUD ABRIL'!B:T,17,0)</f>
        <v xml:space="preserve">Certificado de antecedentes financieros, correspondientes al año 2020, aprobados por el Subdepartamento de Supervisión Financiera Nacional. </v>
      </c>
      <c r="V39" s="7">
        <f>VLOOKUP(C39,'AUD ABRIL'!B:T,18,0)</f>
        <v>37970</v>
      </c>
      <c r="W39" s="8">
        <f>VLOOKUP(C39,'AUD ABRIL'!B:T,19,0)</f>
        <v>1750</v>
      </c>
      <c r="X39" s="9"/>
      <c r="Y39" s="9">
        <v>917477</v>
      </c>
      <c r="Z39" s="7">
        <v>44681</v>
      </c>
      <c r="AA39" s="6" t="s">
        <v>6340</v>
      </c>
      <c r="AB39" s="6" t="s">
        <v>6341</v>
      </c>
      <c r="AC39" s="6" t="s">
        <v>148</v>
      </c>
    </row>
    <row r="40" spans="2:29" x14ac:dyDescent="0.2">
      <c r="B40" s="40" t="s">
        <v>6481</v>
      </c>
      <c r="C40" s="40">
        <v>719400000</v>
      </c>
      <c r="D40" s="6">
        <v>1060377</v>
      </c>
      <c r="E40" s="40">
        <v>6</v>
      </c>
      <c r="F40" s="6" t="str">
        <f>VLOOKUP(C40,'AUD ABRIL'!B:T,2,0)</f>
        <v>Corporación de Derecho Privado.</v>
      </c>
      <c r="G40" s="6" t="str">
        <f>VLOOKUP(C40,'AUD ABRIL'!B:T,3,0)</f>
        <v>Otorgada por Decreto Supremo Nº 528, de fecha 16 de mayo de 1991, del Ministerio de Justicia, publicado en el Diario Oficial el día 19 de noviembre de 1991.</v>
      </c>
      <c r="H40" s="6" t="str">
        <f>VLOOKUP(C40,'AUD ABRIL'!B:T,4,0)</f>
        <v>Certificado de vigencia Folio Nº 500401142878, de fecha 30 de julio de 2021, emitido por el Servicio de Registro Civil e Identificación.</v>
      </c>
      <c r="I40" s="6" t="str">
        <f>VLOOKUP(C40,'AUD ABRIL'!B:T,5,0)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0" s="6" t="str">
        <f>VLOOKUP(C40,'AUD ABRIL'!B:T,6,0)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0" s="6" t="str">
        <f>VLOOKUP(C40,'AUD ABRIL'!B:T,7,0)</f>
        <v>Tres años.</v>
      </c>
      <c r="L40" s="6" t="str">
        <f>VLOOKUP(C40,'AUD ABRIL'!B:T,8,0)</f>
        <v xml:space="preserve">De 13 de junio de 2019 al 13 de junio de 2022. 
</v>
      </c>
      <c r="M40" s="6" t="str">
        <f>VLOOKUP(C40,'AUD ABRIL'!B:T,9,0)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0" s="6" t="str">
        <f>VLOOKUP(C40,'AUD ABRIL'!B:T,10,0)</f>
        <v xml:space="preserve">Santa Isabel Nº 345, Santiago, Región Metropolitana. 
</v>
      </c>
      <c r="O40" s="6" t="str">
        <f>VLOOKUP(C40,'AUD ABRIL'!B:T,11,0)</f>
        <v>XIII</v>
      </c>
      <c r="P40" s="6" t="str">
        <f>VLOOKUP(C40,'AUD ABRIL'!B:T,12,0)</f>
        <v>Santiago</v>
      </c>
      <c r="Q40" s="6" t="str">
        <f>VLOOKUP(C40,'AUD ABRIL'!B:T,13,0)</f>
        <v>2228893- 2225181     Jaime Enrique Vilches González: 992386370- oficina: 226346252</v>
      </c>
      <c r="R40" s="6" t="str">
        <f>VLOOKUP(C40,'AUD ABRIL'!B:T,14,0)</f>
        <v xml:space="preserve">corporacion.central@gmail.com
vilches.jaime@gmail.com
</v>
      </c>
      <c r="S40" s="6">
        <f>VLOOKUP(C40,'AUD ABRIL'!B:T,15,0)</f>
        <v>0</v>
      </c>
      <c r="T40" s="6" t="str">
        <f>VLOOKUP(C40,'AUD ABRIL'!B:T,16,0)</f>
        <v>93401: Institución de Asistencia Social</v>
      </c>
      <c r="U40" s="6" t="str">
        <f>VLOOKUP(C40,'AUD ABRIL'!B:T,17,0)</f>
        <v xml:space="preserve">Se acompaña certificado de antecedentes financieros, correspondiente al año 2020 aprobados por el Sub Departamento de Supervisión Financiera Nacional. </v>
      </c>
      <c r="V40" s="7">
        <f>VLOOKUP(C40,'AUD ABRIL'!B:T,18,0)</f>
        <v>37970</v>
      </c>
      <c r="W40" s="8">
        <f>VLOOKUP(C40,'AUD ABRIL'!B:T,19,0)</f>
        <v>3842</v>
      </c>
      <c r="X40" s="9">
        <v>8944320</v>
      </c>
      <c r="Y40" s="9">
        <v>36591456</v>
      </c>
      <c r="Z40" s="7">
        <v>44681</v>
      </c>
      <c r="AA40" s="6" t="s">
        <v>6340</v>
      </c>
      <c r="AB40" s="6" t="s">
        <v>6341</v>
      </c>
      <c r="AC40" s="6" t="s">
        <v>6367</v>
      </c>
    </row>
    <row r="41" spans="2:29" x14ac:dyDescent="0.2">
      <c r="B41" s="40" t="s">
        <v>6481</v>
      </c>
      <c r="C41" s="40">
        <v>719400000</v>
      </c>
      <c r="D41" s="6">
        <v>1131939</v>
      </c>
      <c r="E41" s="40">
        <v>13</v>
      </c>
      <c r="F41" s="6" t="str">
        <f>VLOOKUP(C41,'AUD ABRIL'!B:T,2,0)</f>
        <v>Corporación de Derecho Privado.</v>
      </c>
      <c r="G41" s="6" t="str">
        <f>VLOOKUP(C41,'AUD ABRIL'!B:T,3,0)</f>
        <v>Otorgada por Decreto Supremo Nº 528, de fecha 16 de mayo de 1991, del Ministerio de Justicia, publicado en el Diario Oficial el día 19 de noviembre de 1991.</v>
      </c>
      <c r="H41" s="6" t="str">
        <f>VLOOKUP(C41,'AUD ABRIL'!B:T,4,0)</f>
        <v>Certificado de vigencia Folio Nº 500401142878, de fecha 30 de julio de 2021, emitido por el Servicio de Registro Civil e Identificación.</v>
      </c>
      <c r="I41" s="6" t="str">
        <f>VLOOKUP(C41,'AUD ABRIL'!B:T,5,0)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1" s="6" t="str">
        <f>VLOOKUP(C41,'AUD ABRIL'!B:T,6,0)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1" s="6" t="str">
        <f>VLOOKUP(C41,'AUD ABRIL'!B:T,7,0)</f>
        <v>Tres años.</v>
      </c>
      <c r="L41" s="6" t="str">
        <f>VLOOKUP(C41,'AUD ABRIL'!B:T,8,0)</f>
        <v xml:space="preserve">De 13 de junio de 2019 al 13 de junio de 2022. 
</v>
      </c>
      <c r="M41" s="6" t="str">
        <f>VLOOKUP(C41,'AUD ABRIL'!B:T,9,0)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1" s="6" t="str">
        <f>VLOOKUP(C41,'AUD ABRIL'!B:T,10,0)</f>
        <v xml:space="preserve">Santa Isabel Nº 345, Santiago, Región Metropolitana. 
</v>
      </c>
      <c r="O41" s="6" t="str">
        <f>VLOOKUP(C41,'AUD ABRIL'!B:T,11,0)</f>
        <v>XIII</v>
      </c>
      <c r="P41" s="6" t="str">
        <f>VLOOKUP(C41,'AUD ABRIL'!B:T,12,0)</f>
        <v>Santiago</v>
      </c>
      <c r="Q41" s="6" t="str">
        <f>VLOOKUP(C41,'AUD ABRIL'!B:T,13,0)</f>
        <v>2228893- 2225181     Jaime Enrique Vilches González: 992386370- oficina: 226346252</v>
      </c>
      <c r="R41" s="6" t="str">
        <f>VLOOKUP(C41,'AUD ABRIL'!B:T,14,0)</f>
        <v xml:space="preserve">corporacion.central@gmail.com
vilches.jaime@gmail.com
</v>
      </c>
      <c r="S41" s="6">
        <f>VLOOKUP(C41,'AUD ABRIL'!B:T,15,0)</f>
        <v>0</v>
      </c>
      <c r="T41" s="6" t="str">
        <f>VLOOKUP(C41,'AUD ABRIL'!B:T,16,0)</f>
        <v>93401: Institución de Asistencia Social</v>
      </c>
      <c r="U41" s="6" t="str">
        <f>VLOOKUP(C41,'AUD ABRIL'!B:T,17,0)</f>
        <v xml:space="preserve">Se acompaña certificado de antecedentes financieros, correspondiente al año 2020 aprobados por el Sub Departamento de Supervisión Financiera Nacional. </v>
      </c>
      <c r="V41" s="7">
        <f>VLOOKUP(C41,'AUD ABRIL'!B:T,18,0)</f>
        <v>37970</v>
      </c>
      <c r="W41" s="8">
        <f>VLOOKUP(C41,'AUD ABRIL'!B:T,19,0)</f>
        <v>3842</v>
      </c>
      <c r="X41" s="9">
        <v>1962576</v>
      </c>
      <c r="Y41" s="9">
        <v>8068368</v>
      </c>
      <c r="Z41" s="7">
        <v>44681</v>
      </c>
      <c r="AA41" s="6" t="s">
        <v>6340</v>
      </c>
      <c r="AB41" s="6" t="s">
        <v>6341</v>
      </c>
      <c r="AC41" s="6" t="s">
        <v>5557</v>
      </c>
    </row>
    <row r="42" spans="2:29" x14ac:dyDescent="0.2">
      <c r="B42" s="40" t="s">
        <v>6481</v>
      </c>
      <c r="C42" s="40">
        <v>719400000</v>
      </c>
      <c r="D42" s="6">
        <v>1131940</v>
      </c>
      <c r="E42" s="40">
        <v>13</v>
      </c>
      <c r="F42" s="6" t="str">
        <f>VLOOKUP(C42,'AUD ABRIL'!B:T,2,0)</f>
        <v>Corporación de Derecho Privado.</v>
      </c>
      <c r="G42" s="6" t="str">
        <f>VLOOKUP(C42,'AUD ABRIL'!B:T,3,0)</f>
        <v>Otorgada por Decreto Supremo Nº 528, de fecha 16 de mayo de 1991, del Ministerio de Justicia, publicado en el Diario Oficial el día 19 de noviembre de 1991.</v>
      </c>
      <c r="H42" s="6" t="str">
        <f>VLOOKUP(C42,'AUD ABRIL'!B:T,4,0)</f>
        <v>Certificado de vigencia Folio Nº 500401142878, de fecha 30 de julio de 2021, emitido por el Servicio de Registro Civil e Identificación.</v>
      </c>
      <c r="I42" s="6" t="str">
        <f>VLOOKUP(C42,'AUD ABRIL'!B:T,5,0)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2" s="6" t="str">
        <f>VLOOKUP(C42,'AUD ABRIL'!B:T,6,0)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2" s="6" t="str">
        <f>VLOOKUP(C42,'AUD ABRIL'!B:T,7,0)</f>
        <v>Tres años.</v>
      </c>
      <c r="L42" s="6" t="str">
        <f>VLOOKUP(C42,'AUD ABRIL'!B:T,8,0)</f>
        <v xml:space="preserve">De 13 de junio de 2019 al 13 de junio de 2022. 
</v>
      </c>
      <c r="M42" s="6" t="str">
        <f>VLOOKUP(C42,'AUD ABRIL'!B:T,9,0)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2" s="6" t="str">
        <f>VLOOKUP(C42,'AUD ABRIL'!B:T,10,0)</f>
        <v xml:space="preserve">Santa Isabel Nº 345, Santiago, Región Metropolitana. 
</v>
      </c>
      <c r="O42" s="6" t="str">
        <f>VLOOKUP(C42,'AUD ABRIL'!B:T,11,0)</f>
        <v>XIII</v>
      </c>
      <c r="P42" s="6" t="str">
        <f>VLOOKUP(C42,'AUD ABRIL'!B:T,12,0)</f>
        <v>Santiago</v>
      </c>
      <c r="Q42" s="6" t="str">
        <f>VLOOKUP(C42,'AUD ABRIL'!B:T,13,0)</f>
        <v>2228893- 2225181     Jaime Enrique Vilches González: 992386370- oficina: 226346252</v>
      </c>
      <c r="R42" s="6" t="str">
        <f>VLOOKUP(C42,'AUD ABRIL'!B:T,14,0)</f>
        <v xml:space="preserve">corporacion.central@gmail.com
vilches.jaime@gmail.com
</v>
      </c>
      <c r="S42" s="6">
        <f>VLOOKUP(C42,'AUD ABRIL'!B:T,15,0)</f>
        <v>0</v>
      </c>
      <c r="T42" s="6" t="str">
        <f>VLOOKUP(C42,'AUD ABRIL'!B:T,16,0)</f>
        <v>93401: Institución de Asistencia Social</v>
      </c>
      <c r="U42" s="6" t="str">
        <f>VLOOKUP(C42,'AUD ABRIL'!B:T,17,0)</f>
        <v xml:space="preserve">Se acompaña certificado de antecedentes financieros, correspondiente al año 2020 aprobados por el Sub Departamento de Supervisión Financiera Nacional. </v>
      </c>
      <c r="V42" s="7">
        <f>VLOOKUP(C42,'AUD ABRIL'!B:T,18,0)</f>
        <v>37970</v>
      </c>
      <c r="W42" s="8">
        <f>VLOOKUP(C42,'AUD ABRIL'!B:T,19,0)</f>
        <v>3842</v>
      </c>
      <c r="X42" s="9">
        <v>3052896</v>
      </c>
      <c r="Y42" s="9">
        <v>12211584</v>
      </c>
      <c r="Z42" s="7">
        <v>44681</v>
      </c>
      <c r="AA42" s="6" t="s">
        <v>6340</v>
      </c>
      <c r="AB42" s="6" t="s">
        <v>6341</v>
      </c>
      <c r="AC42" s="6" t="s">
        <v>6369</v>
      </c>
    </row>
    <row r="43" spans="2:29" x14ac:dyDescent="0.2">
      <c r="B43" s="40" t="s">
        <v>6481</v>
      </c>
      <c r="C43" s="40">
        <v>719400000</v>
      </c>
      <c r="D43" s="6">
        <v>1131941</v>
      </c>
      <c r="E43" s="40">
        <v>13</v>
      </c>
      <c r="F43" s="6" t="str">
        <f>VLOOKUP(C43,'AUD ABRIL'!B:T,2,0)</f>
        <v>Corporación de Derecho Privado.</v>
      </c>
      <c r="G43" s="6" t="str">
        <f>VLOOKUP(C43,'AUD ABRIL'!B:T,3,0)</f>
        <v>Otorgada por Decreto Supremo Nº 528, de fecha 16 de mayo de 1991, del Ministerio de Justicia, publicado en el Diario Oficial el día 19 de noviembre de 1991.</v>
      </c>
      <c r="H43" s="6" t="str">
        <f>VLOOKUP(C43,'AUD ABRIL'!B:T,4,0)</f>
        <v>Certificado de vigencia Folio Nº 500401142878, de fecha 30 de julio de 2021, emitido por el Servicio de Registro Civil e Identificación.</v>
      </c>
      <c r="I43" s="6" t="str">
        <f>VLOOKUP(C43,'AUD ABRIL'!B:T,5,0)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3" s="6" t="str">
        <f>VLOOKUP(C43,'AUD ABRIL'!B:T,6,0)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3" s="6" t="str">
        <f>VLOOKUP(C43,'AUD ABRIL'!B:T,7,0)</f>
        <v>Tres años.</v>
      </c>
      <c r="L43" s="6" t="str">
        <f>VLOOKUP(C43,'AUD ABRIL'!B:T,8,0)</f>
        <v xml:space="preserve">De 13 de junio de 2019 al 13 de junio de 2022. 
</v>
      </c>
      <c r="M43" s="6" t="str">
        <f>VLOOKUP(C43,'AUD ABRIL'!B:T,9,0)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3" s="6" t="str">
        <f>VLOOKUP(C43,'AUD ABRIL'!B:T,10,0)</f>
        <v xml:space="preserve">Santa Isabel Nº 345, Santiago, Región Metropolitana. 
</v>
      </c>
      <c r="O43" s="6" t="str">
        <f>VLOOKUP(C43,'AUD ABRIL'!B:T,11,0)</f>
        <v>XIII</v>
      </c>
      <c r="P43" s="6" t="str">
        <f>VLOOKUP(C43,'AUD ABRIL'!B:T,12,0)</f>
        <v>Santiago</v>
      </c>
      <c r="Q43" s="6" t="str">
        <f>VLOOKUP(C43,'AUD ABRIL'!B:T,13,0)</f>
        <v>2228893- 2225181     Jaime Enrique Vilches González: 992386370- oficina: 226346252</v>
      </c>
      <c r="R43" s="6" t="str">
        <f>VLOOKUP(C43,'AUD ABRIL'!B:T,14,0)</f>
        <v xml:space="preserve">corporacion.central@gmail.com
vilches.jaime@gmail.com
</v>
      </c>
      <c r="S43" s="6">
        <f>VLOOKUP(C43,'AUD ABRIL'!B:T,15,0)</f>
        <v>0</v>
      </c>
      <c r="T43" s="6" t="str">
        <f>VLOOKUP(C43,'AUD ABRIL'!B:T,16,0)</f>
        <v>93401: Institución de Asistencia Social</v>
      </c>
      <c r="U43" s="6" t="str">
        <f>VLOOKUP(C43,'AUD ABRIL'!B:T,17,0)</f>
        <v xml:space="preserve">Se acompaña certificado de antecedentes financieros, correspondiente al año 2020 aprobados por el Sub Departamento de Supervisión Financiera Nacional. </v>
      </c>
      <c r="V43" s="7">
        <f>VLOOKUP(C43,'AUD ABRIL'!B:T,18,0)</f>
        <v>37970</v>
      </c>
      <c r="W43" s="8">
        <f>VLOOKUP(C43,'AUD ABRIL'!B:T,19,0)</f>
        <v>3842</v>
      </c>
      <c r="X43" s="9">
        <v>4797408</v>
      </c>
      <c r="Y43" s="9">
        <v>17008992</v>
      </c>
      <c r="Z43" s="7">
        <v>44681</v>
      </c>
      <c r="AA43" s="6" t="s">
        <v>6340</v>
      </c>
      <c r="AB43" s="6" t="s">
        <v>6341</v>
      </c>
      <c r="AC43" s="6" t="s">
        <v>6380</v>
      </c>
    </row>
    <row r="44" spans="2:29" x14ac:dyDescent="0.2">
      <c r="B44" s="40" t="s">
        <v>6481</v>
      </c>
      <c r="C44" s="40">
        <v>719400000</v>
      </c>
      <c r="D44" s="6">
        <v>1131942</v>
      </c>
      <c r="E44" s="40">
        <v>13</v>
      </c>
      <c r="F44" s="6" t="str">
        <f>VLOOKUP(C44,'AUD ABRIL'!B:T,2,0)</f>
        <v>Corporación de Derecho Privado.</v>
      </c>
      <c r="G44" s="6" t="str">
        <f>VLOOKUP(C44,'AUD ABRIL'!B:T,3,0)</f>
        <v>Otorgada por Decreto Supremo Nº 528, de fecha 16 de mayo de 1991, del Ministerio de Justicia, publicado en el Diario Oficial el día 19 de noviembre de 1991.</v>
      </c>
      <c r="H44" s="6" t="str">
        <f>VLOOKUP(C44,'AUD ABRIL'!B:T,4,0)</f>
        <v>Certificado de vigencia Folio Nº 500401142878, de fecha 30 de julio de 2021, emitido por el Servicio de Registro Civil e Identificación.</v>
      </c>
      <c r="I44" s="6" t="str">
        <f>VLOOKUP(C44,'AUD ABRIL'!B:T,5,0)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4" s="6" t="str">
        <f>VLOOKUP(C44,'AUD ABRIL'!B:T,6,0)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4" s="6" t="str">
        <f>VLOOKUP(C44,'AUD ABRIL'!B:T,7,0)</f>
        <v>Tres años.</v>
      </c>
      <c r="L44" s="6" t="str">
        <f>VLOOKUP(C44,'AUD ABRIL'!B:T,8,0)</f>
        <v xml:space="preserve">De 13 de junio de 2019 al 13 de junio de 2022. 
</v>
      </c>
      <c r="M44" s="6" t="str">
        <f>VLOOKUP(C44,'AUD ABRIL'!B:T,9,0)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4" s="6" t="str">
        <f>VLOOKUP(C44,'AUD ABRIL'!B:T,10,0)</f>
        <v xml:space="preserve">Santa Isabel Nº 345, Santiago, Región Metropolitana. 
</v>
      </c>
      <c r="O44" s="6" t="str">
        <f>VLOOKUP(C44,'AUD ABRIL'!B:T,11,0)</f>
        <v>XIII</v>
      </c>
      <c r="P44" s="6" t="str">
        <f>VLOOKUP(C44,'AUD ABRIL'!B:T,12,0)</f>
        <v>Santiago</v>
      </c>
      <c r="Q44" s="6" t="str">
        <f>VLOOKUP(C44,'AUD ABRIL'!B:T,13,0)</f>
        <v>2228893- 2225181     Jaime Enrique Vilches González: 992386370- oficina: 226346252</v>
      </c>
      <c r="R44" s="6" t="str">
        <f>VLOOKUP(C44,'AUD ABRIL'!B:T,14,0)</f>
        <v xml:space="preserve">corporacion.central@gmail.com
vilches.jaime@gmail.com
</v>
      </c>
      <c r="S44" s="6">
        <f>VLOOKUP(C44,'AUD ABRIL'!B:T,15,0)</f>
        <v>0</v>
      </c>
      <c r="T44" s="6" t="str">
        <f>VLOOKUP(C44,'AUD ABRIL'!B:T,16,0)</f>
        <v>93401: Institución de Asistencia Social</v>
      </c>
      <c r="U44" s="6" t="str">
        <f>VLOOKUP(C44,'AUD ABRIL'!B:T,17,0)</f>
        <v xml:space="preserve">Se acompaña certificado de antecedentes financieros, correspondiente al año 2020 aprobados por el Sub Departamento de Supervisión Financiera Nacional. </v>
      </c>
      <c r="V44" s="7">
        <f>VLOOKUP(C44,'AUD ABRIL'!B:T,18,0)</f>
        <v>37970</v>
      </c>
      <c r="W44" s="8">
        <f>VLOOKUP(C44,'AUD ABRIL'!B:T,19,0)</f>
        <v>3842</v>
      </c>
      <c r="X44" s="9">
        <v>1962576</v>
      </c>
      <c r="Y44" s="9">
        <v>6541920</v>
      </c>
      <c r="Z44" s="7">
        <v>44681</v>
      </c>
      <c r="AA44" s="6" t="s">
        <v>6340</v>
      </c>
      <c r="AB44" s="6" t="s">
        <v>6341</v>
      </c>
      <c r="AC44" s="6" t="s">
        <v>6373</v>
      </c>
    </row>
    <row r="45" spans="2:29" x14ac:dyDescent="0.2">
      <c r="B45" s="40" t="s">
        <v>6481</v>
      </c>
      <c r="C45" s="40">
        <v>719400000</v>
      </c>
      <c r="D45" s="6">
        <v>1132529</v>
      </c>
      <c r="E45" s="40">
        <v>13</v>
      </c>
      <c r="F45" s="6" t="str">
        <f>VLOOKUP(C45,'AUD ABRIL'!B:T,2,0)</f>
        <v>Corporación de Derecho Privado.</v>
      </c>
      <c r="G45" s="6" t="str">
        <f>VLOOKUP(C45,'AUD ABRIL'!B:T,3,0)</f>
        <v>Otorgada por Decreto Supremo Nº 528, de fecha 16 de mayo de 1991, del Ministerio de Justicia, publicado en el Diario Oficial el día 19 de noviembre de 1991.</v>
      </c>
      <c r="H45" s="6" t="str">
        <f>VLOOKUP(C45,'AUD ABRIL'!B:T,4,0)</f>
        <v>Certificado de vigencia Folio Nº 500401142878, de fecha 30 de julio de 2021, emitido por el Servicio de Registro Civil e Identificación.</v>
      </c>
      <c r="I45" s="6" t="str">
        <f>VLOOKUP(C45,'AUD ABRIL'!B:T,5,0)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5" s="6" t="str">
        <f>VLOOKUP(C45,'AUD ABRIL'!B:T,6,0)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5" s="6" t="str">
        <f>VLOOKUP(C45,'AUD ABRIL'!B:T,7,0)</f>
        <v>Tres años.</v>
      </c>
      <c r="L45" s="6" t="str">
        <f>VLOOKUP(C45,'AUD ABRIL'!B:T,8,0)</f>
        <v xml:space="preserve">De 13 de junio de 2019 al 13 de junio de 2022. 
</v>
      </c>
      <c r="M45" s="6" t="str">
        <f>VLOOKUP(C45,'AUD ABRIL'!B:T,9,0)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5" s="6" t="str">
        <f>VLOOKUP(C45,'AUD ABRIL'!B:T,10,0)</f>
        <v xml:space="preserve">Santa Isabel Nº 345, Santiago, Región Metropolitana. 
</v>
      </c>
      <c r="O45" s="6" t="str">
        <f>VLOOKUP(C45,'AUD ABRIL'!B:T,11,0)</f>
        <v>XIII</v>
      </c>
      <c r="P45" s="6" t="str">
        <f>VLOOKUP(C45,'AUD ABRIL'!B:T,12,0)</f>
        <v>Santiago</v>
      </c>
      <c r="Q45" s="6" t="str">
        <f>VLOOKUP(C45,'AUD ABRIL'!B:T,13,0)</f>
        <v>2228893- 2225181     Jaime Enrique Vilches González: 992386370- oficina: 226346252</v>
      </c>
      <c r="R45" s="6" t="str">
        <f>VLOOKUP(C45,'AUD ABRIL'!B:T,14,0)</f>
        <v xml:space="preserve">corporacion.central@gmail.com
vilches.jaime@gmail.com
</v>
      </c>
      <c r="S45" s="6">
        <f>VLOOKUP(C45,'AUD ABRIL'!B:T,15,0)</f>
        <v>0</v>
      </c>
      <c r="T45" s="6" t="str">
        <f>VLOOKUP(C45,'AUD ABRIL'!B:T,16,0)</f>
        <v>93401: Institución de Asistencia Social</v>
      </c>
      <c r="U45" s="6" t="str">
        <f>VLOOKUP(C45,'AUD ABRIL'!B:T,17,0)</f>
        <v xml:space="preserve">Se acompaña certificado de antecedentes financieros, correspondiente al año 2020 aprobados por el Sub Departamento de Supervisión Financiera Nacional. </v>
      </c>
      <c r="V45" s="7">
        <f>VLOOKUP(C45,'AUD ABRIL'!B:T,18,0)</f>
        <v>37970</v>
      </c>
      <c r="W45" s="8">
        <f>VLOOKUP(C45,'AUD ABRIL'!B:T,19,0)</f>
        <v>3842</v>
      </c>
      <c r="X45" s="9">
        <v>3210385</v>
      </c>
      <c r="Y45" s="9">
        <v>14549098</v>
      </c>
      <c r="Z45" s="7">
        <v>44681</v>
      </c>
      <c r="AA45" s="6" t="s">
        <v>6340</v>
      </c>
      <c r="AB45" s="6" t="s">
        <v>6341</v>
      </c>
      <c r="AC45" s="6" t="s">
        <v>6378</v>
      </c>
    </row>
    <row r="46" spans="2:29" x14ac:dyDescent="0.2">
      <c r="B46" s="40" t="s">
        <v>6481</v>
      </c>
      <c r="C46" s="40">
        <v>719400000</v>
      </c>
      <c r="D46" s="6">
        <v>1132581</v>
      </c>
      <c r="E46" s="40">
        <v>13</v>
      </c>
      <c r="F46" s="6" t="str">
        <f>VLOOKUP(C46,'AUD ABRIL'!B:T,2,0)</f>
        <v>Corporación de Derecho Privado.</v>
      </c>
      <c r="G46" s="6" t="str">
        <f>VLOOKUP(C46,'AUD ABRIL'!B:T,3,0)</f>
        <v>Otorgada por Decreto Supremo Nº 528, de fecha 16 de mayo de 1991, del Ministerio de Justicia, publicado en el Diario Oficial el día 19 de noviembre de 1991.</v>
      </c>
      <c r="H46" s="6" t="str">
        <f>VLOOKUP(C46,'AUD ABRIL'!B:T,4,0)</f>
        <v>Certificado de vigencia Folio Nº 500401142878, de fecha 30 de julio de 2021, emitido por el Servicio de Registro Civil e Identificación.</v>
      </c>
      <c r="I46" s="6" t="str">
        <f>VLOOKUP(C46,'AUD ABRIL'!B:T,5,0)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6" s="6" t="str">
        <f>VLOOKUP(C46,'AUD ABRIL'!B:T,6,0)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6" s="6" t="str">
        <f>VLOOKUP(C46,'AUD ABRIL'!B:T,7,0)</f>
        <v>Tres años.</v>
      </c>
      <c r="L46" s="6" t="str">
        <f>VLOOKUP(C46,'AUD ABRIL'!B:T,8,0)</f>
        <v xml:space="preserve">De 13 de junio de 2019 al 13 de junio de 2022. 
</v>
      </c>
      <c r="M46" s="6" t="str">
        <f>VLOOKUP(C46,'AUD ABRIL'!B:T,9,0)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6" s="6" t="str">
        <f>VLOOKUP(C46,'AUD ABRIL'!B:T,10,0)</f>
        <v xml:space="preserve">Santa Isabel Nº 345, Santiago, Región Metropolitana. 
</v>
      </c>
      <c r="O46" s="6" t="str">
        <f>VLOOKUP(C46,'AUD ABRIL'!B:T,11,0)</f>
        <v>XIII</v>
      </c>
      <c r="P46" s="6" t="str">
        <f>VLOOKUP(C46,'AUD ABRIL'!B:T,12,0)</f>
        <v>Santiago</v>
      </c>
      <c r="Q46" s="6" t="str">
        <f>VLOOKUP(C46,'AUD ABRIL'!B:T,13,0)</f>
        <v>2228893- 2225181     Jaime Enrique Vilches González: 992386370- oficina: 226346252</v>
      </c>
      <c r="R46" s="6" t="str">
        <f>VLOOKUP(C46,'AUD ABRIL'!B:T,14,0)</f>
        <v xml:space="preserve">corporacion.central@gmail.com
vilches.jaime@gmail.com
</v>
      </c>
      <c r="S46" s="6">
        <f>VLOOKUP(C46,'AUD ABRIL'!B:T,15,0)</f>
        <v>0</v>
      </c>
      <c r="T46" s="6" t="str">
        <f>VLOOKUP(C46,'AUD ABRIL'!B:T,16,0)</f>
        <v>93401: Institución de Asistencia Social</v>
      </c>
      <c r="U46" s="6" t="str">
        <f>VLOOKUP(C46,'AUD ABRIL'!B:T,17,0)</f>
        <v xml:space="preserve">Se acompaña certificado de antecedentes financieros, correspondiente al año 2020 aprobados por el Sub Departamento de Supervisión Financiera Nacional. </v>
      </c>
      <c r="V46" s="7">
        <f>VLOOKUP(C46,'AUD ABRIL'!B:T,18,0)</f>
        <v>37970</v>
      </c>
      <c r="W46" s="8">
        <f>VLOOKUP(C46,'AUD ABRIL'!B:T,19,0)</f>
        <v>3842</v>
      </c>
      <c r="X46" s="9">
        <v>6722145</v>
      </c>
      <c r="Y46" s="9">
        <v>31073563</v>
      </c>
      <c r="Z46" s="7">
        <v>44681</v>
      </c>
      <c r="AA46" s="6" t="s">
        <v>6340</v>
      </c>
      <c r="AB46" s="6" t="s">
        <v>6341</v>
      </c>
      <c r="AC46" s="6" t="s">
        <v>5557</v>
      </c>
    </row>
    <row r="47" spans="2:29" x14ac:dyDescent="0.2">
      <c r="B47" s="40" t="s">
        <v>6481</v>
      </c>
      <c r="C47" s="40">
        <v>719400000</v>
      </c>
      <c r="D47" s="6">
        <v>1132582</v>
      </c>
      <c r="E47" s="40">
        <v>13</v>
      </c>
      <c r="F47" s="6" t="str">
        <f>VLOOKUP(C47,'AUD ABRIL'!B:T,2,0)</f>
        <v>Corporación de Derecho Privado.</v>
      </c>
      <c r="G47" s="6" t="str">
        <f>VLOOKUP(C47,'AUD ABRIL'!B:T,3,0)</f>
        <v>Otorgada por Decreto Supremo Nº 528, de fecha 16 de mayo de 1991, del Ministerio de Justicia, publicado en el Diario Oficial el día 19 de noviembre de 1991.</v>
      </c>
      <c r="H47" s="6" t="str">
        <f>VLOOKUP(C47,'AUD ABRIL'!B:T,4,0)</f>
        <v>Certificado de vigencia Folio Nº 500401142878, de fecha 30 de julio de 2021, emitido por el Servicio de Registro Civil e Identificación.</v>
      </c>
      <c r="I47" s="6" t="str">
        <f>VLOOKUP(C47,'AUD ABRIL'!B:T,5,0)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7" s="6" t="str">
        <f>VLOOKUP(C47,'AUD ABRIL'!B:T,6,0)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7" s="6" t="str">
        <f>VLOOKUP(C47,'AUD ABRIL'!B:T,7,0)</f>
        <v>Tres años.</v>
      </c>
      <c r="L47" s="6" t="str">
        <f>VLOOKUP(C47,'AUD ABRIL'!B:T,8,0)</f>
        <v xml:space="preserve">De 13 de junio de 2019 al 13 de junio de 2022. 
</v>
      </c>
      <c r="M47" s="6" t="str">
        <f>VLOOKUP(C47,'AUD ABRIL'!B:T,9,0)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7" s="6" t="str">
        <f>VLOOKUP(C47,'AUD ABRIL'!B:T,10,0)</f>
        <v xml:space="preserve">Santa Isabel Nº 345, Santiago, Región Metropolitana. 
</v>
      </c>
      <c r="O47" s="6" t="str">
        <f>VLOOKUP(C47,'AUD ABRIL'!B:T,11,0)</f>
        <v>XIII</v>
      </c>
      <c r="P47" s="6" t="str">
        <f>VLOOKUP(C47,'AUD ABRIL'!B:T,12,0)</f>
        <v>Santiago</v>
      </c>
      <c r="Q47" s="6" t="str">
        <f>VLOOKUP(C47,'AUD ABRIL'!B:T,13,0)</f>
        <v>2228893- 2225181     Jaime Enrique Vilches González: 992386370- oficina: 226346252</v>
      </c>
      <c r="R47" s="6" t="str">
        <f>VLOOKUP(C47,'AUD ABRIL'!B:T,14,0)</f>
        <v xml:space="preserve">corporacion.central@gmail.com
vilches.jaime@gmail.com
</v>
      </c>
      <c r="S47" s="6">
        <f>VLOOKUP(C47,'AUD ABRIL'!B:T,15,0)</f>
        <v>0</v>
      </c>
      <c r="T47" s="6" t="str">
        <f>VLOOKUP(C47,'AUD ABRIL'!B:T,16,0)</f>
        <v>93401: Institución de Asistencia Social</v>
      </c>
      <c r="U47" s="6" t="str">
        <f>VLOOKUP(C47,'AUD ABRIL'!B:T,17,0)</f>
        <v xml:space="preserve">Se acompaña certificado de antecedentes financieros, correspondiente al año 2020 aprobados por el Sub Departamento de Supervisión Financiera Nacional. </v>
      </c>
      <c r="V47" s="7">
        <f>VLOOKUP(C47,'AUD ABRIL'!B:T,18,0)</f>
        <v>37970</v>
      </c>
      <c r="W47" s="8">
        <f>VLOOKUP(C47,'AUD ABRIL'!B:T,19,0)</f>
        <v>3842</v>
      </c>
      <c r="X47" s="9">
        <v>6445553</v>
      </c>
      <c r="Y47" s="9">
        <v>25782212</v>
      </c>
      <c r="Z47" s="7">
        <v>44681</v>
      </c>
      <c r="AA47" s="6" t="s">
        <v>6340</v>
      </c>
      <c r="AB47" s="6" t="s">
        <v>6341</v>
      </c>
      <c r="AC47" s="6" t="s">
        <v>6373</v>
      </c>
    </row>
    <row r="48" spans="2:29" x14ac:dyDescent="0.2">
      <c r="B48" s="40" t="s">
        <v>6481</v>
      </c>
      <c r="C48" s="40">
        <v>719400000</v>
      </c>
      <c r="D48" s="6">
        <v>1132583</v>
      </c>
      <c r="E48" s="40">
        <v>13</v>
      </c>
      <c r="F48" s="6" t="str">
        <f>VLOOKUP(C48,'AUD ABRIL'!B:T,2,0)</f>
        <v>Corporación de Derecho Privado.</v>
      </c>
      <c r="G48" s="6" t="str">
        <f>VLOOKUP(C48,'AUD ABRIL'!B:T,3,0)</f>
        <v>Otorgada por Decreto Supremo Nº 528, de fecha 16 de mayo de 1991, del Ministerio de Justicia, publicado en el Diario Oficial el día 19 de noviembre de 1991.</v>
      </c>
      <c r="H48" s="6" t="str">
        <f>VLOOKUP(C48,'AUD ABRIL'!B:T,4,0)</f>
        <v>Certificado de vigencia Folio Nº 500401142878, de fecha 30 de julio de 2021, emitido por el Servicio de Registro Civil e Identificación.</v>
      </c>
      <c r="I48" s="6" t="str">
        <f>VLOOKUP(C48,'AUD ABRIL'!B:T,5,0)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8" s="6" t="str">
        <f>VLOOKUP(C48,'AUD ABRIL'!B:T,6,0)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8" s="6" t="str">
        <f>VLOOKUP(C48,'AUD ABRIL'!B:T,7,0)</f>
        <v>Tres años.</v>
      </c>
      <c r="L48" s="6" t="str">
        <f>VLOOKUP(C48,'AUD ABRIL'!B:T,8,0)</f>
        <v xml:space="preserve">De 13 de junio de 2019 al 13 de junio de 2022. 
</v>
      </c>
      <c r="M48" s="6" t="str">
        <f>VLOOKUP(C48,'AUD ABRIL'!B:T,9,0)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8" s="6" t="str">
        <f>VLOOKUP(C48,'AUD ABRIL'!B:T,10,0)</f>
        <v xml:space="preserve">Santa Isabel Nº 345, Santiago, Región Metropolitana. 
</v>
      </c>
      <c r="O48" s="6" t="str">
        <f>VLOOKUP(C48,'AUD ABRIL'!B:T,11,0)</f>
        <v>XIII</v>
      </c>
      <c r="P48" s="6" t="str">
        <f>VLOOKUP(C48,'AUD ABRIL'!B:T,12,0)</f>
        <v>Santiago</v>
      </c>
      <c r="Q48" s="6" t="str">
        <f>VLOOKUP(C48,'AUD ABRIL'!B:T,13,0)</f>
        <v>2228893- 2225181     Jaime Enrique Vilches González: 992386370- oficina: 226346252</v>
      </c>
      <c r="R48" s="6" t="str">
        <f>VLOOKUP(C48,'AUD ABRIL'!B:T,14,0)</f>
        <v xml:space="preserve">corporacion.central@gmail.com
vilches.jaime@gmail.com
</v>
      </c>
      <c r="S48" s="6">
        <f>VLOOKUP(C48,'AUD ABRIL'!B:T,15,0)</f>
        <v>0</v>
      </c>
      <c r="T48" s="6" t="str">
        <f>VLOOKUP(C48,'AUD ABRIL'!B:T,16,0)</f>
        <v>93401: Institución de Asistencia Social</v>
      </c>
      <c r="U48" s="6" t="str">
        <f>VLOOKUP(C48,'AUD ABRIL'!B:T,17,0)</f>
        <v xml:space="preserve">Se acompaña certificado de antecedentes financieros, correspondiente al año 2020 aprobados por el Sub Departamento de Supervisión Financiera Nacional. </v>
      </c>
      <c r="V48" s="7">
        <f>VLOOKUP(C48,'AUD ABRIL'!B:T,18,0)</f>
        <v>37970</v>
      </c>
      <c r="W48" s="8">
        <f>VLOOKUP(C48,'AUD ABRIL'!B:T,19,0)</f>
        <v>3842</v>
      </c>
      <c r="X48" s="9">
        <v>14593895</v>
      </c>
      <c r="Y48" s="9">
        <v>62768646</v>
      </c>
      <c r="Z48" s="7">
        <v>44681</v>
      </c>
      <c r="AA48" s="6" t="s">
        <v>6340</v>
      </c>
      <c r="AB48" s="6" t="s">
        <v>6341</v>
      </c>
      <c r="AC48" s="6" t="s">
        <v>6380</v>
      </c>
    </row>
    <row r="49" spans="2:29" x14ac:dyDescent="0.2">
      <c r="B49" s="40" t="s">
        <v>6481</v>
      </c>
      <c r="C49" s="40">
        <v>719400000</v>
      </c>
      <c r="D49" s="6">
        <v>1132584</v>
      </c>
      <c r="E49" s="40">
        <v>13</v>
      </c>
      <c r="F49" s="6" t="str">
        <f>VLOOKUP(C49,'AUD ABRIL'!B:T,2,0)</f>
        <v>Corporación de Derecho Privado.</v>
      </c>
      <c r="G49" s="6" t="str">
        <f>VLOOKUP(C49,'AUD ABRIL'!B:T,3,0)</f>
        <v>Otorgada por Decreto Supremo Nº 528, de fecha 16 de mayo de 1991, del Ministerio de Justicia, publicado en el Diario Oficial el día 19 de noviembre de 1991.</v>
      </c>
      <c r="H49" s="6" t="str">
        <f>VLOOKUP(C49,'AUD ABRIL'!B:T,4,0)</f>
        <v>Certificado de vigencia Folio Nº 500401142878, de fecha 30 de julio de 2021, emitido por el Servicio de Registro Civil e Identificación.</v>
      </c>
      <c r="I49" s="6" t="str">
        <f>VLOOKUP(C49,'AUD ABRIL'!B:T,5,0)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9" s="6" t="str">
        <f>VLOOKUP(C49,'AUD ABRIL'!B:T,6,0)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9" s="6" t="str">
        <f>VLOOKUP(C49,'AUD ABRIL'!B:T,7,0)</f>
        <v>Tres años.</v>
      </c>
      <c r="L49" s="6" t="str">
        <f>VLOOKUP(C49,'AUD ABRIL'!B:T,8,0)</f>
        <v xml:space="preserve">De 13 de junio de 2019 al 13 de junio de 2022. 
</v>
      </c>
      <c r="M49" s="6" t="str">
        <f>VLOOKUP(C49,'AUD ABRIL'!B:T,9,0)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9" s="6" t="str">
        <f>VLOOKUP(C49,'AUD ABRIL'!B:T,10,0)</f>
        <v xml:space="preserve">Santa Isabel Nº 345, Santiago, Región Metropolitana. 
</v>
      </c>
      <c r="O49" s="6" t="str">
        <f>VLOOKUP(C49,'AUD ABRIL'!B:T,11,0)</f>
        <v>XIII</v>
      </c>
      <c r="P49" s="6" t="str">
        <f>VLOOKUP(C49,'AUD ABRIL'!B:T,12,0)</f>
        <v>Santiago</v>
      </c>
      <c r="Q49" s="6" t="str">
        <f>VLOOKUP(C49,'AUD ABRIL'!B:T,13,0)</f>
        <v>2228893- 2225181     Jaime Enrique Vilches González: 992386370- oficina: 226346252</v>
      </c>
      <c r="R49" s="6" t="str">
        <f>VLOOKUP(C49,'AUD ABRIL'!B:T,14,0)</f>
        <v xml:space="preserve">corporacion.central@gmail.com
vilches.jaime@gmail.com
</v>
      </c>
      <c r="S49" s="6">
        <f>VLOOKUP(C49,'AUD ABRIL'!B:T,15,0)</f>
        <v>0</v>
      </c>
      <c r="T49" s="6" t="str">
        <f>VLOOKUP(C49,'AUD ABRIL'!B:T,16,0)</f>
        <v>93401: Institución de Asistencia Social</v>
      </c>
      <c r="U49" s="6" t="str">
        <f>VLOOKUP(C49,'AUD ABRIL'!B:T,17,0)</f>
        <v xml:space="preserve">Se acompaña certificado de antecedentes financieros, correspondiente al año 2020 aprobados por el Sub Departamento de Supervisión Financiera Nacional. </v>
      </c>
      <c r="V49" s="7">
        <f>VLOOKUP(C49,'AUD ABRIL'!B:T,18,0)</f>
        <v>37970</v>
      </c>
      <c r="W49" s="8">
        <f>VLOOKUP(C49,'AUD ABRIL'!B:T,19,0)</f>
        <v>3842</v>
      </c>
      <c r="X49" s="9">
        <v>7067984</v>
      </c>
      <c r="Y49" s="9">
        <v>28271936</v>
      </c>
      <c r="Z49" s="7">
        <v>44681</v>
      </c>
      <c r="AA49" s="6" t="s">
        <v>6340</v>
      </c>
      <c r="AB49" s="6" t="s">
        <v>6341</v>
      </c>
      <c r="AC49" s="6" t="s">
        <v>6373</v>
      </c>
    </row>
    <row r="50" spans="2:29" x14ac:dyDescent="0.2">
      <c r="B50" s="40" t="s">
        <v>6481</v>
      </c>
      <c r="C50" s="40">
        <v>719400000</v>
      </c>
      <c r="D50" s="6">
        <v>1132585</v>
      </c>
      <c r="E50" s="40">
        <v>13</v>
      </c>
      <c r="F50" s="6" t="str">
        <f>VLOOKUP(C50,'AUD ABRIL'!B:T,2,0)</f>
        <v>Corporación de Derecho Privado.</v>
      </c>
      <c r="G50" s="6" t="str">
        <f>VLOOKUP(C50,'AUD ABRIL'!B:T,3,0)</f>
        <v>Otorgada por Decreto Supremo Nº 528, de fecha 16 de mayo de 1991, del Ministerio de Justicia, publicado en el Diario Oficial el día 19 de noviembre de 1991.</v>
      </c>
      <c r="H50" s="6" t="str">
        <f>VLOOKUP(C50,'AUD ABRIL'!B:T,4,0)</f>
        <v>Certificado de vigencia Folio Nº 500401142878, de fecha 30 de julio de 2021, emitido por el Servicio de Registro Civil e Identificación.</v>
      </c>
      <c r="I50" s="6" t="str">
        <f>VLOOKUP(C50,'AUD ABRIL'!B:T,5,0)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0" s="6" t="str">
        <f>VLOOKUP(C50,'AUD ABRIL'!B:T,6,0)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0" s="6" t="str">
        <f>VLOOKUP(C50,'AUD ABRIL'!B:T,7,0)</f>
        <v>Tres años.</v>
      </c>
      <c r="L50" s="6" t="str">
        <f>VLOOKUP(C50,'AUD ABRIL'!B:T,8,0)</f>
        <v xml:space="preserve">De 13 de junio de 2019 al 13 de junio de 2022. 
</v>
      </c>
      <c r="M50" s="6" t="str">
        <f>VLOOKUP(C50,'AUD ABRIL'!B:T,9,0)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0" s="6" t="str">
        <f>VLOOKUP(C50,'AUD ABRIL'!B:T,10,0)</f>
        <v xml:space="preserve">Santa Isabel Nº 345, Santiago, Región Metropolitana. 
</v>
      </c>
      <c r="O50" s="6" t="str">
        <f>VLOOKUP(C50,'AUD ABRIL'!B:T,11,0)</f>
        <v>XIII</v>
      </c>
      <c r="P50" s="6" t="str">
        <f>VLOOKUP(C50,'AUD ABRIL'!B:T,12,0)</f>
        <v>Santiago</v>
      </c>
      <c r="Q50" s="6" t="str">
        <f>VLOOKUP(C50,'AUD ABRIL'!B:T,13,0)</f>
        <v>2228893- 2225181     Jaime Enrique Vilches González: 992386370- oficina: 226346252</v>
      </c>
      <c r="R50" s="6" t="str">
        <f>VLOOKUP(C50,'AUD ABRIL'!B:T,14,0)</f>
        <v xml:space="preserve">corporacion.central@gmail.com
vilches.jaime@gmail.com
</v>
      </c>
      <c r="S50" s="6">
        <f>VLOOKUP(C50,'AUD ABRIL'!B:T,15,0)</f>
        <v>0</v>
      </c>
      <c r="T50" s="6" t="str">
        <f>VLOOKUP(C50,'AUD ABRIL'!B:T,16,0)</f>
        <v>93401: Institución de Asistencia Social</v>
      </c>
      <c r="U50" s="6" t="str">
        <f>VLOOKUP(C50,'AUD ABRIL'!B:T,17,0)</f>
        <v xml:space="preserve">Se acompaña certificado de antecedentes financieros, correspondiente al año 2020 aprobados por el Sub Departamento de Supervisión Financiera Nacional. </v>
      </c>
      <c r="V50" s="7">
        <f>VLOOKUP(C50,'AUD ABRIL'!B:T,18,0)</f>
        <v>37970</v>
      </c>
      <c r="W50" s="8">
        <f>VLOOKUP(C50,'AUD ABRIL'!B:T,19,0)</f>
        <v>3842</v>
      </c>
      <c r="X50" s="9">
        <v>11107109</v>
      </c>
      <c r="Y50" s="9">
        <v>45265210</v>
      </c>
      <c r="Z50" s="7">
        <v>44681</v>
      </c>
      <c r="AA50" s="6" t="s">
        <v>6340</v>
      </c>
      <c r="AB50" s="6" t="s">
        <v>6341</v>
      </c>
      <c r="AC50" s="6" t="s">
        <v>6373</v>
      </c>
    </row>
    <row r="51" spans="2:29" x14ac:dyDescent="0.2">
      <c r="B51" s="40" t="s">
        <v>6481</v>
      </c>
      <c r="C51" s="40">
        <v>719400000</v>
      </c>
      <c r="D51" s="6">
        <v>1132587</v>
      </c>
      <c r="E51" s="40">
        <v>13</v>
      </c>
      <c r="F51" s="6" t="str">
        <f>VLOOKUP(C51,'AUD ABRIL'!B:T,2,0)</f>
        <v>Corporación de Derecho Privado.</v>
      </c>
      <c r="G51" s="6" t="str">
        <f>VLOOKUP(C51,'AUD ABRIL'!B:T,3,0)</f>
        <v>Otorgada por Decreto Supremo Nº 528, de fecha 16 de mayo de 1991, del Ministerio de Justicia, publicado en el Diario Oficial el día 19 de noviembre de 1991.</v>
      </c>
      <c r="H51" s="6" t="str">
        <f>VLOOKUP(C51,'AUD ABRIL'!B:T,4,0)</f>
        <v>Certificado de vigencia Folio Nº 500401142878, de fecha 30 de julio de 2021, emitido por el Servicio de Registro Civil e Identificación.</v>
      </c>
      <c r="I51" s="6" t="str">
        <f>VLOOKUP(C51,'AUD ABRIL'!B:T,5,0)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1" s="6" t="str">
        <f>VLOOKUP(C51,'AUD ABRIL'!B:T,6,0)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1" s="6" t="str">
        <f>VLOOKUP(C51,'AUD ABRIL'!B:T,7,0)</f>
        <v>Tres años.</v>
      </c>
      <c r="L51" s="6" t="str">
        <f>VLOOKUP(C51,'AUD ABRIL'!B:T,8,0)</f>
        <v xml:space="preserve">De 13 de junio de 2019 al 13 de junio de 2022. 
</v>
      </c>
      <c r="M51" s="6" t="str">
        <f>VLOOKUP(C51,'AUD ABRIL'!B:T,9,0)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1" s="6" t="str">
        <f>VLOOKUP(C51,'AUD ABRIL'!B:T,10,0)</f>
        <v xml:space="preserve">Santa Isabel Nº 345, Santiago, Región Metropolitana. 
</v>
      </c>
      <c r="O51" s="6" t="str">
        <f>VLOOKUP(C51,'AUD ABRIL'!B:T,11,0)</f>
        <v>XIII</v>
      </c>
      <c r="P51" s="6" t="str">
        <f>VLOOKUP(C51,'AUD ABRIL'!B:T,12,0)</f>
        <v>Santiago</v>
      </c>
      <c r="Q51" s="6" t="str">
        <f>VLOOKUP(C51,'AUD ABRIL'!B:T,13,0)</f>
        <v>2228893- 2225181     Jaime Enrique Vilches González: 992386370- oficina: 226346252</v>
      </c>
      <c r="R51" s="6" t="str">
        <f>VLOOKUP(C51,'AUD ABRIL'!B:T,14,0)</f>
        <v xml:space="preserve">corporacion.central@gmail.com
vilches.jaime@gmail.com
</v>
      </c>
      <c r="S51" s="6">
        <f>VLOOKUP(C51,'AUD ABRIL'!B:T,15,0)</f>
        <v>0</v>
      </c>
      <c r="T51" s="6" t="str">
        <f>VLOOKUP(C51,'AUD ABRIL'!B:T,16,0)</f>
        <v>93401: Institución de Asistencia Social</v>
      </c>
      <c r="U51" s="6" t="str">
        <f>VLOOKUP(C51,'AUD ABRIL'!B:T,17,0)</f>
        <v xml:space="preserve">Se acompaña certificado de antecedentes financieros, correspondiente al año 2020 aprobados por el Sub Departamento de Supervisión Financiera Nacional. </v>
      </c>
      <c r="V51" s="7">
        <f>VLOOKUP(C51,'AUD ABRIL'!B:T,18,0)</f>
        <v>37970</v>
      </c>
      <c r="W51" s="8">
        <f>VLOOKUP(C51,'AUD ABRIL'!B:T,19,0)</f>
        <v>3842</v>
      </c>
      <c r="X51" s="9">
        <v>4238634</v>
      </c>
      <c r="Y51" s="9">
        <v>23929505</v>
      </c>
      <c r="Z51" s="7">
        <v>44681</v>
      </c>
      <c r="AA51" s="6" t="s">
        <v>6340</v>
      </c>
      <c r="AB51" s="6" t="s">
        <v>6341</v>
      </c>
      <c r="AC51" s="6" t="s">
        <v>6380</v>
      </c>
    </row>
    <row r="52" spans="2:29" x14ac:dyDescent="0.2">
      <c r="B52" s="40" t="s">
        <v>6481</v>
      </c>
      <c r="C52" s="40">
        <v>719400000</v>
      </c>
      <c r="D52" s="6">
        <v>1060311</v>
      </c>
      <c r="E52" s="40">
        <v>6</v>
      </c>
      <c r="F52" s="6" t="str">
        <f>VLOOKUP(C52,'AUD ABRIL'!B:T,2,0)</f>
        <v>Corporación de Derecho Privado.</v>
      </c>
      <c r="G52" s="6" t="str">
        <f>VLOOKUP(C52,'AUD ABRIL'!B:T,3,0)</f>
        <v>Otorgada por Decreto Supremo Nº 528, de fecha 16 de mayo de 1991, del Ministerio de Justicia, publicado en el Diario Oficial el día 19 de noviembre de 1991.</v>
      </c>
      <c r="H52" s="6" t="str">
        <f>VLOOKUP(C52,'AUD ABRIL'!B:T,4,0)</f>
        <v>Certificado de vigencia Folio Nº 500401142878, de fecha 30 de julio de 2021, emitido por el Servicio de Registro Civil e Identificación.</v>
      </c>
      <c r="I52" s="6" t="str">
        <f>VLOOKUP(C52,'AUD ABRIL'!B:T,5,0)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2" s="6" t="str">
        <f>VLOOKUP(C52,'AUD ABRIL'!B:T,6,0)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2" s="6" t="str">
        <f>VLOOKUP(C52,'AUD ABRIL'!B:T,7,0)</f>
        <v>Tres años.</v>
      </c>
      <c r="L52" s="6" t="str">
        <f>VLOOKUP(C52,'AUD ABRIL'!B:T,8,0)</f>
        <v xml:space="preserve">De 13 de junio de 2019 al 13 de junio de 2022. 
</v>
      </c>
      <c r="M52" s="6" t="str">
        <f>VLOOKUP(C52,'AUD ABRIL'!B:T,9,0)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2" s="6" t="str">
        <f>VLOOKUP(C52,'AUD ABRIL'!B:T,10,0)</f>
        <v xml:space="preserve">Santa Isabel Nº 345, Santiago, Región Metropolitana. 
</v>
      </c>
      <c r="O52" s="6" t="str">
        <f>VLOOKUP(C52,'AUD ABRIL'!B:T,11,0)</f>
        <v>XIII</v>
      </c>
      <c r="P52" s="6" t="str">
        <f>VLOOKUP(C52,'AUD ABRIL'!B:T,12,0)</f>
        <v>Santiago</v>
      </c>
      <c r="Q52" s="6" t="str">
        <f>VLOOKUP(C52,'AUD ABRIL'!B:T,13,0)</f>
        <v>2228893- 2225181     Jaime Enrique Vilches González: 992386370- oficina: 226346252</v>
      </c>
      <c r="R52" s="6" t="str">
        <f>VLOOKUP(C52,'AUD ABRIL'!B:T,14,0)</f>
        <v xml:space="preserve">corporacion.central@gmail.com
vilches.jaime@gmail.com
</v>
      </c>
      <c r="S52" s="6">
        <f>VLOOKUP(C52,'AUD ABRIL'!B:T,15,0)</f>
        <v>0</v>
      </c>
      <c r="T52" s="6" t="str">
        <f>VLOOKUP(C52,'AUD ABRIL'!B:T,16,0)</f>
        <v>93401: Institución de Asistencia Social</v>
      </c>
      <c r="U52" s="6" t="str">
        <f>VLOOKUP(C52,'AUD ABRIL'!B:T,17,0)</f>
        <v xml:space="preserve">Se acompaña certificado de antecedentes financieros, correspondiente al año 2020 aprobados por el Sub Departamento de Supervisión Financiera Nacional. </v>
      </c>
      <c r="V52" s="7">
        <f>VLOOKUP(C52,'AUD ABRIL'!B:T,18,0)</f>
        <v>37970</v>
      </c>
      <c r="W52" s="8">
        <f>VLOOKUP(C52,'AUD ABRIL'!B:T,19,0)</f>
        <v>3842</v>
      </c>
      <c r="X52" s="9"/>
      <c r="Y52" s="9">
        <v>5758553</v>
      </c>
      <c r="Z52" s="7">
        <v>44681</v>
      </c>
      <c r="AA52" s="6" t="s">
        <v>6340</v>
      </c>
      <c r="AB52" s="6" t="s">
        <v>6341</v>
      </c>
      <c r="AC52" s="6" t="s">
        <v>6367</v>
      </c>
    </row>
    <row r="53" spans="2:29" x14ac:dyDescent="0.2">
      <c r="B53" s="40" t="s">
        <v>6481</v>
      </c>
      <c r="C53" s="40">
        <v>719400000</v>
      </c>
      <c r="D53" s="6">
        <v>1131910</v>
      </c>
      <c r="E53" s="40">
        <v>13</v>
      </c>
      <c r="F53" s="6" t="str">
        <f>VLOOKUP(C53,'AUD ABRIL'!B:T,2,0)</f>
        <v>Corporación de Derecho Privado.</v>
      </c>
      <c r="G53" s="6" t="str">
        <f>VLOOKUP(C53,'AUD ABRIL'!B:T,3,0)</f>
        <v>Otorgada por Decreto Supremo Nº 528, de fecha 16 de mayo de 1991, del Ministerio de Justicia, publicado en el Diario Oficial el día 19 de noviembre de 1991.</v>
      </c>
      <c r="H53" s="6" t="str">
        <f>VLOOKUP(C53,'AUD ABRIL'!B:T,4,0)</f>
        <v>Certificado de vigencia Folio Nº 500401142878, de fecha 30 de julio de 2021, emitido por el Servicio de Registro Civil e Identificación.</v>
      </c>
      <c r="I53" s="6" t="str">
        <f>VLOOKUP(C53,'AUD ABRIL'!B:T,5,0)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3" s="6" t="str">
        <f>VLOOKUP(C53,'AUD ABRIL'!B:T,6,0)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3" s="6" t="str">
        <f>VLOOKUP(C53,'AUD ABRIL'!B:T,7,0)</f>
        <v>Tres años.</v>
      </c>
      <c r="L53" s="6" t="str">
        <f>VLOOKUP(C53,'AUD ABRIL'!B:T,8,0)</f>
        <v xml:space="preserve">De 13 de junio de 2019 al 13 de junio de 2022. 
</v>
      </c>
      <c r="M53" s="6" t="str">
        <f>VLOOKUP(C53,'AUD ABRIL'!B:T,9,0)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3" s="6" t="str">
        <f>VLOOKUP(C53,'AUD ABRIL'!B:T,10,0)</f>
        <v xml:space="preserve">Santa Isabel Nº 345, Santiago, Región Metropolitana. 
</v>
      </c>
      <c r="O53" s="6" t="str">
        <f>VLOOKUP(C53,'AUD ABRIL'!B:T,11,0)</f>
        <v>XIII</v>
      </c>
      <c r="P53" s="6" t="str">
        <f>VLOOKUP(C53,'AUD ABRIL'!B:T,12,0)</f>
        <v>Santiago</v>
      </c>
      <c r="Q53" s="6" t="str">
        <f>VLOOKUP(C53,'AUD ABRIL'!B:T,13,0)</f>
        <v>2228893- 2225181     Jaime Enrique Vilches González: 992386370- oficina: 226346252</v>
      </c>
      <c r="R53" s="6" t="str">
        <f>VLOOKUP(C53,'AUD ABRIL'!B:T,14,0)</f>
        <v xml:space="preserve">corporacion.central@gmail.com
vilches.jaime@gmail.com
</v>
      </c>
      <c r="S53" s="6">
        <f>VLOOKUP(C53,'AUD ABRIL'!B:T,15,0)</f>
        <v>0</v>
      </c>
      <c r="T53" s="6" t="str">
        <f>VLOOKUP(C53,'AUD ABRIL'!B:T,16,0)</f>
        <v>93401: Institución de Asistencia Social</v>
      </c>
      <c r="U53" s="6" t="str">
        <f>VLOOKUP(C53,'AUD ABRIL'!B:T,17,0)</f>
        <v xml:space="preserve">Se acompaña certificado de antecedentes financieros, correspondiente al año 2020 aprobados por el Sub Departamento de Supervisión Financiera Nacional. </v>
      </c>
      <c r="V53" s="7">
        <f>VLOOKUP(C53,'AUD ABRIL'!B:T,18,0)</f>
        <v>37970</v>
      </c>
      <c r="W53" s="8">
        <f>VLOOKUP(C53,'AUD ABRIL'!B:T,19,0)</f>
        <v>3842</v>
      </c>
      <c r="X53" s="9"/>
      <c r="Y53" s="9">
        <v>7964880</v>
      </c>
      <c r="Z53" s="7">
        <v>44681</v>
      </c>
      <c r="AA53" s="6" t="s">
        <v>6340</v>
      </c>
      <c r="AB53" s="6" t="s">
        <v>6341</v>
      </c>
      <c r="AC53" s="6" t="s">
        <v>6379</v>
      </c>
    </row>
    <row r="54" spans="2:29" x14ac:dyDescent="0.2">
      <c r="B54" s="40" t="s">
        <v>6481</v>
      </c>
      <c r="C54" s="40">
        <v>719400000</v>
      </c>
      <c r="D54" s="6">
        <v>1131958</v>
      </c>
      <c r="E54" s="40">
        <v>13</v>
      </c>
      <c r="F54" s="6" t="str">
        <f>VLOOKUP(C54,'AUD ABRIL'!B:T,2,0)</f>
        <v>Corporación de Derecho Privado.</v>
      </c>
      <c r="G54" s="6" t="str">
        <f>VLOOKUP(C54,'AUD ABRIL'!B:T,3,0)</f>
        <v>Otorgada por Decreto Supremo Nº 528, de fecha 16 de mayo de 1991, del Ministerio de Justicia, publicado en el Diario Oficial el día 19 de noviembre de 1991.</v>
      </c>
      <c r="H54" s="6" t="str">
        <f>VLOOKUP(C54,'AUD ABRIL'!B:T,4,0)</f>
        <v>Certificado de vigencia Folio Nº 500401142878, de fecha 30 de julio de 2021, emitido por el Servicio de Registro Civil e Identificación.</v>
      </c>
      <c r="I54" s="6" t="str">
        <f>VLOOKUP(C54,'AUD ABRIL'!B:T,5,0)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4" s="6" t="str">
        <f>VLOOKUP(C54,'AUD ABRIL'!B:T,6,0)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4" s="6" t="str">
        <f>VLOOKUP(C54,'AUD ABRIL'!B:T,7,0)</f>
        <v>Tres años.</v>
      </c>
      <c r="L54" s="6" t="str">
        <f>VLOOKUP(C54,'AUD ABRIL'!B:T,8,0)</f>
        <v xml:space="preserve">De 13 de junio de 2019 al 13 de junio de 2022. 
</v>
      </c>
      <c r="M54" s="6" t="str">
        <f>VLOOKUP(C54,'AUD ABRIL'!B:T,9,0)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4" s="6" t="str">
        <f>VLOOKUP(C54,'AUD ABRIL'!B:T,10,0)</f>
        <v xml:space="preserve">Santa Isabel Nº 345, Santiago, Región Metropolitana. 
</v>
      </c>
      <c r="O54" s="6" t="str">
        <f>VLOOKUP(C54,'AUD ABRIL'!B:T,11,0)</f>
        <v>XIII</v>
      </c>
      <c r="P54" s="6" t="str">
        <f>VLOOKUP(C54,'AUD ABRIL'!B:T,12,0)</f>
        <v>Santiago</v>
      </c>
      <c r="Q54" s="6" t="str">
        <f>VLOOKUP(C54,'AUD ABRIL'!B:T,13,0)</f>
        <v>2228893- 2225181     Jaime Enrique Vilches González: 992386370- oficina: 226346252</v>
      </c>
      <c r="R54" s="6" t="str">
        <f>VLOOKUP(C54,'AUD ABRIL'!B:T,14,0)</f>
        <v xml:space="preserve">corporacion.central@gmail.com
vilches.jaime@gmail.com
</v>
      </c>
      <c r="S54" s="6">
        <f>VLOOKUP(C54,'AUD ABRIL'!B:T,15,0)</f>
        <v>0</v>
      </c>
      <c r="T54" s="6" t="str">
        <f>VLOOKUP(C54,'AUD ABRIL'!B:T,16,0)</f>
        <v>93401: Institución de Asistencia Social</v>
      </c>
      <c r="U54" s="6" t="str">
        <f>VLOOKUP(C54,'AUD ABRIL'!B:T,17,0)</f>
        <v xml:space="preserve">Se acompaña certificado de antecedentes financieros, correspondiente al año 2020 aprobados por el Sub Departamento de Supervisión Financiera Nacional. </v>
      </c>
      <c r="V54" s="7">
        <f>VLOOKUP(C54,'AUD ABRIL'!B:T,18,0)</f>
        <v>37970</v>
      </c>
      <c r="W54" s="8">
        <f>VLOOKUP(C54,'AUD ABRIL'!B:T,19,0)</f>
        <v>3842</v>
      </c>
      <c r="X54" s="9"/>
      <c r="Y54" s="9">
        <v>5794589</v>
      </c>
      <c r="Z54" s="7">
        <v>44681</v>
      </c>
      <c r="AA54" s="6" t="s">
        <v>6340</v>
      </c>
      <c r="AB54" s="6" t="s">
        <v>6341</v>
      </c>
      <c r="AC54" s="6" t="s">
        <v>6380</v>
      </c>
    </row>
    <row r="55" spans="2:29" x14ac:dyDescent="0.2">
      <c r="B55" s="40" t="s">
        <v>6481</v>
      </c>
      <c r="C55" s="40">
        <v>719400000</v>
      </c>
      <c r="D55" s="6">
        <v>1131961</v>
      </c>
      <c r="E55" s="40">
        <v>13</v>
      </c>
      <c r="F55" s="6" t="str">
        <f>VLOOKUP(C55,'AUD ABRIL'!B:T,2,0)</f>
        <v>Corporación de Derecho Privado.</v>
      </c>
      <c r="G55" s="6" t="str">
        <f>VLOOKUP(C55,'AUD ABRIL'!B:T,3,0)</f>
        <v>Otorgada por Decreto Supremo Nº 528, de fecha 16 de mayo de 1991, del Ministerio de Justicia, publicado en el Diario Oficial el día 19 de noviembre de 1991.</v>
      </c>
      <c r="H55" s="6" t="str">
        <f>VLOOKUP(C55,'AUD ABRIL'!B:T,4,0)</f>
        <v>Certificado de vigencia Folio Nº 500401142878, de fecha 30 de julio de 2021, emitido por el Servicio de Registro Civil e Identificación.</v>
      </c>
      <c r="I55" s="6" t="str">
        <f>VLOOKUP(C55,'AUD ABRIL'!B:T,5,0)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5" s="6" t="str">
        <f>VLOOKUP(C55,'AUD ABRIL'!B:T,6,0)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5" s="6" t="str">
        <f>VLOOKUP(C55,'AUD ABRIL'!B:T,7,0)</f>
        <v>Tres años.</v>
      </c>
      <c r="L55" s="6" t="str">
        <f>VLOOKUP(C55,'AUD ABRIL'!B:T,8,0)</f>
        <v xml:space="preserve">De 13 de junio de 2019 al 13 de junio de 2022. 
</v>
      </c>
      <c r="M55" s="6" t="str">
        <f>VLOOKUP(C55,'AUD ABRIL'!B:T,9,0)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5" s="6" t="str">
        <f>VLOOKUP(C55,'AUD ABRIL'!B:T,10,0)</f>
        <v xml:space="preserve">Santa Isabel Nº 345, Santiago, Región Metropolitana. 
</v>
      </c>
      <c r="O55" s="6" t="str">
        <f>VLOOKUP(C55,'AUD ABRIL'!B:T,11,0)</f>
        <v>XIII</v>
      </c>
      <c r="P55" s="6" t="str">
        <f>VLOOKUP(C55,'AUD ABRIL'!B:T,12,0)</f>
        <v>Santiago</v>
      </c>
      <c r="Q55" s="6" t="str">
        <f>VLOOKUP(C55,'AUD ABRIL'!B:T,13,0)</f>
        <v>2228893- 2225181     Jaime Enrique Vilches González: 992386370- oficina: 226346252</v>
      </c>
      <c r="R55" s="6" t="str">
        <f>VLOOKUP(C55,'AUD ABRIL'!B:T,14,0)</f>
        <v xml:space="preserve">corporacion.central@gmail.com
vilches.jaime@gmail.com
</v>
      </c>
      <c r="S55" s="6">
        <f>VLOOKUP(C55,'AUD ABRIL'!B:T,15,0)</f>
        <v>0</v>
      </c>
      <c r="T55" s="6" t="str">
        <f>VLOOKUP(C55,'AUD ABRIL'!B:T,16,0)</f>
        <v>93401: Institución de Asistencia Social</v>
      </c>
      <c r="U55" s="6" t="str">
        <f>VLOOKUP(C55,'AUD ABRIL'!B:T,17,0)</f>
        <v xml:space="preserve">Se acompaña certificado de antecedentes financieros, correspondiente al año 2020 aprobados por el Sub Departamento de Supervisión Financiera Nacional. </v>
      </c>
      <c r="V55" s="7">
        <f>VLOOKUP(C55,'AUD ABRIL'!B:T,18,0)</f>
        <v>37970</v>
      </c>
      <c r="W55" s="8">
        <f>VLOOKUP(C55,'AUD ABRIL'!B:T,19,0)</f>
        <v>3842</v>
      </c>
      <c r="X55" s="9"/>
      <c r="Y55" s="9">
        <v>1651764</v>
      </c>
      <c r="Z55" s="7">
        <v>44681</v>
      </c>
      <c r="AA55" s="6" t="s">
        <v>6340</v>
      </c>
      <c r="AB55" s="6" t="s">
        <v>6341</v>
      </c>
      <c r="AC55" s="6" t="s">
        <v>6369</v>
      </c>
    </row>
    <row r="56" spans="2:29" x14ac:dyDescent="0.2">
      <c r="B56" s="40" t="s">
        <v>6481</v>
      </c>
      <c r="C56" s="40">
        <v>719400000</v>
      </c>
      <c r="D56" s="6">
        <v>1131960</v>
      </c>
      <c r="E56" s="40">
        <v>13</v>
      </c>
      <c r="F56" s="6" t="str">
        <f>VLOOKUP(C56,'AUD ABRIL'!B:T,2,0)</f>
        <v>Corporación de Derecho Privado.</v>
      </c>
      <c r="G56" s="6" t="str">
        <f>VLOOKUP(C56,'AUD ABRIL'!B:T,3,0)</f>
        <v>Otorgada por Decreto Supremo Nº 528, de fecha 16 de mayo de 1991, del Ministerio de Justicia, publicado en el Diario Oficial el día 19 de noviembre de 1991.</v>
      </c>
      <c r="H56" s="6" t="str">
        <f>VLOOKUP(C56,'AUD ABRIL'!B:T,4,0)</f>
        <v>Certificado de vigencia Folio Nº 500401142878, de fecha 30 de julio de 2021, emitido por el Servicio de Registro Civil e Identificación.</v>
      </c>
      <c r="I56" s="6" t="str">
        <f>VLOOKUP(C56,'AUD ABRIL'!B:T,5,0)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6" s="6" t="str">
        <f>VLOOKUP(C56,'AUD ABRIL'!B:T,6,0)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6" s="6" t="str">
        <f>VLOOKUP(C56,'AUD ABRIL'!B:T,7,0)</f>
        <v>Tres años.</v>
      </c>
      <c r="L56" s="6" t="str">
        <f>VLOOKUP(C56,'AUD ABRIL'!B:T,8,0)</f>
        <v xml:space="preserve">De 13 de junio de 2019 al 13 de junio de 2022. 
</v>
      </c>
      <c r="M56" s="6" t="str">
        <f>VLOOKUP(C56,'AUD ABRIL'!B:T,9,0)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6" s="6" t="str">
        <f>VLOOKUP(C56,'AUD ABRIL'!B:T,10,0)</f>
        <v xml:space="preserve">Santa Isabel Nº 345, Santiago, Región Metropolitana. 
</v>
      </c>
      <c r="O56" s="6" t="str">
        <f>VLOOKUP(C56,'AUD ABRIL'!B:T,11,0)</f>
        <v>XIII</v>
      </c>
      <c r="P56" s="6" t="str">
        <f>VLOOKUP(C56,'AUD ABRIL'!B:T,12,0)</f>
        <v>Santiago</v>
      </c>
      <c r="Q56" s="6" t="str">
        <f>VLOOKUP(C56,'AUD ABRIL'!B:T,13,0)</f>
        <v>2228893- 2225181     Jaime Enrique Vilches González: 992386370- oficina: 226346252</v>
      </c>
      <c r="R56" s="6" t="str">
        <f>VLOOKUP(C56,'AUD ABRIL'!B:T,14,0)</f>
        <v xml:space="preserve">corporacion.central@gmail.com
vilches.jaime@gmail.com
</v>
      </c>
      <c r="S56" s="6">
        <f>VLOOKUP(C56,'AUD ABRIL'!B:T,15,0)</f>
        <v>0</v>
      </c>
      <c r="T56" s="6" t="str">
        <f>VLOOKUP(C56,'AUD ABRIL'!B:T,16,0)</f>
        <v>93401: Institución de Asistencia Social</v>
      </c>
      <c r="U56" s="6" t="str">
        <f>VLOOKUP(C56,'AUD ABRIL'!B:T,17,0)</f>
        <v xml:space="preserve">Se acompaña certificado de antecedentes financieros, correspondiente al año 2020 aprobados por el Sub Departamento de Supervisión Financiera Nacional. </v>
      </c>
      <c r="V56" s="7">
        <f>VLOOKUP(C56,'AUD ABRIL'!B:T,18,0)</f>
        <v>37970</v>
      </c>
      <c r="W56" s="8">
        <f>VLOOKUP(C56,'AUD ABRIL'!B:T,19,0)</f>
        <v>3842</v>
      </c>
      <c r="X56" s="9">
        <v>4024020</v>
      </c>
      <c r="Y56" s="9">
        <v>4024020</v>
      </c>
      <c r="Z56" s="7">
        <v>44681</v>
      </c>
      <c r="AA56" s="6" t="s">
        <v>6340</v>
      </c>
      <c r="AB56" s="6" t="s">
        <v>6341</v>
      </c>
      <c r="AC56" s="6" t="s">
        <v>8512</v>
      </c>
    </row>
    <row r="57" spans="2:29" x14ac:dyDescent="0.2">
      <c r="B57" s="40" t="s">
        <v>6494</v>
      </c>
      <c r="C57" s="40">
        <v>731013004</v>
      </c>
      <c r="D57" s="6">
        <v>1132590</v>
      </c>
      <c r="E57" s="40">
        <v>13</v>
      </c>
      <c r="F57" s="6" t="str">
        <f>VLOOKUP(C57,'AUD ABRIL'!B:T,2,0)</f>
        <v>Corporación de Derecho Privado.</v>
      </c>
      <c r="G57" s="6" t="str">
        <f>VLOOKUP(C57,'AUD ABRIL'!B:T,3,0)</f>
        <v>Otorgada por Decreto Supremo Nº 1187, de fecha 19 de agosto de 1994, del Ministerio de Justicia, publicado en el Diario Oficial el día 13 de septiembre de 1994.</v>
      </c>
      <c r="H57" s="6" t="str">
        <f>VLOOKUP(C57,'AUD ABRIL'!B:T,4,0)</f>
        <v xml:space="preserve">Certificado de vigencia de Persona Jurídica sin fines de lucro, Folio N° 500406447929, de 31 de agosto de 2021, del Servicio de Registro Civil e Identificación.  
</v>
      </c>
      <c r="I57" s="6" t="str">
        <f>VLOOKUP(C57,'AUD ABRIL'!B:T,5,0)</f>
        <v xml:space="preserve">Desarrollar actividades por el reconocimiento y respeto de los derechos humanos de los niños, niñas y jóvenes, de la mujer y de las minorías étnicas, promoviendo los valores de un desarrollo democrático en un medio ambiente protegido.  </v>
      </c>
      <c r="J57" s="6" t="str">
        <f>VLOOKUP(C57,'AUD ABRIL'!B:T,6,0)</f>
        <v xml:space="preserve">Presidente: Guido Romo Costamaillere, 
Vicepresidenta: Rocío Alorda Zelada, 
Secretaria: María Cecilia Jaramillo Becker, 
Tesorera: María Gracia Casanova Jaramillo, 
Directores: 
Pablo Andrés Cajales Loaiza, 
Patricio Vejar Mercado,                                            Alejandro Varas Barboza, </v>
      </c>
      <c r="K57" s="6" t="str">
        <f>VLOOKUP(C57,'AUD ABRIL'!B:T,7,0)</f>
        <v>Durarán 02 años en sus cargos</v>
      </c>
      <c r="L57" s="6" t="str">
        <f>VLOOKUP(C57,'AUD ABRIL'!B:T,8,0)</f>
        <v>29 de diciembre de 2020 al 29 de diciembre de 2022</v>
      </c>
      <c r="M57" s="6" t="str">
        <f>VLOOKUP(C57,'AUD ABRIL'!B:T,9,0)</f>
        <v xml:space="preserve">Poderes para que actúen conjunta, separada e indistintamente a nombre de a institución: 
Presidente: Guido Romo Costamaillere,  y,
Directora Ejecutiva: Francis Valverde Mosquera, 
Delegación de Poderes:
Patricia Rosa Larrea Bosshardt,  </v>
      </c>
      <c r="N57" s="6" t="str">
        <f>VLOOKUP(C57,'AUD ABRIL'!B:T,10,0)</f>
        <v xml:space="preserve">Providencia 835, oficina 17, comuna de Providencia.
</v>
      </c>
      <c r="O57" s="6" t="str">
        <f>VLOOKUP(C57,'AUD ABRIL'!B:T,11,0)</f>
        <v>XIII</v>
      </c>
      <c r="P57" s="6" t="str">
        <f>VLOOKUP(C57,'AUD ABRIL'!B:T,12,0)</f>
        <v>Providencia</v>
      </c>
      <c r="Q57" s="6">
        <f>VLOOKUP(C57,'AUD ABRIL'!B:T,13,0)</f>
        <v>223414941</v>
      </c>
      <c r="R57" s="6" t="str">
        <f>VLOOKUP(C57,'AUD ABRIL'!B:T,14,0)</f>
        <v>achnu@achnu.cl 
franscisvalverde@achnu.cl</v>
      </c>
      <c r="S57" s="6">
        <f>VLOOKUP(C57,'AUD ABRIL'!B:T,15,0)</f>
        <v>0</v>
      </c>
      <c r="T57" s="6" t="str">
        <f>VLOOKUP(C57,'AUD ABRIL'!B:T,16,0)</f>
        <v>fonos (02)- 2743150</v>
      </c>
      <c r="U57" s="6" t="str">
        <f>VLOOKUP(C57,'AUD ABRIL'!B:T,17,0)</f>
        <v xml:space="preserve">Se acompaña certificado financiero, correspondiente al año 2020, aprobado por el Subdepartamento de Supervisión Financiera Nacional. </v>
      </c>
      <c r="V57" s="7">
        <f>VLOOKUP(C57,'AUD ABRIL'!B:T,18,0)</f>
        <v>37970</v>
      </c>
      <c r="W57" s="8">
        <f>VLOOKUP(C57,'AUD ABRIL'!B:T,19,0)</f>
        <v>7003</v>
      </c>
      <c r="X57" s="9">
        <v>8785484</v>
      </c>
      <c r="Y57" s="9">
        <v>38685662</v>
      </c>
      <c r="Z57" s="7">
        <v>44681</v>
      </c>
      <c r="AA57" s="6" t="s">
        <v>6340</v>
      </c>
      <c r="AB57" s="6" t="s">
        <v>6341</v>
      </c>
      <c r="AC57" s="6" t="s">
        <v>6380</v>
      </c>
    </row>
    <row r="58" spans="2:29" x14ac:dyDescent="0.2">
      <c r="B58" s="40" t="s">
        <v>6494</v>
      </c>
      <c r="C58" s="40">
        <v>731013004</v>
      </c>
      <c r="D58" s="6">
        <v>1131964</v>
      </c>
      <c r="E58" s="40">
        <v>13</v>
      </c>
      <c r="F58" s="6" t="str">
        <f>VLOOKUP(C58,'AUD ABRIL'!B:T,2,0)</f>
        <v>Corporación de Derecho Privado.</v>
      </c>
      <c r="G58" s="6" t="str">
        <f>VLOOKUP(C58,'AUD ABRIL'!B:T,3,0)</f>
        <v>Otorgada por Decreto Supremo Nº 1187, de fecha 19 de agosto de 1994, del Ministerio de Justicia, publicado en el Diario Oficial el día 13 de septiembre de 1994.</v>
      </c>
      <c r="H58" s="6" t="str">
        <f>VLOOKUP(C58,'AUD ABRIL'!B:T,4,0)</f>
        <v xml:space="preserve">Certificado de vigencia de Persona Jurídica sin fines de lucro, Folio N° 500406447929, de 31 de agosto de 2021, del Servicio de Registro Civil e Identificación.  
</v>
      </c>
      <c r="I58" s="6" t="str">
        <f>VLOOKUP(C58,'AUD ABRIL'!B:T,5,0)</f>
        <v xml:space="preserve">Desarrollar actividades por el reconocimiento y respeto de los derechos humanos de los niños, niñas y jóvenes, de la mujer y de las minorías étnicas, promoviendo los valores de un desarrollo democrático en un medio ambiente protegido.  </v>
      </c>
      <c r="J58" s="6" t="str">
        <f>VLOOKUP(C58,'AUD ABRIL'!B:T,6,0)</f>
        <v xml:space="preserve">Presidente: Guido Romo Costamaillere, 
Vicepresidenta: Rocío Alorda Zelada, 
Secretaria: María Cecilia Jaramillo Becker, 
Tesorera: María Gracia Casanova Jaramillo, 
Directores: 
Pablo Andrés Cajales Loaiza, 
Patricio Vejar Mercado,                                            Alejandro Varas Barboza, </v>
      </c>
      <c r="K58" s="6" t="str">
        <f>VLOOKUP(C58,'AUD ABRIL'!B:T,7,0)</f>
        <v>Durarán 02 años en sus cargos</v>
      </c>
      <c r="L58" s="6" t="str">
        <f>VLOOKUP(C58,'AUD ABRIL'!B:T,8,0)</f>
        <v>29 de diciembre de 2020 al 29 de diciembre de 2022</v>
      </c>
      <c r="M58" s="6" t="str">
        <f>VLOOKUP(C58,'AUD ABRIL'!B:T,9,0)</f>
        <v xml:space="preserve">Poderes para que actúen conjunta, separada e indistintamente a nombre de a institución: 
Presidente: Guido Romo Costamaillere,  y,
Directora Ejecutiva: Francis Valverde Mosquera, 
Delegación de Poderes:
Patricia Rosa Larrea Bosshardt,  </v>
      </c>
      <c r="N58" s="6" t="str">
        <f>VLOOKUP(C58,'AUD ABRIL'!B:T,10,0)</f>
        <v xml:space="preserve">Providencia 835, oficina 17, comuna de Providencia.
</v>
      </c>
      <c r="O58" s="6" t="str">
        <f>VLOOKUP(C58,'AUD ABRIL'!B:T,11,0)</f>
        <v>XIII</v>
      </c>
      <c r="P58" s="6" t="str">
        <f>VLOOKUP(C58,'AUD ABRIL'!B:T,12,0)</f>
        <v>Providencia</v>
      </c>
      <c r="Q58" s="6">
        <f>VLOOKUP(C58,'AUD ABRIL'!B:T,13,0)</f>
        <v>223414941</v>
      </c>
      <c r="R58" s="6" t="str">
        <f>VLOOKUP(C58,'AUD ABRIL'!B:T,14,0)</f>
        <v>achnu@achnu.cl 
franscisvalverde@achnu.cl</v>
      </c>
      <c r="S58" s="6">
        <f>VLOOKUP(C58,'AUD ABRIL'!B:T,15,0)</f>
        <v>0</v>
      </c>
      <c r="T58" s="6" t="str">
        <f>VLOOKUP(C58,'AUD ABRIL'!B:T,16,0)</f>
        <v>fonos (02)- 2743150</v>
      </c>
      <c r="U58" s="6" t="str">
        <f>VLOOKUP(C58,'AUD ABRIL'!B:T,17,0)</f>
        <v xml:space="preserve">Se acompaña certificado financiero, correspondiente al año 2020, aprobado por el Subdepartamento de Supervisión Financiera Nacional. </v>
      </c>
      <c r="V58" s="7">
        <f>VLOOKUP(C58,'AUD ABRIL'!B:T,18,0)</f>
        <v>37970</v>
      </c>
      <c r="W58" s="8">
        <f>VLOOKUP(C58,'AUD ABRIL'!B:T,19,0)</f>
        <v>7003</v>
      </c>
      <c r="X58" s="9"/>
      <c r="Y58" s="9">
        <v>11517106</v>
      </c>
      <c r="Z58" s="7">
        <v>44681</v>
      </c>
      <c r="AA58" s="6" t="s">
        <v>6340</v>
      </c>
      <c r="AB58" s="6" t="s">
        <v>6341</v>
      </c>
      <c r="AC58" s="6" t="s">
        <v>6380</v>
      </c>
    </row>
    <row r="59" spans="2:29" x14ac:dyDescent="0.2">
      <c r="B59" s="40" t="s">
        <v>6486</v>
      </c>
      <c r="C59" s="40">
        <v>719926002</v>
      </c>
      <c r="D59" s="6">
        <v>1070636</v>
      </c>
      <c r="E59" s="40">
        <v>7</v>
      </c>
      <c r="F59" s="6" t="str">
        <f>VLOOKUP(C59,'AUD ABRIL'!B:T,2,0)</f>
        <v>Corporación de Derecho Privado</v>
      </c>
      <c r="G59" s="6" t="str">
        <f>VLOOKUP(C59,'AUD ABRIL'!B:T,3,0)</f>
        <v>Otorgada por Decreto Supremo Nº 1429, de fecha 27 de noviembre  de 1991, del Ministerio de Justicia, publicado en el Diario Oficial el día 16 de enero de 1992.</v>
      </c>
      <c r="H59" s="6" t="str">
        <f>VLOOKUP(C59,'AUD ABRIL'!B:T,4,0)</f>
        <v xml:space="preserve">Certificado de Vigencia de Persona Jurídica sin Fines de Lucro Folio N° 500382827673, de 14 de abril de 2021, emitido por el Servicio de Registro Civil e Identificación. </v>
      </c>
      <c r="I59" s="6" t="str">
        <f>VLOOKUP(C59,'AUD ABRIL'!B:T,5,0)</f>
        <v>Atender a los jóvenes en citación de riesgo social, proponiendo dar atención integral, con miras a prevenir conductas desadaptativas que los lleven a involucrase posteriormente en actos delictivos.</v>
      </c>
      <c r="J59" s="6" t="str">
        <f>VLOOKUP(C59,'AUD ABRIL'!B:T,6,0)</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K59" s="6" t="str">
        <f>VLOOKUP(C59,'AUD ABRIL'!B:T,7,0)</f>
        <v>Se elegirán cada dos años.</v>
      </c>
      <c r="L59" s="6" t="str">
        <f>VLOOKUP(C59,'AUD ABRIL'!B:T,8,0)</f>
        <v xml:space="preserve">desde el 07 de abril de 2021 al 07 de abril del 2023.  </v>
      </c>
      <c r="M59" s="6" t="str">
        <f>VLOOKUP(C59,'AUD ABRIL'!B:T,9,0)</f>
        <v>Directora Ejecutiva: 
Yerka Aguilera Olivares, RUT Nº 6.502.303-2
La personería de doña Yerka Aguilera Olivares, que le confiere la calidad de Representante Legal, consta en el Acta de Reunión Extraordinaria de Directorio, de la Corporación de Apoyo a la Niñez y Juventud Social, de 20 de diciembre de 2021, reducida a escritura pública con fecha 26 de enero de 2022, ante don Gerardo Alfredo Cortés Gasaui, Abogado, Notario Público Titular, de la Primera Notaría de Chillán, registrada bajo el Repertorio N°181-2022.</v>
      </c>
      <c r="N59" s="6" t="str">
        <f>VLOOKUP(C59,'AUD ABRIL'!B:T,10,0)</f>
        <v xml:space="preserve">Avenida O´Higgins N° 1271, Chillan. 
</v>
      </c>
      <c r="O59" s="6" t="str">
        <f>VLOOKUP(C59,'AUD ABRIL'!B:T,11,0)</f>
        <v>XVI</v>
      </c>
      <c r="P59" s="6" t="str">
        <f>VLOOKUP(C59,'AUD ABRIL'!B:T,12,0)</f>
        <v>chillán</v>
      </c>
      <c r="Q59" s="6" t="str">
        <f>VLOOKUP(C59,'AUD ABRIL'!B:T,13,0)</f>
        <v xml:space="preserve"> 42-2426627 y 42-2426628-    Celular: 978072945</v>
      </c>
      <c r="R59" s="6" t="str">
        <f>VLOOKUP(C59,'AUD ABRIL'!B:T,14,0)</f>
        <v xml:space="preserve"> Cdirectorio@corporacionllequen.cl, llequencentral4@gmail.com
yerkaguileracorporacionllequen@gmail.com
</v>
      </c>
      <c r="S59" s="6">
        <f>VLOOKUP(C59,'AUD ABRIL'!B:T,15,0)</f>
        <v>0</v>
      </c>
      <c r="T59" s="6" t="str">
        <f>VLOOKUP(C59,'AUD ABRIL'!B:T,16,0)</f>
        <v>93401: Institución de Asistencia Social</v>
      </c>
      <c r="U59" s="6" t="str">
        <f>VLOOKUP(C59,'AUD ABRIL'!B:T,17,0)</f>
        <v xml:space="preserve">Se acompañan antecedentes financieros correspondientes al año 2020,  aprobados por el Subdepartamento de Supervisión Financiera Nacional. </v>
      </c>
      <c r="V59" s="7">
        <f>VLOOKUP(C59,'AUD ABRIL'!B:T,18,0)</f>
        <v>37970</v>
      </c>
      <c r="W59" s="8">
        <f>VLOOKUP(C59,'AUD ABRIL'!B:T,19,0)</f>
        <v>6866</v>
      </c>
      <c r="X59" s="9">
        <v>7805952</v>
      </c>
      <c r="Y59" s="9">
        <v>28044777</v>
      </c>
      <c r="Z59" s="7">
        <v>44681</v>
      </c>
      <c r="AA59" s="6" t="s">
        <v>6340</v>
      </c>
      <c r="AB59" s="6" t="s">
        <v>6341</v>
      </c>
      <c r="AC59" s="6" t="s">
        <v>6353</v>
      </c>
    </row>
    <row r="60" spans="2:29" x14ac:dyDescent="0.2">
      <c r="B60" s="40" t="s">
        <v>6486</v>
      </c>
      <c r="C60" s="40">
        <v>719926002</v>
      </c>
      <c r="D60" s="6">
        <v>1080680</v>
      </c>
      <c r="E60" s="40">
        <v>16</v>
      </c>
      <c r="F60" s="6" t="str">
        <f>VLOOKUP(C60,'AUD ABRIL'!B:T,2,0)</f>
        <v>Corporación de Derecho Privado</v>
      </c>
      <c r="G60" s="6" t="str">
        <f>VLOOKUP(C60,'AUD ABRIL'!B:T,3,0)</f>
        <v>Otorgada por Decreto Supremo Nº 1429, de fecha 27 de noviembre  de 1991, del Ministerio de Justicia, publicado en el Diario Oficial el día 16 de enero de 1992.</v>
      </c>
      <c r="H60" s="6" t="str">
        <f>VLOOKUP(C60,'AUD ABRIL'!B:T,4,0)</f>
        <v xml:space="preserve">Certificado de Vigencia de Persona Jurídica sin Fines de Lucro Folio N° 500382827673, de 14 de abril de 2021, emitido por el Servicio de Registro Civil e Identificación. </v>
      </c>
      <c r="I60" s="6" t="str">
        <f>VLOOKUP(C60,'AUD ABRIL'!B:T,5,0)</f>
        <v>Atender a los jóvenes en citación de riesgo social, proponiendo dar atención integral, con miras a prevenir conductas desadaptativas que los lleven a involucrase posteriormente en actos delictivos.</v>
      </c>
      <c r="J60" s="6" t="str">
        <f>VLOOKUP(C60,'AUD ABRIL'!B:T,6,0)</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K60" s="6" t="str">
        <f>VLOOKUP(C60,'AUD ABRIL'!B:T,7,0)</f>
        <v>Se elegirán cada dos años.</v>
      </c>
      <c r="L60" s="6" t="str">
        <f>VLOOKUP(C60,'AUD ABRIL'!B:T,8,0)</f>
        <v xml:space="preserve">desde el 07 de abril de 2021 al 07 de abril del 2023.  </v>
      </c>
      <c r="M60" s="6" t="str">
        <f>VLOOKUP(C60,'AUD ABRIL'!B:T,9,0)</f>
        <v>Directora Ejecutiva: 
Yerka Aguilera Olivares, RUT Nº 6.502.303-2
La personería de doña Yerka Aguilera Olivares, que le confiere la calidad de Representante Legal, consta en el Acta de Reunión Extraordinaria de Directorio, de la Corporación de Apoyo a la Niñez y Juventud Social, de 20 de diciembre de 2021, reducida a escritura pública con fecha 26 de enero de 2022, ante don Gerardo Alfredo Cortés Gasaui, Abogado, Notario Público Titular, de la Primera Notaría de Chillán, registrada bajo el Repertorio N°181-2022.</v>
      </c>
      <c r="N60" s="6" t="str">
        <f>VLOOKUP(C60,'AUD ABRIL'!B:T,10,0)</f>
        <v xml:space="preserve">Avenida O´Higgins N° 1271, Chillan. 
</v>
      </c>
      <c r="O60" s="6" t="str">
        <f>VLOOKUP(C60,'AUD ABRIL'!B:T,11,0)</f>
        <v>XVI</v>
      </c>
      <c r="P60" s="6" t="str">
        <f>VLOOKUP(C60,'AUD ABRIL'!B:T,12,0)</f>
        <v>chillán</v>
      </c>
      <c r="Q60" s="6" t="str">
        <f>VLOOKUP(C60,'AUD ABRIL'!B:T,13,0)</f>
        <v xml:space="preserve"> 42-2426627 y 42-2426628-    Celular: 978072945</v>
      </c>
      <c r="R60" s="6" t="str">
        <f>VLOOKUP(C60,'AUD ABRIL'!B:T,14,0)</f>
        <v xml:space="preserve"> Cdirectorio@corporacionllequen.cl, llequencentral4@gmail.com
yerkaguileracorporacionllequen@gmail.com
</v>
      </c>
      <c r="S60" s="6">
        <f>VLOOKUP(C60,'AUD ABRIL'!B:T,15,0)</f>
        <v>0</v>
      </c>
      <c r="T60" s="6" t="str">
        <f>VLOOKUP(C60,'AUD ABRIL'!B:T,16,0)</f>
        <v>93401: Institución de Asistencia Social</v>
      </c>
      <c r="U60" s="6" t="str">
        <f>VLOOKUP(C60,'AUD ABRIL'!B:T,17,0)</f>
        <v xml:space="preserve">Se acompañan antecedentes financieros correspondientes al año 2020,  aprobados por el Subdepartamento de Supervisión Financiera Nacional. </v>
      </c>
      <c r="V60" s="7">
        <f>VLOOKUP(C60,'AUD ABRIL'!B:T,18,0)</f>
        <v>37970</v>
      </c>
      <c r="W60" s="8">
        <f>VLOOKUP(C60,'AUD ABRIL'!B:T,19,0)</f>
        <v>6866</v>
      </c>
      <c r="X60" s="9"/>
      <c r="Y60" s="9">
        <v>3082131</v>
      </c>
      <c r="Z60" s="7">
        <v>44681</v>
      </c>
      <c r="AA60" s="6" t="s">
        <v>6340</v>
      </c>
      <c r="AB60" s="6" t="s">
        <v>6341</v>
      </c>
      <c r="AC60" s="6" t="s">
        <v>6357</v>
      </c>
    </row>
    <row r="61" spans="2:29" x14ac:dyDescent="0.2">
      <c r="B61" s="40" t="s">
        <v>6486</v>
      </c>
      <c r="C61" s="40">
        <v>719926002</v>
      </c>
      <c r="D61" s="6">
        <v>1160042</v>
      </c>
      <c r="E61" s="40">
        <v>16</v>
      </c>
      <c r="F61" s="6" t="str">
        <f>VLOOKUP(C61,'AUD ABRIL'!B:T,2,0)</f>
        <v>Corporación de Derecho Privado</v>
      </c>
      <c r="G61" s="6" t="str">
        <f>VLOOKUP(C61,'AUD ABRIL'!B:T,3,0)</f>
        <v>Otorgada por Decreto Supremo Nº 1429, de fecha 27 de noviembre  de 1991, del Ministerio de Justicia, publicado en el Diario Oficial el día 16 de enero de 1992.</v>
      </c>
      <c r="H61" s="6" t="str">
        <f>VLOOKUP(C61,'AUD ABRIL'!B:T,4,0)</f>
        <v xml:space="preserve">Certificado de Vigencia de Persona Jurídica sin Fines de Lucro Folio N° 500382827673, de 14 de abril de 2021, emitido por el Servicio de Registro Civil e Identificación. </v>
      </c>
      <c r="I61" s="6" t="str">
        <f>VLOOKUP(C61,'AUD ABRIL'!B:T,5,0)</f>
        <v>Atender a los jóvenes en citación de riesgo social, proponiendo dar atención integral, con miras a prevenir conductas desadaptativas que los lleven a involucrase posteriormente en actos delictivos.</v>
      </c>
      <c r="J61" s="6" t="str">
        <f>VLOOKUP(C61,'AUD ABRIL'!B:T,6,0)</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K61" s="6" t="str">
        <f>VLOOKUP(C61,'AUD ABRIL'!B:T,7,0)</f>
        <v>Se elegirán cada dos años.</v>
      </c>
      <c r="L61" s="6" t="str">
        <f>VLOOKUP(C61,'AUD ABRIL'!B:T,8,0)</f>
        <v xml:space="preserve">desde el 07 de abril de 2021 al 07 de abril del 2023.  </v>
      </c>
      <c r="M61" s="6" t="str">
        <f>VLOOKUP(C61,'AUD ABRIL'!B:T,9,0)</f>
        <v>Directora Ejecutiva: 
Yerka Aguilera Olivares, RUT Nº 6.502.303-2
La personería de doña Yerka Aguilera Olivares, que le confiere la calidad de Representante Legal, consta en el Acta de Reunión Extraordinaria de Directorio, de la Corporación de Apoyo a la Niñez y Juventud Social, de 20 de diciembre de 2021, reducida a escritura pública con fecha 26 de enero de 2022, ante don Gerardo Alfredo Cortés Gasaui, Abogado, Notario Público Titular, de la Primera Notaría de Chillán, registrada bajo el Repertorio N°181-2022.</v>
      </c>
      <c r="N61" s="6" t="str">
        <f>VLOOKUP(C61,'AUD ABRIL'!B:T,10,0)</f>
        <v xml:space="preserve">Avenida O´Higgins N° 1271, Chillan. 
</v>
      </c>
      <c r="O61" s="6" t="str">
        <f>VLOOKUP(C61,'AUD ABRIL'!B:T,11,0)</f>
        <v>XVI</v>
      </c>
      <c r="P61" s="6" t="str">
        <f>VLOOKUP(C61,'AUD ABRIL'!B:T,12,0)</f>
        <v>chillán</v>
      </c>
      <c r="Q61" s="6" t="str">
        <f>VLOOKUP(C61,'AUD ABRIL'!B:T,13,0)</f>
        <v xml:space="preserve"> 42-2426627 y 42-2426628-    Celular: 978072945</v>
      </c>
      <c r="R61" s="6" t="str">
        <f>VLOOKUP(C61,'AUD ABRIL'!B:T,14,0)</f>
        <v xml:space="preserve"> Cdirectorio@corporacionllequen.cl, llequencentral4@gmail.com
yerkaguileracorporacionllequen@gmail.com
</v>
      </c>
      <c r="S61" s="6">
        <f>VLOOKUP(C61,'AUD ABRIL'!B:T,15,0)</f>
        <v>0</v>
      </c>
      <c r="T61" s="6" t="str">
        <f>VLOOKUP(C61,'AUD ABRIL'!B:T,16,0)</f>
        <v>93401: Institución de Asistencia Social</v>
      </c>
      <c r="U61" s="6" t="str">
        <f>VLOOKUP(C61,'AUD ABRIL'!B:T,17,0)</f>
        <v xml:space="preserve">Se acompañan antecedentes financieros correspondientes al año 2020,  aprobados por el Subdepartamento de Supervisión Financiera Nacional. </v>
      </c>
      <c r="V61" s="7">
        <f>VLOOKUP(C61,'AUD ABRIL'!B:T,18,0)</f>
        <v>37970</v>
      </c>
      <c r="W61" s="8">
        <f>VLOOKUP(C61,'AUD ABRIL'!B:T,19,0)</f>
        <v>6866</v>
      </c>
      <c r="X61" s="9">
        <v>943811</v>
      </c>
      <c r="Y61" s="9">
        <v>3775243</v>
      </c>
      <c r="Z61" s="7">
        <v>44681</v>
      </c>
      <c r="AA61" s="6" t="s">
        <v>6340</v>
      </c>
      <c r="AB61" s="6" t="s">
        <v>6341</v>
      </c>
      <c r="AC61" s="6" t="s">
        <v>6357</v>
      </c>
    </row>
    <row r="62" spans="2:29" x14ac:dyDescent="0.2">
      <c r="B62" s="40" t="s">
        <v>6486</v>
      </c>
      <c r="C62" s="40">
        <v>719926002</v>
      </c>
      <c r="D62" s="6">
        <v>1160043</v>
      </c>
      <c r="E62" s="40">
        <v>16</v>
      </c>
      <c r="F62" s="6" t="str">
        <f>VLOOKUP(C62,'AUD ABRIL'!B:T,2,0)</f>
        <v>Corporación de Derecho Privado</v>
      </c>
      <c r="G62" s="6" t="str">
        <f>VLOOKUP(C62,'AUD ABRIL'!B:T,3,0)</f>
        <v>Otorgada por Decreto Supremo Nº 1429, de fecha 27 de noviembre  de 1991, del Ministerio de Justicia, publicado en el Diario Oficial el día 16 de enero de 1992.</v>
      </c>
      <c r="H62" s="6" t="str">
        <f>VLOOKUP(C62,'AUD ABRIL'!B:T,4,0)</f>
        <v xml:space="preserve">Certificado de Vigencia de Persona Jurídica sin Fines de Lucro Folio N° 500382827673, de 14 de abril de 2021, emitido por el Servicio de Registro Civil e Identificación. </v>
      </c>
      <c r="I62" s="6" t="str">
        <f>VLOOKUP(C62,'AUD ABRIL'!B:T,5,0)</f>
        <v>Atender a los jóvenes en citación de riesgo social, proponiendo dar atención integral, con miras a prevenir conductas desadaptativas que los lleven a involucrase posteriormente en actos delictivos.</v>
      </c>
      <c r="J62" s="6" t="str">
        <f>VLOOKUP(C62,'AUD ABRIL'!B:T,6,0)</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K62" s="6" t="str">
        <f>VLOOKUP(C62,'AUD ABRIL'!B:T,7,0)</f>
        <v>Se elegirán cada dos años.</v>
      </c>
      <c r="L62" s="6" t="str">
        <f>VLOOKUP(C62,'AUD ABRIL'!B:T,8,0)</f>
        <v xml:space="preserve">desde el 07 de abril de 2021 al 07 de abril del 2023.  </v>
      </c>
      <c r="M62" s="6" t="str">
        <f>VLOOKUP(C62,'AUD ABRIL'!B:T,9,0)</f>
        <v>Directora Ejecutiva: 
Yerka Aguilera Olivares, RUT Nº 6.502.303-2
La personería de doña Yerka Aguilera Olivares, que le confiere la calidad de Representante Legal, consta en el Acta de Reunión Extraordinaria de Directorio, de la Corporación de Apoyo a la Niñez y Juventud Social, de 20 de diciembre de 2021, reducida a escritura pública con fecha 26 de enero de 2022, ante don Gerardo Alfredo Cortés Gasaui, Abogado, Notario Público Titular, de la Primera Notaría de Chillán, registrada bajo el Repertorio N°181-2022.</v>
      </c>
      <c r="N62" s="6" t="str">
        <f>VLOOKUP(C62,'AUD ABRIL'!B:T,10,0)</f>
        <v xml:space="preserve">Avenida O´Higgins N° 1271, Chillan. 
</v>
      </c>
      <c r="O62" s="6" t="str">
        <f>VLOOKUP(C62,'AUD ABRIL'!B:T,11,0)</f>
        <v>XVI</v>
      </c>
      <c r="P62" s="6" t="str">
        <f>VLOOKUP(C62,'AUD ABRIL'!B:T,12,0)</f>
        <v>chillán</v>
      </c>
      <c r="Q62" s="6" t="str">
        <f>VLOOKUP(C62,'AUD ABRIL'!B:T,13,0)</f>
        <v xml:space="preserve"> 42-2426627 y 42-2426628-    Celular: 978072945</v>
      </c>
      <c r="R62" s="6" t="str">
        <f>VLOOKUP(C62,'AUD ABRIL'!B:T,14,0)</f>
        <v xml:space="preserve"> Cdirectorio@corporacionllequen.cl, llequencentral4@gmail.com
yerkaguileracorporacionllequen@gmail.com
</v>
      </c>
      <c r="S62" s="6">
        <f>VLOOKUP(C62,'AUD ABRIL'!B:T,15,0)</f>
        <v>0</v>
      </c>
      <c r="T62" s="6" t="str">
        <f>VLOOKUP(C62,'AUD ABRIL'!B:T,16,0)</f>
        <v>93401: Institución de Asistencia Social</v>
      </c>
      <c r="U62" s="6" t="str">
        <f>VLOOKUP(C62,'AUD ABRIL'!B:T,17,0)</f>
        <v xml:space="preserve">Se acompañan antecedentes financieros correspondientes al año 2020,  aprobados por el Subdepartamento de Supervisión Financiera Nacional. </v>
      </c>
      <c r="V62" s="7">
        <f>VLOOKUP(C62,'AUD ABRIL'!B:T,18,0)</f>
        <v>37970</v>
      </c>
      <c r="W62" s="8">
        <f>VLOOKUP(C62,'AUD ABRIL'!B:T,19,0)</f>
        <v>6866</v>
      </c>
      <c r="X62" s="9">
        <v>898727</v>
      </c>
      <c r="Y62" s="9">
        <v>3894483</v>
      </c>
      <c r="Z62" s="7">
        <v>44681</v>
      </c>
      <c r="AA62" s="6" t="s">
        <v>6340</v>
      </c>
      <c r="AB62" s="6" t="s">
        <v>6341</v>
      </c>
      <c r="AC62" s="6" t="s">
        <v>6357</v>
      </c>
    </row>
    <row r="63" spans="2:29" x14ac:dyDescent="0.2">
      <c r="B63" s="40" t="s">
        <v>6486</v>
      </c>
      <c r="C63" s="40">
        <v>719926002</v>
      </c>
      <c r="D63" s="6">
        <v>1160048</v>
      </c>
      <c r="E63" s="40">
        <v>16</v>
      </c>
      <c r="F63" s="6" t="str">
        <f>VLOOKUP(C63,'AUD ABRIL'!B:T,2,0)</f>
        <v>Corporación de Derecho Privado</v>
      </c>
      <c r="G63" s="6" t="str">
        <f>VLOOKUP(C63,'AUD ABRIL'!B:T,3,0)</f>
        <v>Otorgada por Decreto Supremo Nº 1429, de fecha 27 de noviembre  de 1991, del Ministerio de Justicia, publicado en el Diario Oficial el día 16 de enero de 1992.</v>
      </c>
      <c r="H63" s="6" t="str">
        <f>VLOOKUP(C63,'AUD ABRIL'!B:T,4,0)</f>
        <v xml:space="preserve">Certificado de Vigencia de Persona Jurídica sin Fines de Lucro Folio N° 500382827673, de 14 de abril de 2021, emitido por el Servicio de Registro Civil e Identificación. </v>
      </c>
      <c r="I63" s="6" t="str">
        <f>VLOOKUP(C63,'AUD ABRIL'!B:T,5,0)</f>
        <v>Atender a los jóvenes en citación de riesgo social, proponiendo dar atención integral, con miras a prevenir conductas desadaptativas que los lleven a involucrase posteriormente en actos delictivos.</v>
      </c>
      <c r="J63" s="6" t="str">
        <f>VLOOKUP(C63,'AUD ABRIL'!B:T,6,0)</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K63" s="6" t="str">
        <f>VLOOKUP(C63,'AUD ABRIL'!B:T,7,0)</f>
        <v>Se elegirán cada dos años.</v>
      </c>
      <c r="L63" s="6" t="str">
        <f>VLOOKUP(C63,'AUD ABRIL'!B:T,8,0)</f>
        <v xml:space="preserve">desde el 07 de abril de 2021 al 07 de abril del 2023.  </v>
      </c>
      <c r="M63" s="6" t="str">
        <f>VLOOKUP(C63,'AUD ABRIL'!B:T,9,0)</f>
        <v>Directora Ejecutiva: 
Yerka Aguilera Olivares, RUT Nº 6.502.303-2
La personería de doña Yerka Aguilera Olivares, que le confiere la calidad de Representante Legal, consta en el Acta de Reunión Extraordinaria de Directorio, de la Corporación de Apoyo a la Niñez y Juventud Social, de 20 de diciembre de 2021, reducida a escritura pública con fecha 26 de enero de 2022, ante don Gerardo Alfredo Cortés Gasaui, Abogado, Notario Público Titular, de la Primera Notaría de Chillán, registrada bajo el Repertorio N°181-2022.</v>
      </c>
      <c r="N63" s="6" t="str">
        <f>VLOOKUP(C63,'AUD ABRIL'!B:T,10,0)</f>
        <v xml:space="preserve">Avenida O´Higgins N° 1271, Chillan. 
</v>
      </c>
      <c r="O63" s="6" t="str">
        <f>VLOOKUP(C63,'AUD ABRIL'!B:T,11,0)</f>
        <v>XVI</v>
      </c>
      <c r="P63" s="6" t="str">
        <f>VLOOKUP(C63,'AUD ABRIL'!B:T,12,0)</f>
        <v>chillán</v>
      </c>
      <c r="Q63" s="6" t="str">
        <f>VLOOKUP(C63,'AUD ABRIL'!B:T,13,0)</f>
        <v xml:space="preserve"> 42-2426627 y 42-2426628-    Celular: 978072945</v>
      </c>
      <c r="R63" s="6" t="str">
        <f>VLOOKUP(C63,'AUD ABRIL'!B:T,14,0)</f>
        <v xml:space="preserve"> Cdirectorio@corporacionllequen.cl, llequencentral4@gmail.com
yerkaguileracorporacionllequen@gmail.com
</v>
      </c>
      <c r="S63" s="6">
        <f>VLOOKUP(C63,'AUD ABRIL'!B:T,15,0)</f>
        <v>0</v>
      </c>
      <c r="T63" s="6" t="str">
        <f>VLOOKUP(C63,'AUD ABRIL'!B:T,16,0)</f>
        <v>93401: Institución de Asistencia Social</v>
      </c>
      <c r="U63" s="6" t="str">
        <f>VLOOKUP(C63,'AUD ABRIL'!B:T,17,0)</f>
        <v xml:space="preserve">Se acompañan antecedentes financieros correspondientes al año 2020,  aprobados por el Subdepartamento de Supervisión Financiera Nacional. </v>
      </c>
      <c r="V63" s="7">
        <f>VLOOKUP(C63,'AUD ABRIL'!B:T,18,0)</f>
        <v>37970</v>
      </c>
      <c r="W63" s="8">
        <f>VLOOKUP(C63,'AUD ABRIL'!B:T,19,0)</f>
        <v>6866</v>
      </c>
      <c r="X63" s="9">
        <v>18724527</v>
      </c>
      <c r="Y63" s="9">
        <v>84128217</v>
      </c>
      <c r="Z63" s="7">
        <v>44681</v>
      </c>
      <c r="AA63" s="6" t="s">
        <v>6340</v>
      </c>
      <c r="AB63" s="6" t="s">
        <v>6341</v>
      </c>
      <c r="AC63" s="6" t="s">
        <v>6357</v>
      </c>
    </row>
    <row r="64" spans="2:29" x14ac:dyDescent="0.2">
      <c r="B64" s="40" t="s">
        <v>6486</v>
      </c>
      <c r="C64" s="40">
        <v>719926002</v>
      </c>
      <c r="D64" s="6">
        <v>1160075</v>
      </c>
      <c r="E64" s="40">
        <v>16</v>
      </c>
      <c r="F64" s="6" t="str">
        <f>VLOOKUP(C64,'AUD ABRIL'!B:T,2,0)</f>
        <v>Corporación de Derecho Privado</v>
      </c>
      <c r="G64" s="6" t="str">
        <f>VLOOKUP(C64,'AUD ABRIL'!B:T,3,0)</f>
        <v>Otorgada por Decreto Supremo Nº 1429, de fecha 27 de noviembre  de 1991, del Ministerio de Justicia, publicado en el Diario Oficial el día 16 de enero de 1992.</v>
      </c>
      <c r="H64" s="6" t="str">
        <f>VLOOKUP(C64,'AUD ABRIL'!B:T,4,0)</f>
        <v xml:space="preserve">Certificado de Vigencia de Persona Jurídica sin Fines de Lucro Folio N° 500382827673, de 14 de abril de 2021, emitido por el Servicio de Registro Civil e Identificación. </v>
      </c>
      <c r="I64" s="6" t="str">
        <f>VLOOKUP(C64,'AUD ABRIL'!B:T,5,0)</f>
        <v>Atender a los jóvenes en citación de riesgo social, proponiendo dar atención integral, con miras a prevenir conductas desadaptativas que los lleven a involucrase posteriormente en actos delictivos.</v>
      </c>
      <c r="J64" s="6" t="str">
        <f>VLOOKUP(C64,'AUD ABRIL'!B:T,6,0)</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K64" s="6" t="str">
        <f>VLOOKUP(C64,'AUD ABRIL'!B:T,7,0)</f>
        <v>Se elegirán cada dos años.</v>
      </c>
      <c r="L64" s="6" t="str">
        <f>VLOOKUP(C64,'AUD ABRIL'!B:T,8,0)</f>
        <v xml:space="preserve">desde el 07 de abril de 2021 al 07 de abril del 2023.  </v>
      </c>
      <c r="M64" s="6" t="str">
        <f>VLOOKUP(C64,'AUD ABRIL'!B:T,9,0)</f>
        <v>Directora Ejecutiva: 
Yerka Aguilera Olivares, RUT Nº 6.502.303-2
La personería de doña Yerka Aguilera Olivares, que le confiere la calidad de Representante Legal, consta en el Acta de Reunión Extraordinaria de Directorio, de la Corporación de Apoyo a la Niñez y Juventud Social, de 20 de diciembre de 2021, reducida a escritura pública con fecha 26 de enero de 2022, ante don Gerardo Alfredo Cortés Gasaui, Abogado, Notario Público Titular, de la Primera Notaría de Chillán, registrada bajo el Repertorio N°181-2022.</v>
      </c>
      <c r="N64" s="6" t="str">
        <f>VLOOKUP(C64,'AUD ABRIL'!B:T,10,0)</f>
        <v xml:space="preserve">Avenida O´Higgins N° 1271, Chillan. 
</v>
      </c>
      <c r="O64" s="6" t="str">
        <f>VLOOKUP(C64,'AUD ABRIL'!B:T,11,0)</f>
        <v>XVI</v>
      </c>
      <c r="P64" s="6" t="str">
        <f>VLOOKUP(C64,'AUD ABRIL'!B:T,12,0)</f>
        <v>chillán</v>
      </c>
      <c r="Q64" s="6" t="str">
        <f>VLOOKUP(C64,'AUD ABRIL'!B:T,13,0)</f>
        <v xml:space="preserve"> 42-2426627 y 42-2426628-    Celular: 978072945</v>
      </c>
      <c r="R64" s="6" t="str">
        <f>VLOOKUP(C64,'AUD ABRIL'!B:T,14,0)</f>
        <v xml:space="preserve"> Cdirectorio@corporacionllequen.cl, llequencentral4@gmail.com
yerkaguileracorporacionllequen@gmail.com
</v>
      </c>
      <c r="S64" s="6">
        <f>VLOOKUP(C64,'AUD ABRIL'!B:T,15,0)</f>
        <v>0</v>
      </c>
      <c r="T64" s="6" t="str">
        <f>VLOOKUP(C64,'AUD ABRIL'!B:T,16,0)</f>
        <v>93401: Institución de Asistencia Social</v>
      </c>
      <c r="U64" s="6" t="str">
        <f>VLOOKUP(C64,'AUD ABRIL'!B:T,17,0)</f>
        <v xml:space="preserve">Se acompañan antecedentes financieros correspondientes al año 2020,  aprobados por el Subdepartamento de Supervisión Financiera Nacional. </v>
      </c>
      <c r="V64" s="7">
        <f>VLOOKUP(C64,'AUD ABRIL'!B:T,18,0)</f>
        <v>37970</v>
      </c>
      <c r="W64" s="8">
        <f>VLOOKUP(C64,'AUD ABRIL'!B:T,19,0)</f>
        <v>6866</v>
      </c>
      <c r="X64" s="9">
        <v>4067900</v>
      </c>
      <c r="Y64" s="9">
        <v>16383819</v>
      </c>
      <c r="Z64" s="7">
        <v>44681</v>
      </c>
      <c r="AA64" s="6" t="s">
        <v>6340</v>
      </c>
      <c r="AB64" s="6" t="s">
        <v>6341</v>
      </c>
      <c r="AC64" s="6" t="s">
        <v>6357</v>
      </c>
    </row>
    <row r="65" spans="2:29" x14ac:dyDescent="0.2">
      <c r="B65" s="40" t="s">
        <v>6485</v>
      </c>
      <c r="C65" s="40">
        <v>717449002</v>
      </c>
      <c r="D65" s="6">
        <v>1150070</v>
      </c>
      <c r="E65" s="40">
        <v>15</v>
      </c>
      <c r="F65" s="6" t="str">
        <f>VLOOKUP(C65,'AUD ABRIL'!B:T,2,0)</f>
        <v>Corporación de Derecho Privado.</v>
      </c>
      <c r="G65" s="6" t="str">
        <f>VLOOKUP(C65,'AUD ABRIL'!B:T,3,0)</f>
        <v xml:space="preserve">Otorgada por Decreto Supremo Nº 248, de fecha 07 de febrero de 1990. </v>
      </c>
      <c r="H65" s="6" t="str">
        <f>VLOOKUP(C65,'AUD ABRIL'!B:T,4,0)</f>
        <v xml:space="preserve">Certificado de vigencia, folio Nº500396922889, de 05 de julio de 2021, del Servicio de Registro Civil e Identificación. 
</v>
      </c>
      <c r="I65" s="6" t="str">
        <f>VLOOKUP(C65,'AUD ABRIL'!B:T,5,0)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65" s="6" t="str">
        <f>VLOOKUP(C65,'AUD ABRIL'!B:T,6,0)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65" s="6" t="str">
        <f>VLOOKUP(C65,'AUD ABRIL'!B:T,7,0)</f>
        <v>Dos años</v>
      </c>
      <c r="L65" s="6" t="str">
        <f>VLOOKUP(C65,'AUD ABRIL'!B:T,8,0)</f>
        <v>24 de noviembre de 2020 al mes de noviembre del año 2021 (se prórroga directorio vigente hasta la celebración de la próxima Asamblea General Ordinaria de Socios, fijada para el mes de noviembre de 2021 (artículo vigésimo tercero de los Estatutos).</v>
      </c>
      <c r="M65" s="6" t="str">
        <f>VLOOKUP(C65,'AUD ABRIL'!B:T,9,0)</f>
        <v xml:space="preserve">Rosa Icarte Muñoz, , María Nicolasa Rodríguez Roco, , y Juan Gabriel Lecaros Trincado, K, quienes pueden actuar de forma conjunta, separada e indistintamente para representar a la Corporación.
</v>
      </c>
      <c r="N65" s="6" t="str">
        <f>VLOOKUP(C65,'AUD ABRIL'!B:T,10,0)</f>
        <v xml:space="preserve">Población Carlos Condell, Avenida Alejandro Azola Nº 1635, comuna de Arica.
</v>
      </c>
      <c r="O65" s="6" t="str">
        <f>VLOOKUP(C65,'AUD ABRIL'!B:T,11,0)</f>
        <v>XV</v>
      </c>
      <c r="P65" s="6" t="str">
        <f>VLOOKUP(C65,'AUD ABRIL'!B:T,12,0)</f>
        <v>arica</v>
      </c>
      <c r="Q65" s="6" t="str">
        <f>VLOOKUP(C65,'AUD ABRIL'!B:T,13,0)</f>
        <v>Fono (58) 2- 246387 - +56966559270</v>
      </c>
      <c r="R65" s="6" t="str">
        <f>VLOOKUP(C65,'AUD ABRIL'!B:T,14,0)</f>
        <v>directorio@corfal.com</v>
      </c>
      <c r="S65" s="6">
        <f>VLOOKUP(C65,'AUD ABRIL'!B:T,15,0)</f>
        <v>0</v>
      </c>
      <c r="T65" s="6" t="str">
        <f>VLOOKUP(C65,'AUD ABRIL'!B:T,16,0)</f>
        <v>93401: Institución de Asistencia Social</v>
      </c>
      <c r="U65" s="6" t="str">
        <f>VLOOKUP(C65,'AUD ABRIL'!B:T,17,0)</f>
        <v>Certificado financiero firmado ante notario público correspondiente al año 2020 y balance general consolidado al 31 de diciembre de 2020 aprobados por el Subdepartamento de Supervisión Financiera Nacional.</v>
      </c>
      <c r="V65" s="7">
        <f>VLOOKUP(C65,'AUD ABRIL'!B:T,18,0)</f>
        <v>37970</v>
      </c>
      <c r="W65" s="8">
        <f>VLOOKUP(C65,'AUD ABRIL'!B:T,19,0)</f>
        <v>6830</v>
      </c>
      <c r="X65" s="9">
        <v>7765267</v>
      </c>
      <c r="Y65" s="9">
        <v>30525532</v>
      </c>
      <c r="Z65" s="7">
        <v>44681</v>
      </c>
      <c r="AA65" s="6" t="s">
        <v>6340</v>
      </c>
      <c r="AB65" s="6" t="s">
        <v>6341</v>
      </c>
      <c r="AC65" s="6" t="s">
        <v>6354</v>
      </c>
    </row>
    <row r="66" spans="2:29" x14ac:dyDescent="0.2">
      <c r="B66" s="40" t="s">
        <v>6485</v>
      </c>
      <c r="C66" s="40">
        <v>717449002</v>
      </c>
      <c r="D66" s="6">
        <v>1150078</v>
      </c>
      <c r="E66" s="40">
        <v>15</v>
      </c>
      <c r="F66" s="6" t="str">
        <f>VLOOKUP(C66,'AUD ABRIL'!B:T,2,0)</f>
        <v>Corporación de Derecho Privado.</v>
      </c>
      <c r="G66" s="6" t="str">
        <f>VLOOKUP(C66,'AUD ABRIL'!B:T,3,0)</f>
        <v xml:space="preserve">Otorgada por Decreto Supremo Nº 248, de fecha 07 de febrero de 1990. </v>
      </c>
      <c r="H66" s="6" t="str">
        <f>VLOOKUP(C66,'AUD ABRIL'!B:T,4,0)</f>
        <v xml:space="preserve">Certificado de vigencia, folio Nº500396922889, de 05 de julio de 2021, del Servicio de Registro Civil e Identificación. 
</v>
      </c>
      <c r="I66" s="6" t="str">
        <f>VLOOKUP(C66,'AUD ABRIL'!B:T,5,0)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66" s="6" t="str">
        <f>VLOOKUP(C66,'AUD ABRIL'!B:T,6,0)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66" s="6" t="str">
        <f>VLOOKUP(C66,'AUD ABRIL'!B:T,7,0)</f>
        <v>Dos años</v>
      </c>
      <c r="L66" s="6" t="str">
        <f>VLOOKUP(C66,'AUD ABRIL'!B:T,8,0)</f>
        <v>24 de noviembre de 2020 al mes de noviembre del año 2021 (se prórroga directorio vigente hasta la celebración de la próxima Asamblea General Ordinaria de Socios, fijada para el mes de noviembre de 2021 (artículo vigésimo tercero de los Estatutos).</v>
      </c>
      <c r="M66" s="6" t="str">
        <f>VLOOKUP(C66,'AUD ABRIL'!B:T,9,0)</f>
        <v xml:space="preserve">Rosa Icarte Muñoz, , María Nicolasa Rodríguez Roco, , y Juan Gabriel Lecaros Trincado, K, quienes pueden actuar de forma conjunta, separada e indistintamente para representar a la Corporación.
</v>
      </c>
      <c r="N66" s="6" t="str">
        <f>VLOOKUP(C66,'AUD ABRIL'!B:T,10,0)</f>
        <v xml:space="preserve">Población Carlos Condell, Avenida Alejandro Azola Nº 1635, comuna de Arica.
</v>
      </c>
      <c r="O66" s="6" t="str">
        <f>VLOOKUP(C66,'AUD ABRIL'!B:T,11,0)</f>
        <v>XV</v>
      </c>
      <c r="P66" s="6" t="str">
        <f>VLOOKUP(C66,'AUD ABRIL'!B:T,12,0)</f>
        <v>arica</v>
      </c>
      <c r="Q66" s="6" t="str">
        <f>VLOOKUP(C66,'AUD ABRIL'!B:T,13,0)</f>
        <v>Fono (58) 2- 246387 - +56966559270</v>
      </c>
      <c r="R66" s="6" t="str">
        <f>VLOOKUP(C66,'AUD ABRIL'!B:T,14,0)</f>
        <v>directorio@corfal.com</v>
      </c>
      <c r="S66" s="6">
        <f>VLOOKUP(C66,'AUD ABRIL'!B:T,15,0)</f>
        <v>0</v>
      </c>
      <c r="T66" s="6" t="str">
        <f>VLOOKUP(C66,'AUD ABRIL'!B:T,16,0)</f>
        <v>93401: Institución de Asistencia Social</v>
      </c>
      <c r="U66" s="6" t="str">
        <f>VLOOKUP(C66,'AUD ABRIL'!B:T,17,0)</f>
        <v>Certificado financiero firmado ante notario público correspondiente al año 2020 y balance general consolidado al 31 de diciembre de 2020 aprobados por el Subdepartamento de Supervisión Financiera Nacional.</v>
      </c>
      <c r="V66" s="7">
        <f>VLOOKUP(C66,'AUD ABRIL'!B:T,18,0)</f>
        <v>37970</v>
      </c>
      <c r="W66" s="8">
        <f>VLOOKUP(C66,'AUD ABRIL'!B:T,19,0)</f>
        <v>6830</v>
      </c>
      <c r="X66" s="9">
        <v>1192181</v>
      </c>
      <c r="Y66" s="9">
        <v>3709009</v>
      </c>
      <c r="Z66" s="7">
        <v>44681</v>
      </c>
      <c r="AA66" s="6" t="s">
        <v>6340</v>
      </c>
      <c r="AB66" s="6" t="s">
        <v>6341</v>
      </c>
      <c r="AC66" s="6" t="s">
        <v>6354</v>
      </c>
    </row>
    <row r="67" spans="2:29" x14ac:dyDescent="0.2">
      <c r="B67" s="40" t="s">
        <v>6485</v>
      </c>
      <c r="C67" s="40">
        <v>717449002</v>
      </c>
      <c r="D67" s="6">
        <v>1150079</v>
      </c>
      <c r="E67" s="40">
        <v>15</v>
      </c>
      <c r="F67" s="6" t="str">
        <f>VLOOKUP(C67,'AUD ABRIL'!B:T,2,0)</f>
        <v>Corporación de Derecho Privado.</v>
      </c>
      <c r="G67" s="6" t="str">
        <f>VLOOKUP(C67,'AUD ABRIL'!B:T,3,0)</f>
        <v xml:space="preserve">Otorgada por Decreto Supremo Nº 248, de fecha 07 de febrero de 1990. </v>
      </c>
      <c r="H67" s="6" t="str">
        <f>VLOOKUP(C67,'AUD ABRIL'!B:T,4,0)</f>
        <v xml:space="preserve">Certificado de vigencia, folio Nº500396922889, de 05 de julio de 2021, del Servicio de Registro Civil e Identificación. 
</v>
      </c>
      <c r="I67" s="6" t="str">
        <f>VLOOKUP(C67,'AUD ABRIL'!B:T,5,0)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67" s="6" t="str">
        <f>VLOOKUP(C67,'AUD ABRIL'!B:T,6,0)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67" s="6" t="str">
        <f>VLOOKUP(C67,'AUD ABRIL'!B:T,7,0)</f>
        <v>Dos años</v>
      </c>
      <c r="L67" s="6" t="str">
        <f>VLOOKUP(C67,'AUD ABRIL'!B:T,8,0)</f>
        <v>24 de noviembre de 2020 al mes de noviembre del año 2021 (se prórroga directorio vigente hasta la celebración de la próxima Asamblea General Ordinaria de Socios, fijada para el mes de noviembre de 2021 (artículo vigésimo tercero de los Estatutos).</v>
      </c>
      <c r="M67" s="6" t="str">
        <f>VLOOKUP(C67,'AUD ABRIL'!B:T,9,0)</f>
        <v xml:space="preserve">Rosa Icarte Muñoz, , María Nicolasa Rodríguez Roco, , y Juan Gabriel Lecaros Trincado, K, quienes pueden actuar de forma conjunta, separada e indistintamente para representar a la Corporación.
</v>
      </c>
      <c r="N67" s="6" t="str">
        <f>VLOOKUP(C67,'AUD ABRIL'!B:T,10,0)</f>
        <v xml:space="preserve">Población Carlos Condell, Avenida Alejandro Azola Nº 1635, comuna de Arica.
</v>
      </c>
      <c r="O67" s="6" t="str">
        <f>VLOOKUP(C67,'AUD ABRIL'!B:T,11,0)</f>
        <v>XV</v>
      </c>
      <c r="P67" s="6" t="str">
        <f>VLOOKUP(C67,'AUD ABRIL'!B:T,12,0)</f>
        <v>arica</v>
      </c>
      <c r="Q67" s="6" t="str">
        <f>VLOOKUP(C67,'AUD ABRIL'!B:T,13,0)</f>
        <v>Fono (58) 2- 246387 - +56966559270</v>
      </c>
      <c r="R67" s="6" t="str">
        <f>VLOOKUP(C67,'AUD ABRIL'!B:T,14,0)</f>
        <v>directorio@corfal.com</v>
      </c>
      <c r="S67" s="6">
        <f>VLOOKUP(C67,'AUD ABRIL'!B:T,15,0)</f>
        <v>0</v>
      </c>
      <c r="T67" s="6" t="str">
        <f>VLOOKUP(C67,'AUD ABRIL'!B:T,16,0)</f>
        <v>93401: Institución de Asistencia Social</v>
      </c>
      <c r="U67" s="6" t="str">
        <f>VLOOKUP(C67,'AUD ABRIL'!B:T,17,0)</f>
        <v>Certificado financiero firmado ante notario público correspondiente al año 2020 y balance general consolidado al 31 de diciembre de 2020 aprobados por el Subdepartamento de Supervisión Financiera Nacional.</v>
      </c>
      <c r="V67" s="7">
        <f>VLOOKUP(C67,'AUD ABRIL'!B:T,18,0)</f>
        <v>37970</v>
      </c>
      <c r="W67" s="8">
        <f>VLOOKUP(C67,'AUD ABRIL'!B:T,19,0)</f>
        <v>6830</v>
      </c>
      <c r="X67" s="9">
        <v>840914</v>
      </c>
      <c r="Y67" s="9">
        <v>3531839</v>
      </c>
      <c r="Z67" s="7">
        <v>44681</v>
      </c>
      <c r="AA67" s="6" t="s">
        <v>6340</v>
      </c>
      <c r="AB67" s="6" t="s">
        <v>6341</v>
      </c>
      <c r="AC67" s="6" t="s">
        <v>6354</v>
      </c>
    </row>
    <row r="68" spans="2:29" x14ac:dyDescent="0.2">
      <c r="B68" s="40" t="s">
        <v>6485</v>
      </c>
      <c r="C68" s="40">
        <v>717449002</v>
      </c>
      <c r="D68" s="6">
        <v>1150086</v>
      </c>
      <c r="E68" s="40">
        <v>15</v>
      </c>
      <c r="F68" s="6" t="str">
        <f>VLOOKUP(C68,'AUD ABRIL'!B:T,2,0)</f>
        <v>Corporación de Derecho Privado.</v>
      </c>
      <c r="G68" s="6" t="str">
        <f>VLOOKUP(C68,'AUD ABRIL'!B:T,3,0)</f>
        <v xml:space="preserve">Otorgada por Decreto Supremo Nº 248, de fecha 07 de febrero de 1990. </v>
      </c>
      <c r="H68" s="6" t="str">
        <f>VLOOKUP(C68,'AUD ABRIL'!B:T,4,0)</f>
        <v xml:space="preserve">Certificado de vigencia, folio Nº500396922889, de 05 de julio de 2021, del Servicio de Registro Civil e Identificación. 
</v>
      </c>
      <c r="I68" s="6" t="str">
        <f>VLOOKUP(C68,'AUD ABRIL'!B:T,5,0)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68" s="6" t="str">
        <f>VLOOKUP(C68,'AUD ABRIL'!B:T,6,0)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68" s="6" t="str">
        <f>VLOOKUP(C68,'AUD ABRIL'!B:T,7,0)</f>
        <v>Dos años</v>
      </c>
      <c r="L68" s="6" t="str">
        <f>VLOOKUP(C68,'AUD ABRIL'!B:T,8,0)</f>
        <v>24 de noviembre de 2020 al mes de noviembre del año 2021 (se prórroga directorio vigente hasta la celebración de la próxima Asamblea General Ordinaria de Socios, fijada para el mes de noviembre de 2021 (artículo vigésimo tercero de los Estatutos).</v>
      </c>
      <c r="M68" s="6" t="str">
        <f>VLOOKUP(C68,'AUD ABRIL'!B:T,9,0)</f>
        <v xml:space="preserve">Rosa Icarte Muñoz, , María Nicolasa Rodríguez Roco, , y Juan Gabriel Lecaros Trincado, K, quienes pueden actuar de forma conjunta, separada e indistintamente para representar a la Corporación.
</v>
      </c>
      <c r="N68" s="6" t="str">
        <f>VLOOKUP(C68,'AUD ABRIL'!B:T,10,0)</f>
        <v xml:space="preserve">Población Carlos Condell, Avenida Alejandro Azola Nº 1635, comuna de Arica.
</v>
      </c>
      <c r="O68" s="6" t="str">
        <f>VLOOKUP(C68,'AUD ABRIL'!B:T,11,0)</f>
        <v>XV</v>
      </c>
      <c r="P68" s="6" t="str">
        <f>VLOOKUP(C68,'AUD ABRIL'!B:T,12,0)</f>
        <v>arica</v>
      </c>
      <c r="Q68" s="6" t="str">
        <f>VLOOKUP(C68,'AUD ABRIL'!B:T,13,0)</f>
        <v>Fono (58) 2- 246387 - +56966559270</v>
      </c>
      <c r="R68" s="6" t="str">
        <f>VLOOKUP(C68,'AUD ABRIL'!B:T,14,0)</f>
        <v>directorio@corfal.com</v>
      </c>
      <c r="S68" s="6">
        <f>VLOOKUP(C68,'AUD ABRIL'!B:T,15,0)</f>
        <v>0</v>
      </c>
      <c r="T68" s="6" t="str">
        <f>VLOOKUP(C68,'AUD ABRIL'!B:T,16,0)</f>
        <v>93401: Institución de Asistencia Social</v>
      </c>
      <c r="U68" s="6" t="str">
        <f>VLOOKUP(C68,'AUD ABRIL'!B:T,17,0)</f>
        <v>Certificado financiero firmado ante notario público correspondiente al año 2020 y balance general consolidado al 31 de diciembre de 2020 aprobados por el Subdepartamento de Supervisión Financiera Nacional.</v>
      </c>
      <c r="V68" s="7">
        <f>VLOOKUP(C68,'AUD ABRIL'!B:T,18,0)</f>
        <v>37970</v>
      </c>
      <c r="W68" s="8">
        <f>VLOOKUP(C68,'AUD ABRIL'!B:T,19,0)</f>
        <v>6830</v>
      </c>
      <c r="X68" s="9"/>
      <c r="Y68" s="9">
        <v>13185908</v>
      </c>
      <c r="Z68" s="7">
        <v>44681</v>
      </c>
      <c r="AA68" s="6" t="s">
        <v>6340</v>
      </c>
      <c r="AB68" s="6" t="s">
        <v>6341</v>
      </c>
      <c r="AC68" s="6" t="s">
        <v>6354</v>
      </c>
    </row>
    <row r="69" spans="2:29" x14ac:dyDescent="0.2">
      <c r="B69" s="40" t="s">
        <v>6485</v>
      </c>
      <c r="C69" s="40">
        <v>717449002</v>
      </c>
      <c r="D69" s="6">
        <v>1150087</v>
      </c>
      <c r="E69" s="40">
        <v>15</v>
      </c>
      <c r="F69" s="6" t="str">
        <f>VLOOKUP(C69,'AUD ABRIL'!B:T,2,0)</f>
        <v>Corporación de Derecho Privado.</v>
      </c>
      <c r="G69" s="6" t="str">
        <f>VLOOKUP(C69,'AUD ABRIL'!B:T,3,0)</f>
        <v xml:space="preserve">Otorgada por Decreto Supremo Nº 248, de fecha 07 de febrero de 1990. </v>
      </c>
      <c r="H69" s="6" t="str">
        <f>VLOOKUP(C69,'AUD ABRIL'!B:T,4,0)</f>
        <v xml:space="preserve">Certificado de vigencia, folio Nº500396922889, de 05 de julio de 2021, del Servicio de Registro Civil e Identificación. 
</v>
      </c>
      <c r="I69" s="6" t="str">
        <f>VLOOKUP(C69,'AUD ABRIL'!B:T,5,0)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69" s="6" t="str">
        <f>VLOOKUP(C69,'AUD ABRIL'!B:T,6,0)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69" s="6" t="str">
        <f>VLOOKUP(C69,'AUD ABRIL'!B:T,7,0)</f>
        <v>Dos años</v>
      </c>
      <c r="L69" s="6" t="str">
        <f>VLOOKUP(C69,'AUD ABRIL'!B:T,8,0)</f>
        <v>24 de noviembre de 2020 al mes de noviembre del año 2021 (se prórroga directorio vigente hasta la celebración de la próxima Asamblea General Ordinaria de Socios, fijada para el mes de noviembre de 2021 (artículo vigésimo tercero de los Estatutos).</v>
      </c>
      <c r="M69" s="6" t="str">
        <f>VLOOKUP(C69,'AUD ABRIL'!B:T,9,0)</f>
        <v xml:space="preserve">Rosa Icarte Muñoz, , María Nicolasa Rodríguez Roco, , y Juan Gabriel Lecaros Trincado, K, quienes pueden actuar de forma conjunta, separada e indistintamente para representar a la Corporación.
</v>
      </c>
      <c r="N69" s="6" t="str">
        <f>VLOOKUP(C69,'AUD ABRIL'!B:T,10,0)</f>
        <v xml:space="preserve">Población Carlos Condell, Avenida Alejandro Azola Nº 1635, comuna de Arica.
</v>
      </c>
      <c r="O69" s="6" t="str">
        <f>VLOOKUP(C69,'AUD ABRIL'!B:T,11,0)</f>
        <v>XV</v>
      </c>
      <c r="P69" s="6" t="str">
        <f>VLOOKUP(C69,'AUD ABRIL'!B:T,12,0)</f>
        <v>arica</v>
      </c>
      <c r="Q69" s="6" t="str">
        <f>VLOOKUP(C69,'AUD ABRIL'!B:T,13,0)</f>
        <v>Fono (58) 2- 246387 - +56966559270</v>
      </c>
      <c r="R69" s="6" t="str">
        <f>VLOOKUP(C69,'AUD ABRIL'!B:T,14,0)</f>
        <v>directorio@corfal.com</v>
      </c>
      <c r="S69" s="6">
        <f>VLOOKUP(C69,'AUD ABRIL'!B:T,15,0)</f>
        <v>0</v>
      </c>
      <c r="T69" s="6" t="str">
        <f>VLOOKUP(C69,'AUD ABRIL'!B:T,16,0)</f>
        <v>93401: Institución de Asistencia Social</v>
      </c>
      <c r="U69" s="6" t="str">
        <f>VLOOKUP(C69,'AUD ABRIL'!B:T,17,0)</f>
        <v>Certificado financiero firmado ante notario público correspondiente al año 2020 y balance general consolidado al 31 de diciembre de 2020 aprobados por el Subdepartamento de Supervisión Financiera Nacional.</v>
      </c>
      <c r="V69" s="7">
        <f>VLOOKUP(C69,'AUD ABRIL'!B:T,18,0)</f>
        <v>37970</v>
      </c>
      <c r="W69" s="8">
        <f>VLOOKUP(C69,'AUD ABRIL'!B:T,19,0)</f>
        <v>6830</v>
      </c>
      <c r="X69" s="9"/>
      <c r="Y69" s="9">
        <v>17009880</v>
      </c>
      <c r="Z69" s="7">
        <v>44681</v>
      </c>
      <c r="AA69" s="6" t="s">
        <v>6340</v>
      </c>
      <c r="AB69" s="6" t="s">
        <v>6341</v>
      </c>
      <c r="AC69" s="6" t="s">
        <v>6354</v>
      </c>
    </row>
    <row r="70" spans="2:29" x14ac:dyDescent="0.2">
      <c r="B70" s="40" t="s">
        <v>6485</v>
      </c>
      <c r="C70" s="40">
        <v>717449002</v>
      </c>
      <c r="D70" s="6">
        <v>1150118</v>
      </c>
      <c r="E70" s="40">
        <v>15</v>
      </c>
      <c r="F70" s="6" t="str">
        <f>VLOOKUP(C70,'AUD ABRIL'!B:T,2,0)</f>
        <v>Corporación de Derecho Privado.</v>
      </c>
      <c r="G70" s="6" t="str">
        <f>VLOOKUP(C70,'AUD ABRIL'!B:T,3,0)</f>
        <v xml:space="preserve">Otorgada por Decreto Supremo Nº 248, de fecha 07 de febrero de 1990. </v>
      </c>
      <c r="H70" s="6" t="str">
        <f>VLOOKUP(C70,'AUD ABRIL'!B:T,4,0)</f>
        <v xml:space="preserve">Certificado de vigencia, folio Nº500396922889, de 05 de julio de 2021, del Servicio de Registro Civil e Identificación. 
</v>
      </c>
      <c r="I70" s="6" t="str">
        <f>VLOOKUP(C70,'AUD ABRIL'!B:T,5,0)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70" s="6" t="str">
        <f>VLOOKUP(C70,'AUD ABRIL'!B:T,6,0)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70" s="6" t="str">
        <f>VLOOKUP(C70,'AUD ABRIL'!B:T,7,0)</f>
        <v>Dos años</v>
      </c>
      <c r="L70" s="6" t="str">
        <f>VLOOKUP(C70,'AUD ABRIL'!B:T,8,0)</f>
        <v>24 de noviembre de 2020 al mes de noviembre del año 2021 (se prórroga directorio vigente hasta la celebración de la próxima Asamblea General Ordinaria de Socios, fijada para el mes de noviembre de 2021 (artículo vigésimo tercero de los Estatutos).</v>
      </c>
      <c r="M70" s="6" t="str">
        <f>VLOOKUP(C70,'AUD ABRIL'!B:T,9,0)</f>
        <v xml:space="preserve">Rosa Icarte Muñoz, , María Nicolasa Rodríguez Roco, , y Juan Gabriel Lecaros Trincado, K, quienes pueden actuar de forma conjunta, separada e indistintamente para representar a la Corporación.
</v>
      </c>
      <c r="N70" s="6" t="str">
        <f>VLOOKUP(C70,'AUD ABRIL'!B:T,10,0)</f>
        <v xml:space="preserve">Población Carlos Condell, Avenida Alejandro Azola Nº 1635, comuna de Arica.
</v>
      </c>
      <c r="O70" s="6" t="str">
        <f>VLOOKUP(C70,'AUD ABRIL'!B:T,11,0)</f>
        <v>XV</v>
      </c>
      <c r="P70" s="6" t="str">
        <f>VLOOKUP(C70,'AUD ABRIL'!B:T,12,0)</f>
        <v>arica</v>
      </c>
      <c r="Q70" s="6" t="str">
        <f>VLOOKUP(C70,'AUD ABRIL'!B:T,13,0)</f>
        <v>Fono (58) 2- 246387 - +56966559270</v>
      </c>
      <c r="R70" s="6" t="str">
        <f>VLOOKUP(C70,'AUD ABRIL'!B:T,14,0)</f>
        <v>directorio@corfal.com</v>
      </c>
      <c r="S70" s="6">
        <f>VLOOKUP(C70,'AUD ABRIL'!B:T,15,0)</f>
        <v>0</v>
      </c>
      <c r="T70" s="6" t="str">
        <f>VLOOKUP(C70,'AUD ABRIL'!B:T,16,0)</f>
        <v>93401: Institución de Asistencia Social</v>
      </c>
      <c r="U70" s="6" t="str">
        <f>VLOOKUP(C70,'AUD ABRIL'!B:T,17,0)</f>
        <v>Certificado financiero firmado ante notario público correspondiente al año 2020 y balance general consolidado al 31 de diciembre de 2020 aprobados por el Subdepartamento de Supervisión Financiera Nacional.</v>
      </c>
      <c r="V70" s="7">
        <f>VLOOKUP(C70,'AUD ABRIL'!B:T,18,0)</f>
        <v>37970</v>
      </c>
      <c r="W70" s="8">
        <f>VLOOKUP(C70,'AUD ABRIL'!B:T,19,0)</f>
        <v>6830</v>
      </c>
      <c r="X70" s="9">
        <v>12489523</v>
      </c>
      <c r="Y70" s="9">
        <v>47183546</v>
      </c>
      <c r="Z70" s="7">
        <v>44681</v>
      </c>
      <c r="AA70" s="6" t="s">
        <v>6340</v>
      </c>
      <c r="AB70" s="6" t="s">
        <v>6341</v>
      </c>
      <c r="AC70" s="6" t="s">
        <v>6354</v>
      </c>
    </row>
    <row r="71" spans="2:29" x14ac:dyDescent="0.2">
      <c r="B71" s="40" t="s">
        <v>6485</v>
      </c>
      <c r="C71" s="40">
        <v>717449002</v>
      </c>
      <c r="D71" s="6">
        <v>1150141</v>
      </c>
      <c r="E71" s="40">
        <v>15</v>
      </c>
      <c r="F71" s="6" t="str">
        <f>VLOOKUP(C71,'AUD ABRIL'!B:T,2,0)</f>
        <v>Corporación de Derecho Privado.</v>
      </c>
      <c r="G71" s="6" t="str">
        <f>VLOOKUP(C71,'AUD ABRIL'!B:T,3,0)</f>
        <v xml:space="preserve">Otorgada por Decreto Supremo Nº 248, de fecha 07 de febrero de 1990. </v>
      </c>
      <c r="H71" s="6" t="str">
        <f>VLOOKUP(C71,'AUD ABRIL'!B:T,4,0)</f>
        <v xml:space="preserve">Certificado de vigencia, folio Nº500396922889, de 05 de julio de 2021, del Servicio de Registro Civil e Identificación. 
</v>
      </c>
      <c r="I71" s="6" t="str">
        <f>VLOOKUP(C71,'AUD ABRIL'!B:T,5,0)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71" s="6" t="str">
        <f>VLOOKUP(C71,'AUD ABRIL'!B:T,6,0)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71" s="6" t="str">
        <f>VLOOKUP(C71,'AUD ABRIL'!B:T,7,0)</f>
        <v>Dos años</v>
      </c>
      <c r="L71" s="6" t="str">
        <f>VLOOKUP(C71,'AUD ABRIL'!B:T,8,0)</f>
        <v>24 de noviembre de 2020 al mes de noviembre del año 2021 (se prórroga directorio vigente hasta la celebración de la próxima Asamblea General Ordinaria de Socios, fijada para el mes de noviembre de 2021 (artículo vigésimo tercero de los Estatutos).</v>
      </c>
      <c r="M71" s="6" t="str">
        <f>VLOOKUP(C71,'AUD ABRIL'!B:T,9,0)</f>
        <v xml:space="preserve">Rosa Icarte Muñoz, , María Nicolasa Rodríguez Roco, , y Juan Gabriel Lecaros Trincado, K, quienes pueden actuar de forma conjunta, separada e indistintamente para representar a la Corporación.
</v>
      </c>
      <c r="N71" s="6" t="str">
        <f>VLOOKUP(C71,'AUD ABRIL'!B:T,10,0)</f>
        <v xml:space="preserve">Población Carlos Condell, Avenida Alejandro Azola Nº 1635, comuna de Arica.
</v>
      </c>
      <c r="O71" s="6" t="str">
        <f>VLOOKUP(C71,'AUD ABRIL'!B:T,11,0)</f>
        <v>XV</v>
      </c>
      <c r="P71" s="6" t="str">
        <f>VLOOKUP(C71,'AUD ABRIL'!B:T,12,0)</f>
        <v>arica</v>
      </c>
      <c r="Q71" s="6" t="str">
        <f>VLOOKUP(C71,'AUD ABRIL'!B:T,13,0)</f>
        <v>Fono (58) 2- 246387 - +56966559270</v>
      </c>
      <c r="R71" s="6" t="str">
        <f>VLOOKUP(C71,'AUD ABRIL'!B:T,14,0)</f>
        <v>directorio@corfal.com</v>
      </c>
      <c r="S71" s="6">
        <f>VLOOKUP(C71,'AUD ABRIL'!B:T,15,0)</f>
        <v>0</v>
      </c>
      <c r="T71" s="6" t="str">
        <f>VLOOKUP(C71,'AUD ABRIL'!B:T,16,0)</f>
        <v>93401: Institución de Asistencia Social</v>
      </c>
      <c r="U71" s="6" t="str">
        <f>VLOOKUP(C71,'AUD ABRIL'!B:T,17,0)</f>
        <v>Certificado financiero firmado ante notario público correspondiente al año 2020 y balance general consolidado al 31 de diciembre de 2020 aprobados por el Subdepartamento de Supervisión Financiera Nacional.</v>
      </c>
      <c r="V71" s="7">
        <f>VLOOKUP(C71,'AUD ABRIL'!B:T,18,0)</f>
        <v>37970</v>
      </c>
      <c r="W71" s="8">
        <f>VLOOKUP(C71,'AUD ABRIL'!B:T,19,0)</f>
        <v>6830</v>
      </c>
      <c r="X71" s="9">
        <v>6614953</v>
      </c>
      <c r="Y71" s="9">
        <v>13229906</v>
      </c>
      <c r="Z71" s="7">
        <v>44681</v>
      </c>
      <c r="AA71" s="6" t="s">
        <v>6340</v>
      </c>
      <c r="AB71" s="6" t="s">
        <v>6341</v>
      </c>
      <c r="AC71" s="6" t="s">
        <v>6354</v>
      </c>
    </row>
    <row r="72" spans="2:29" x14ac:dyDescent="0.2">
      <c r="B72" s="40" t="s">
        <v>6484</v>
      </c>
      <c r="C72" s="40">
        <v>717150007</v>
      </c>
      <c r="D72" s="6">
        <v>1010194</v>
      </c>
      <c r="E72" s="40">
        <v>1</v>
      </c>
      <c r="F72" s="6" t="str">
        <f>VLOOKUP(C72,'AUD ABRIL'!B:T,2,0)</f>
        <v>Corporación de Derecho Privado.</v>
      </c>
      <c r="G72" s="6" t="str">
        <f>VLOOKUP(C72,'AUD ABRIL'!B:T,3,0)</f>
        <v xml:space="preserve">Otorgada por Decreto Supremo Nº 972, de fecha 25 de julio de  1990, del Ministerio de Justicia, publicado en el Diario Oficial el día 13 de agosto de 1990. </v>
      </c>
      <c r="H72" s="6" t="str">
        <f>VLOOKUP(C72,'AUD ABRIL'!B:T,4,0)</f>
        <v xml:space="preserve">Certificado de vigencia, folio Nº 50038906023, de fecha 17 de mayo de 2021, del Servicio de Registro Civil e Identificación.
</v>
      </c>
      <c r="I72" s="6" t="str">
        <f>VLOOKUP(C72,'AUD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2" s="6" t="str">
        <f>VLOOKUP(C72,'AUD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2" s="6" t="str">
        <f>VLOOKUP(C72,'AUD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2" s="6" t="str">
        <f>VLOOKUP(C72,'AUD ABRIL'!B:T,8,0)</f>
        <v>21 de marzo de 2019 a 21 de marzo de 2022</v>
      </c>
      <c r="M72" s="6" t="str">
        <f>VLOOKUP(C72,'AUD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72" s="6" t="str">
        <f>VLOOKUP(C72,'AUD ABRIL'!B:T,10,0)</f>
        <v xml:space="preserve">Carlos Justiniano Nº 1123, comuna de Providencia, Región Metropolitana.
</v>
      </c>
      <c r="O72" s="6" t="str">
        <f>VLOOKUP(C72,'AUD ABRIL'!B:T,11,0)</f>
        <v>XIII</v>
      </c>
      <c r="P72" s="6" t="str">
        <f>VLOOKUP(C72,'AUD ABRIL'!B:T,12,0)</f>
        <v>Providencia</v>
      </c>
      <c r="Q72" s="6" t="str">
        <f>VLOOKUP(C72,'AUD ABRIL'!B:T,13,0)</f>
        <v>Fono 223393900- 223393901</v>
      </c>
      <c r="R72" s="6">
        <f>VLOOKUP(C72,'AUD ABRIL'!B:T,14,0)</f>
        <v>0</v>
      </c>
      <c r="S72" s="6">
        <f>VLOOKUP(C72,'AUD ABRIL'!B:T,15,0)</f>
        <v>0</v>
      </c>
      <c r="T72" s="6" t="str">
        <f>VLOOKUP(C72,'AUD ABRIL'!B:T,16,0)</f>
        <v>93401: Institución de Asistencia Social</v>
      </c>
      <c r="U72" s="6" t="str">
        <f>VLOOKUP(C72,'AUD ABRIL'!B:T,17,0)</f>
        <v>Certificado Financiero, correspondiente al año 2020, arpobado por el Sub Departamento de Supervisión Financiera Nacional.</v>
      </c>
      <c r="V72" s="7">
        <f>VLOOKUP(C72,'AUD ABRIL'!B:T,18,0)</f>
        <v>37970</v>
      </c>
      <c r="W72" s="8">
        <f>VLOOKUP(C72,'AUD ABRIL'!B:T,19,0)</f>
        <v>6570</v>
      </c>
      <c r="X72" s="9">
        <v>1059717</v>
      </c>
      <c r="Y72" s="9">
        <v>4636263</v>
      </c>
      <c r="Z72" s="7">
        <v>44681</v>
      </c>
      <c r="AA72" s="6" t="s">
        <v>6340</v>
      </c>
      <c r="AB72" s="6" t="s">
        <v>6341</v>
      </c>
      <c r="AC72" s="6" t="s">
        <v>171</v>
      </c>
    </row>
    <row r="73" spans="2:29" x14ac:dyDescent="0.2">
      <c r="B73" s="40" t="s">
        <v>6484</v>
      </c>
      <c r="C73" s="40">
        <v>717150007</v>
      </c>
      <c r="D73" s="6">
        <v>1010195</v>
      </c>
      <c r="E73" s="40">
        <v>1</v>
      </c>
      <c r="F73" s="6" t="str">
        <f>VLOOKUP(C73,'AUD ABRIL'!B:T,2,0)</f>
        <v>Corporación de Derecho Privado.</v>
      </c>
      <c r="G73" s="6" t="str">
        <f>VLOOKUP(C73,'AUD ABRIL'!B:T,3,0)</f>
        <v xml:space="preserve">Otorgada por Decreto Supremo Nº 972, de fecha 25 de julio de  1990, del Ministerio de Justicia, publicado en el Diario Oficial el día 13 de agosto de 1990. </v>
      </c>
      <c r="H73" s="6" t="str">
        <f>VLOOKUP(C73,'AUD ABRIL'!B:T,4,0)</f>
        <v xml:space="preserve">Certificado de vigencia, folio Nº 50038906023, de fecha 17 de mayo de 2021, del Servicio de Registro Civil e Identificación.
</v>
      </c>
      <c r="I73" s="6" t="str">
        <f>VLOOKUP(C73,'AUD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3" s="6" t="str">
        <f>VLOOKUP(C73,'AUD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3" s="6" t="str">
        <f>VLOOKUP(C73,'AUD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3" s="6" t="str">
        <f>VLOOKUP(C73,'AUD ABRIL'!B:T,8,0)</f>
        <v>21 de marzo de 2019 a 21 de marzo de 2022</v>
      </c>
      <c r="M73" s="6" t="str">
        <f>VLOOKUP(C73,'AUD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73" s="6" t="str">
        <f>VLOOKUP(C73,'AUD ABRIL'!B:T,10,0)</f>
        <v xml:space="preserve">Carlos Justiniano Nº 1123, comuna de Providencia, Región Metropolitana.
</v>
      </c>
      <c r="O73" s="6" t="str">
        <f>VLOOKUP(C73,'AUD ABRIL'!B:T,11,0)</f>
        <v>XIII</v>
      </c>
      <c r="P73" s="6" t="str">
        <f>VLOOKUP(C73,'AUD ABRIL'!B:T,12,0)</f>
        <v>Providencia</v>
      </c>
      <c r="Q73" s="6" t="str">
        <f>VLOOKUP(C73,'AUD ABRIL'!B:T,13,0)</f>
        <v>Fono 223393900- 223393901</v>
      </c>
      <c r="R73" s="6">
        <f>VLOOKUP(C73,'AUD ABRIL'!B:T,14,0)</f>
        <v>0</v>
      </c>
      <c r="S73" s="6">
        <f>VLOOKUP(C73,'AUD ABRIL'!B:T,15,0)</f>
        <v>0</v>
      </c>
      <c r="T73" s="6" t="str">
        <f>VLOOKUP(C73,'AUD ABRIL'!B:T,16,0)</f>
        <v>93401: Institución de Asistencia Social</v>
      </c>
      <c r="U73" s="6" t="str">
        <f>VLOOKUP(C73,'AUD ABRIL'!B:T,17,0)</f>
        <v>Certificado Financiero, correspondiente al año 2020, arpobado por el Sub Departamento de Supervisión Financiera Nacional.</v>
      </c>
      <c r="V73" s="7">
        <f>VLOOKUP(C73,'AUD ABRIL'!B:T,18,0)</f>
        <v>37970</v>
      </c>
      <c r="W73" s="8">
        <f>VLOOKUP(C73,'AUD ABRIL'!B:T,19,0)</f>
        <v>6570</v>
      </c>
      <c r="X73" s="9">
        <v>1009097</v>
      </c>
      <c r="Y73" s="9">
        <v>4372753</v>
      </c>
      <c r="Z73" s="7">
        <v>44681</v>
      </c>
      <c r="AA73" s="6" t="s">
        <v>6340</v>
      </c>
      <c r="AB73" s="6" t="s">
        <v>6341</v>
      </c>
      <c r="AC73" s="6" t="s">
        <v>171</v>
      </c>
    </row>
    <row r="74" spans="2:29" x14ac:dyDescent="0.2">
      <c r="B74" s="40" t="s">
        <v>6484</v>
      </c>
      <c r="C74" s="40">
        <v>717150007</v>
      </c>
      <c r="D74" s="6">
        <v>1010206</v>
      </c>
      <c r="E74" s="40">
        <v>1</v>
      </c>
      <c r="F74" s="6" t="str">
        <f>VLOOKUP(C74,'AUD ABRIL'!B:T,2,0)</f>
        <v>Corporación de Derecho Privado.</v>
      </c>
      <c r="G74" s="6" t="str">
        <f>VLOOKUP(C74,'AUD ABRIL'!B:T,3,0)</f>
        <v xml:space="preserve">Otorgada por Decreto Supremo Nº 972, de fecha 25 de julio de  1990, del Ministerio de Justicia, publicado en el Diario Oficial el día 13 de agosto de 1990. </v>
      </c>
      <c r="H74" s="6" t="str">
        <f>VLOOKUP(C74,'AUD ABRIL'!B:T,4,0)</f>
        <v xml:space="preserve">Certificado de vigencia, folio Nº 50038906023, de fecha 17 de mayo de 2021, del Servicio de Registro Civil e Identificación.
</v>
      </c>
      <c r="I74" s="6" t="str">
        <f>VLOOKUP(C74,'AUD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4" s="6" t="str">
        <f>VLOOKUP(C74,'AUD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4" s="6" t="str">
        <f>VLOOKUP(C74,'AUD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4" s="6" t="str">
        <f>VLOOKUP(C74,'AUD ABRIL'!B:T,8,0)</f>
        <v>21 de marzo de 2019 a 21 de marzo de 2022</v>
      </c>
      <c r="M74" s="6" t="str">
        <f>VLOOKUP(C74,'AUD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74" s="6" t="str">
        <f>VLOOKUP(C74,'AUD ABRIL'!B:T,10,0)</f>
        <v xml:space="preserve">Carlos Justiniano Nº 1123, comuna de Providencia, Región Metropolitana.
</v>
      </c>
      <c r="O74" s="6" t="str">
        <f>VLOOKUP(C74,'AUD ABRIL'!B:T,11,0)</f>
        <v>XIII</v>
      </c>
      <c r="P74" s="6" t="str">
        <f>VLOOKUP(C74,'AUD ABRIL'!B:T,12,0)</f>
        <v>Providencia</v>
      </c>
      <c r="Q74" s="6" t="str">
        <f>VLOOKUP(C74,'AUD ABRIL'!B:T,13,0)</f>
        <v>Fono 223393900- 223393901</v>
      </c>
      <c r="R74" s="6">
        <f>VLOOKUP(C74,'AUD ABRIL'!B:T,14,0)</f>
        <v>0</v>
      </c>
      <c r="S74" s="6">
        <f>VLOOKUP(C74,'AUD ABRIL'!B:T,15,0)</f>
        <v>0</v>
      </c>
      <c r="T74" s="6" t="str">
        <f>VLOOKUP(C74,'AUD ABRIL'!B:T,16,0)</f>
        <v>93401: Institución de Asistencia Social</v>
      </c>
      <c r="U74" s="6" t="str">
        <f>VLOOKUP(C74,'AUD ABRIL'!B:T,17,0)</f>
        <v>Certificado Financiero, correspondiente al año 2020, arpobado por el Sub Departamento de Supervisión Financiera Nacional.</v>
      </c>
      <c r="V74" s="7">
        <f>VLOOKUP(C74,'AUD ABRIL'!B:T,18,0)</f>
        <v>37970</v>
      </c>
      <c r="W74" s="8">
        <f>VLOOKUP(C74,'AUD ABRIL'!B:T,19,0)</f>
        <v>6570</v>
      </c>
      <c r="X74" s="9"/>
      <c r="Y74" s="9">
        <v>15491268</v>
      </c>
      <c r="Z74" s="7">
        <v>44681</v>
      </c>
      <c r="AA74" s="6" t="s">
        <v>6340</v>
      </c>
      <c r="AB74" s="6" t="s">
        <v>6341</v>
      </c>
      <c r="AC74" s="6" t="s">
        <v>171</v>
      </c>
    </row>
    <row r="75" spans="2:29" x14ac:dyDescent="0.2">
      <c r="B75" s="40" t="s">
        <v>6484</v>
      </c>
      <c r="C75" s="40">
        <v>717150007</v>
      </c>
      <c r="D75" s="6">
        <v>1010276</v>
      </c>
      <c r="E75" s="40">
        <v>1</v>
      </c>
      <c r="F75" s="6" t="str">
        <f>VLOOKUP(C75,'AUD ABRIL'!B:T,2,0)</f>
        <v>Corporación de Derecho Privado.</v>
      </c>
      <c r="G75" s="6" t="str">
        <f>VLOOKUP(C75,'AUD ABRIL'!B:T,3,0)</f>
        <v xml:space="preserve">Otorgada por Decreto Supremo Nº 972, de fecha 25 de julio de  1990, del Ministerio de Justicia, publicado en el Diario Oficial el día 13 de agosto de 1990. </v>
      </c>
      <c r="H75" s="6" t="str">
        <f>VLOOKUP(C75,'AUD ABRIL'!B:T,4,0)</f>
        <v xml:space="preserve">Certificado de vigencia, folio Nº 50038906023, de fecha 17 de mayo de 2021, del Servicio de Registro Civil e Identificación.
</v>
      </c>
      <c r="I75" s="6" t="str">
        <f>VLOOKUP(C75,'AUD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5" s="6" t="str">
        <f>VLOOKUP(C75,'AUD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5" s="6" t="str">
        <f>VLOOKUP(C75,'AUD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5" s="6" t="str">
        <f>VLOOKUP(C75,'AUD ABRIL'!B:T,8,0)</f>
        <v>21 de marzo de 2019 a 21 de marzo de 2022</v>
      </c>
      <c r="M75" s="6" t="str">
        <f>VLOOKUP(C75,'AUD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75" s="6" t="str">
        <f>VLOOKUP(C75,'AUD ABRIL'!B:T,10,0)</f>
        <v xml:space="preserve">Carlos Justiniano Nº 1123, comuna de Providencia, Región Metropolitana.
</v>
      </c>
      <c r="O75" s="6" t="str">
        <f>VLOOKUP(C75,'AUD ABRIL'!B:T,11,0)</f>
        <v>XIII</v>
      </c>
      <c r="P75" s="6" t="str">
        <f>VLOOKUP(C75,'AUD ABRIL'!B:T,12,0)</f>
        <v>Providencia</v>
      </c>
      <c r="Q75" s="6" t="str">
        <f>VLOOKUP(C75,'AUD ABRIL'!B:T,13,0)</f>
        <v>Fono 223393900- 223393901</v>
      </c>
      <c r="R75" s="6">
        <f>VLOOKUP(C75,'AUD ABRIL'!B:T,14,0)</f>
        <v>0</v>
      </c>
      <c r="S75" s="6">
        <f>VLOOKUP(C75,'AUD ABRIL'!B:T,15,0)</f>
        <v>0</v>
      </c>
      <c r="T75" s="6" t="str">
        <f>VLOOKUP(C75,'AUD ABRIL'!B:T,16,0)</f>
        <v>93401: Institución de Asistencia Social</v>
      </c>
      <c r="U75" s="6" t="str">
        <f>VLOOKUP(C75,'AUD ABRIL'!B:T,17,0)</f>
        <v>Certificado Financiero, correspondiente al año 2020, arpobado por el Sub Departamento de Supervisión Financiera Nacional.</v>
      </c>
      <c r="V75" s="7">
        <f>VLOOKUP(C75,'AUD ABRIL'!B:T,18,0)</f>
        <v>37970</v>
      </c>
      <c r="W75" s="8">
        <f>VLOOKUP(C75,'AUD ABRIL'!B:T,19,0)</f>
        <v>6570</v>
      </c>
      <c r="X75" s="9">
        <v>19989657</v>
      </c>
      <c r="Y75" s="9">
        <v>73799974</v>
      </c>
      <c r="Z75" s="7">
        <v>44681</v>
      </c>
      <c r="AA75" s="6" t="s">
        <v>6340</v>
      </c>
      <c r="AB75" s="6" t="s">
        <v>6341</v>
      </c>
      <c r="AC75" s="6" t="s">
        <v>171</v>
      </c>
    </row>
    <row r="76" spans="2:29" x14ac:dyDescent="0.2">
      <c r="B76" s="40" t="s">
        <v>6484</v>
      </c>
      <c r="C76" s="40">
        <v>717150007</v>
      </c>
      <c r="D76" s="6">
        <v>1040324</v>
      </c>
      <c r="E76" s="40">
        <v>4</v>
      </c>
      <c r="F76" s="6" t="str">
        <f>VLOOKUP(C76,'AUD ABRIL'!B:T,2,0)</f>
        <v>Corporación de Derecho Privado.</v>
      </c>
      <c r="G76" s="6" t="str">
        <f>VLOOKUP(C76,'AUD ABRIL'!B:T,3,0)</f>
        <v xml:space="preserve">Otorgada por Decreto Supremo Nº 972, de fecha 25 de julio de  1990, del Ministerio de Justicia, publicado en el Diario Oficial el día 13 de agosto de 1990. </v>
      </c>
      <c r="H76" s="6" t="str">
        <f>VLOOKUP(C76,'AUD ABRIL'!B:T,4,0)</f>
        <v xml:space="preserve">Certificado de vigencia, folio Nº 50038906023, de fecha 17 de mayo de 2021, del Servicio de Registro Civil e Identificación.
</v>
      </c>
      <c r="I76" s="6" t="str">
        <f>VLOOKUP(C76,'AUD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6" s="6" t="str">
        <f>VLOOKUP(C76,'AUD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6" s="6" t="str">
        <f>VLOOKUP(C76,'AUD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6" s="6" t="str">
        <f>VLOOKUP(C76,'AUD ABRIL'!B:T,8,0)</f>
        <v>21 de marzo de 2019 a 21 de marzo de 2022</v>
      </c>
      <c r="M76" s="6" t="str">
        <f>VLOOKUP(C76,'AUD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76" s="6" t="str">
        <f>VLOOKUP(C76,'AUD ABRIL'!B:T,10,0)</f>
        <v xml:space="preserve">Carlos Justiniano Nº 1123, comuna de Providencia, Región Metropolitana.
</v>
      </c>
      <c r="O76" s="6" t="str">
        <f>VLOOKUP(C76,'AUD ABRIL'!B:T,11,0)</f>
        <v>XIII</v>
      </c>
      <c r="P76" s="6" t="str">
        <f>VLOOKUP(C76,'AUD ABRIL'!B:T,12,0)</f>
        <v>Providencia</v>
      </c>
      <c r="Q76" s="6" t="str">
        <f>VLOOKUP(C76,'AUD ABRIL'!B:T,13,0)</f>
        <v>Fono 223393900- 223393901</v>
      </c>
      <c r="R76" s="6">
        <f>VLOOKUP(C76,'AUD ABRIL'!B:T,14,0)</f>
        <v>0</v>
      </c>
      <c r="S76" s="6">
        <f>VLOOKUP(C76,'AUD ABRIL'!B:T,15,0)</f>
        <v>0</v>
      </c>
      <c r="T76" s="6" t="str">
        <f>VLOOKUP(C76,'AUD ABRIL'!B:T,16,0)</f>
        <v>93401: Institución de Asistencia Social</v>
      </c>
      <c r="U76" s="6" t="str">
        <f>VLOOKUP(C76,'AUD ABRIL'!B:T,17,0)</f>
        <v>Certificado Financiero, correspondiente al año 2020, arpobado por el Sub Departamento de Supervisión Financiera Nacional.</v>
      </c>
      <c r="V76" s="7">
        <f>VLOOKUP(C76,'AUD ABRIL'!B:T,18,0)</f>
        <v>37970</v>
      </c>
      <c r="W76" s="8">
        <f>VLOOKUP(C76,'AUD ABRIL'!B:T,19,0)</f>
        <v>6570</v>
      </c>
      <c r="X76" s="9">
        <v>2359526</v>
      </c>
      <c r="Y76" s="9">
        <v>9674058</v>
      </c>
      <c r="Z76" s="7">
        <v>44681</v>
      </c>
      <c r="AA76" s="6" t="s">
        <v>6340</v>
      </c>
      <c r="AB76" s="6" t="s">
        <v>6341</v>
      </c>
      <c r="AC76" s="6" t="s">
        <v>6350</v>
      </c>
    </row>
    <row r="77" spans="2:29" x14ac:dyDescent="0.2">
      <c r="B77" s="40" t="s">
        <v>6484</v>
      </c>
      <c r="C77" s="40">
        <v>717150007</v>
      </c>
      <c r="D77" s="6">
        <v>1040325</v>
      </c>
      <c r="E77" s="40">
        <v>4</v>
      </c>
      <c r="F77" s="6" t="str">
        <f>VLOOKUP(C77,'AUD ABRIL'!B:T,2,0)</f>
        <v>Corporación de Derecho Privado.</v>
      </c>
      <c r="G77" s="6" t="str">
        <f>VLOOKUP(C77,'AUD ABRIL'!B:T,3,0)</f>
        <v xml:space="preserve">Otorgada por Decreto Supremo Nº 972, de fecha 25 de julio de  1990, del Ministerio de Justicia, publicado en el Diario Oficial el día 13 de agosto de 1990. </v>
      </c>
      <c r="H77" s="6" t="str">
        <f>VLOOKUP(C77,'AUD ABRIL'!B:T,4,0)</f>
        <v xml:space="preserve">Certificado de vigencia, folio Nº 50038906023, de fecha 17 de mayo de 2021, del Servicio de Registro Civil e Identificación.
</v>
      </c>
      <c r="I77" s="6" t="str">
        <f>VLOOKUP(C77,'AUD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7" s="6" t="str">
        <f>VLOOKUP(C77,'AUD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7" s="6" t="str">
        <f>VLOOKUP(C77,'AUD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7" s="6" t="str">
        <f>VLOOKUP(C77,'AUD ABRIL'!B:T,8,0)</f>
        <v>21 de marzo de 2019 a 21 de marzo de 2022</v>
      </c>
      <c r="M77" s="6" t="str">
        <f>VLOOKUP(C77,'AUD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77" s="6" t="str">
        <f>VLOOKUP(C77,'AUD ABRIL'!B:T,10,0)</f>
        <v xml:space="preserve">Carlos Justiniano Nº 1123, comuna de Providencia, Región Metropolitana.
</v>
      </c>
      <c r="O77" s="6" t="str">
        <f>VLOOKUP(C77,'AUD ABRIL'!B:T,11,0)</f>
        <v>XIII</v>
      </c>
      <c r="P77" s="6" t="str">
        <f>VLOOKUP(C77,'AUD ABRIL'!B:T,12,0)</f>
        <v>Providencia</v>
      </c>
      <c r="Q77" s="6" t="str">
        <f>VLOOKUP(C77,'AUD ABRIL'!B:T,13,0)</f>
        <v>Fono 223393900- 223393901</v>
      </c>
      <c r="R77" s="6">
        <f>VLOOKUP(C77,'AUD ABRIL'!B:T,14,0)</f>
        <v>0</v>
      </c>
      <c r="S77" s="6">
        <f>VLOOKUP(C77,'AUD ABRIL'!B:T,15,0)</f>
        <v>0</v>
      </c>
      <c r="T77" s="6" t="str">
        <f>VLOOKUP(C77,'AUD ABRIL'!B:T,16,0)</f>
        <v>93401: Institución de Asistencia Social</v>
      </c>
      <c r="U77" s="6" t="str">
        <f>VLOOKUP(C77,'AUD ABRIL'!B:T,17,0)</f>
        <v>Certificado Financiero, correspondiente al año 2020, arpobado por el Sub Departamento de Supervisión Financiera Nacional.</v>
      </c>
      <c r="V77" s="7">
        <f>VLOOKUP(C77,'AUD ABRIL'!B:T,18,0)</f>
        <v>37970</v>
      </c>
      <c r="W77" s="8">
        <f>VLOOKUP(C77,'AUD ABRIL'!B:T,19,0)</f>
        <v>6570</v>
      </c>
      <c r="X77" s="9">
        <v>2246817</v>
      </c>
      <c r="Y77" s="9">
        <v>10035783</v>
      </c>
      <c r="Z77" s="7">
        <v>44681</v>
      </c>
      <c r="AA77" s="6" t="s">
        <v>6340</v>
      </c>
      <c r="AB77" s="6" t="s">
        <v>6341</v>
      </c>
      <c r="AC77" s="6" t="s">
        <v>6350</v>
      </c>
    </row>
    <row r="78" spans="2:29" x14ac:dyDescent="0.2">
      <c r="B78" s="40" t="s">
        <v>6484</v>
      </c>
      <c r="C78" s="40">
        <v>717150007</v>
      </c>
      <c r="D78" s="6">
        <v>1060295</v>
      </c>
      <c r="E78" s="40">
        <v>6</v>
      </c>
      <c r="F78" s="6" t="str">
        <f>VLOOKUP(C78,'AUD ABRIL'!B:T,2,0)</f>
        <v>Corporación de Derecho Privado.</v>
      </c>
      <c r="G78" s="6" t="str">
        <f>VLOOKUP(C78,'AUD ABRIL'!B:T,3,0)</f>
        <v xml:space="preserve">Otorgada por Decreto Supremo Nº 972, de fecha 25 de julio de  1990, del Ministerio de Justicia, publicado en el Diario Oficial el día 13 de agosto de 1990. </v>
      </c>
      <c r="H78" s="6" t="str">
        <f>VLOOKUP(C78,'AUD ABRIL'!B:T,4,0)</f>
        <v xml:space="preserve">Certificado de vigencia, folio Nº 50038906023, de fecha 17 de mayo de 2021, del Servicio de Registro Civil e Identificación.
</v>
      </c>
      <c r="I78" s="6" t="str">
        <f>VLOOKUP(C78,'AUD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8" s="6" t="str">
        <f>VLOOKUP(C78,'AUD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8" s="6" t="str">
        <f>VLOOKUP(C78,'AUD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8" s="6" t="str">
        <f>VLOOKUP(C78,'AUD ABRIL'!B:T,8,0)</f>
        <v>21 de marzo de 2019 a 21 de marzo de 2022</v>
      </c>
      <c r="M78" s="6" t="str">
        <f>VLOOKUP(C78,'AUD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78" s="6" t="str">
        <f>VLOOKUP(C78,'AUD ABRIL'!B:T,10,0)</f>
        <v xml:space="preserve">Carlos Justiniano Nº 1123, comuna de Providencia, Región Metropolitana.
</v>
      </c>
      <c r="O78" s="6" t="str">
        <f>VLOOKUP(C78,'AUD ABRIL'!B:T,11,0)</f>
        <v>XIII</v>
      </c>
      <c r="P78" s="6" t="str">
        <f>VLOOKUP(C78,'AUD ABRIL'!B:T,12,0)</f>
        <v>Providencia</v>
      </c>
      <c r="Q78" s="6" t="str">
        <f>VLOOKUP(C78,'AUD ABRIL'!B:T,13,0)</f>
        <v>Fono 223393900- 223393901</v>
      </c>
      <c r="R78" s="6">
        <f>VLOOKUP(C78,'AUD ABRIL'!B:T,14,0)</f>
        <v>0</v>
      </c>
      <c r="S78" s="6">
        <f>VLOOKUP(C78,'AUD ABRIL'!B:T,15,0)</f>
        <v>0</v>
      </c>
      <c r="T78" s="6" t="str">
        <f>VLOOKUP(C78,'AUD ABRIL'!B:T,16,0)</f>
        <v>93401: Institución de Asistencia Social</v>
      </c>
      <c r="U78" s="6" t="str">
        <f>VLOOKUP(C78,'AUD ABRIL'!B:T,17,0)</f>
        <v>Certificado Financiero, correspondiente al año 2020, arpobado por el Sub Departamento de Supervisión Financiera Nacional.</v>
      </c>
      <c r="V78" s="7">
        <f>VLOOKUP(C78,'AUD ABRIL'!B:T,18,0)</f>
        <v>37970</v>
      </c>
      <c r="W78" s="8">
        <f>VLOOKUP(C78,'AUD ABRIL'!B:T,19,0)</f>
        <v>6570</v>
      </c>
      <c r="X78" s="9">
        <v>1552320</v>
      </c>
      <c r="Y78" s="9">
        <v>5691840</v>
      </c>
      <c r="Z78" s="7">
        <v>44681</v>
      </c>
      <c r="AA78" s="6" t="s">
        <v>6340</v>
      </c>
      <c r="AB78" s="6" t="s">
        <v>6341</v>
      </c>
      <c r="AC78" s="6" t="s">
        <v>6352</v>
      </c>
    </row>
    <row r="79" spans="2:29" x14ac:dyDescent="0.2">
      <c r="B79" s="40" t="s">
        <v>6484</v>
      </c>
      <c r="C79" s="40">
        <v>717150007</v>
      </c>
      <c r="D79" s="6">
        <v>1060296</v>
      </c>
      <c r="E79" s="40">
        <v>6</v>
      </c>
      <c r="F79" s="6" t="str">
        <f>VLOOKUP(C79,'AUD ABRIL'!B:T,2,0)</f>
        <v>Corporación de Derecho Privado.</v>
      </c>
      <c r="G79" s="6" t="str">
        <f>VLOOKUP(C79,'AUD ABRIL'!B:T,3,0)</f>
        <v xml:space="preserve">Otorgada por Decreto Supremo Nº 972, de fecha 25 de julio de  1990, del Ministerio de Justicia, publicado en el Diario Oficial el día 13 de agosto de 1990. </v>
      </c>
      <c r="H79" s="6" t="str">
        <f>VLOOKUP(C79,'AUD ABRIL'!B:T,4,0)</f>
        <v xml:space="preserve">Certificado de vigencia, folio Nº 50038906023, de fecha 17 de mayo de 2021, del Servicio de Registro Civil e Identificación.
</v>
      </c>
      <c r="I79" s="6" t="str">
        <f>VLOOKUP(C79,'AUD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9" s="6" t="str">
        <f>VLOOKUP(C79,'AUD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79" s="6" t="str">
        <f>VLOOKUP(C79,'AUD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9" s="6" t="str">
        <f>VLOOKUP(C79,'AUD ABRIL'!B:T,8,0)</f>
        <v>21 de marzo de 2019 a 21 de marzo de 2022</v>
      </c>
      <c r="M79" s="6" t="str">
        <f>VLOOKUP(C79,'AUD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79" s="6" t="str">
        <f>VLOOKUP(C79,'AUD ABRIL'!B:T,10,0)</f>
        <v xml:space="preserve">Carlos Justiniano Nº 1123, comuna de Providencia, Región Metropolitana.
</v>
      </c>
      <c r="O79" s="6" t="str">
        <f>VLOOKUP(C79,'AUD ABRIL'!B:T,11,0)</f>
        <v>XIII</v>
      </c>
      <c r="P79" s="6" t="str">
        <f>VLOOKUP(C79,'AUD ABRIL'!B:T,12,0)</f>
        <v>Providencia</v>
      </c>
      <c r="Q79" s="6" t="str">
        <f>VLOOKUP(C79,'AUD ABRIL'!B:T,13,0)</f>
        <v>Fono 223393900- 223393901</v>
      </c>
      <c r="R79" s="6">
        <f>VLOOKUP(C79,'AUD ABRIL'!B:T,14,0)</f>
        <v>0</v>
      </c>
      <c r="S79" s="6">
        <f>VLOOKUP(C79,'AUD ABRIL'!B:T,15,0)</f>
        <v>0</v>
      </c>
      <c r="T79" s="6" t="str">
        <f>VLOOKUP(C79,'AUD ABRIL'!B:T,16,0)</f>
        <v>93401: Institución de Asistencia Social</v>
      </c>
      <c r="U79" s="6" t="str">
        <f>VLOOKUP(C79,'AUD ABRIL'!B:T,17,0)</f>
        <v>Certificado Financiero, correspondiente al año 2020, arpobado por el Sub Departamento de Supervisión Financiera Nacional.</v>
      </c>
      <c r="V79" s="7">
        <f>VLOOKUP(C79,'AUD ABRIL'!B:T,18,0)</f>
        <v>37970</v>
      </c>
      <c r="W79" s="8">
        <f>VLOOKUP(C79,'AUD ABRIL'!B:T,19,0)</f>
        <v>6570</v>
      </c>
      <c r="X79" s="9">
        <v>1970892</v>
      </c>
      <c r="Y79" s="9">
        <v>7095211</v>
      </c>
      <c r="Z79" s="7">
        <v>44681</v>
      </c>
      <c r="AA79" s="6" t="s">
        <v>6340</v>
      </c>
      <c r="AB79" s="6" t="s">
        <v>6341</v>
      </c>
      <c r="AC79" s="6" t="s">
        <v>6352</v>
      </c>
    </row>
    <row r="80" spans="2:29" x14ac:dyDescent="0.2">
      <c r="B80" s="40" t="s">
        <v>6484</v>
      </c>
      <c r="C80" s="40">
        <v>717150007</v>
      </c>
      <c r="D80" s="6">
        <v>1060307</v>
      </c>
      <c r="E80" s="40">
        <v>6</v>
      </c>
      <c r="F80" s="6" t="str">
        <f>VLOOKUP(C80,'AUD ABRIL'!B:T,2,0)</f>
        <v>Corporación de Derecho Privado.</v>
      </c>
      <c r="G80" s="6" t="str">
        <f>VLOOKUP(C80,'AUD ABRIL'!B:T,3,0)</f>
        <v xml:space="preserve">Otorgada por Decreto Supremo Nº 972, de fecha 25 de julio de  1990, del Ministerio de Justicia, publicado en el Diario Oficial el día 13 de agosto de 1990. </v>
      </c>
      <c r="H80" s="6" t="str">
        <f>VLOOKUP(C80,'AUD ABRIL'!B:T,4,0)</f>
        <v xml:space="preserve">Certificado de vigencia, folio Nº 50038906023, de fecha 17 de mayo de 2021, del Servicio de Registro Civil e Identificación.
</v>
      </c>
      <c r="I80" s="6" t="str">
        <f>VLOOKUP(C80,'AUD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0" s="6" t="str">
        <f>VLOOKUP(C80,'AUD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0" s="6" t="str">
        <f>VLOOKUP(C80,'AUD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0" s="6" t="str">
        <f>VLOOKUP(C80,'AUD ABRIL'!B:T,8,0)</f>
        <v>21 de marzo de 2019 a 21 de marzo de 2022</v>
      </c>
      <c r="M80" s="6" t="str">
        <f>VLOOKUP(C80,'AUD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80" s="6" t="str">
        <f>VLOOKUP(C80,'AUD ABRIL'!B:T,10,0)</f>
        <v xml:space="preserve">Carlos Justiniano Nº 1123, comuna de Providencia, Región Metropolitana.
</v>
      </c>
      <c r="O80" s="6" t="str">
        <f>VLOOKUP(C80,'AUD ABRIL'!B:T,11,0)</f>
        <v>XIII</v>
      </c>
      <c r="P80" s="6" t="str">
        <f>VLOOKUP(C80,'AUD ABRIL'!B:T,12,0)</f>
        <v>Providencia</v>
      </c>
      <c r="Q80" s="6" t="str">
        <f>VLOOKUP(C80,'AUD ABRIL'!B:T,13,0)</f>
        <v>Fono 223393900- 223393901</v>
      </c>
      <c r="R80" s="6">
        <f>VLOOKUP(C80,'AUD ABRIL'!B:T,14,0)</f>
        <v>0</v>
      </c>
      <c r="S80" s="6">
        <f>VLOOKUP(C80,'AUD ABRIL'!B:T,15,0)</f>
        <v>0</v>
      </c>
      <c r="T80" s="6" t="str">
        <f>VLOOKUP(C80,'AUD ABRIL'!B:T,16,0)</f>
        <v>93401: Institución de Asistencia Social</v>
      </c>
      <c r="U80" s="6" t="str">
        <f>VLOOKUP(C80,'AUD ABRIL'!B:T,17,0)</f>
        <v>Certificado Financiero, correspondiente al año 2020, arpobado por el Sub Departamento de Supervisión Financiera Nacional.</v>
      </c>
      <c r="V80" s="7">
        <f>VLOOKUP(C80,'AUD ABRIL'!B:T,18,0)</f>
        <v>37970</v>
      </c>
      <c r="W80" s="8">
        <f>VLOOKUP(C80,'AUD ABRIL'!B:T,19,0)</f>
        <v>6570</v>
      </c>
      <c r="X80" s="9"/>
      <c r="Y80" s="9">
        <v>12211584</v>
      </c>
      <c r="Z80" s="7">
        <v>44681</v>
      </c>
      <c r="AA80" s="6" t="s">
        <v>6340</v>
      </c>
      <c r="AB80" s="6" t="s">
        <v>6341</v>
      </c>
      <c r="AC80" s="6" t="s">
        <v>6352</v>
      </c>
    </row>
    <row r="81" spans="2:29" x14ac:dyDescent="0.2">
      <c r="B81" s="40" t="s">
        <v>6484</v>
      </c>
      <c r="C81" s="40">
        <v>717150007</v>
      </c>
      <c r="D81" s="6">
        <v>1060309</v>
      </c>
      <c r="E81" s="40">
        <v>6</v>
      </c>
      <c r="F81" s="6" t="str">
        <f>VLOOKUP(C81,'AUD ABRIL'!B:T,2,0)</f>
        <v>Corporación de Derecho Privado.</v>
      </c>
      <c r="G81" s="6" t="str">
        <f>VLOOKUP(C81,'AUD ABRIL'!B:T,3,0)</f>
        <v xml:space="preserve">Otorgada por Decreto Supremo Nº 972, de fecha 25 de julio de  1990, del Ministerio de Justicia, publicado en el Diario Oficial el día 13 de agosto de 1990. </v>
      </c>
      <c r="H81" s="6" t="str">
        <f>VLOOKUP(C81,'AUD ABRIL'!B:T,4,0)</f>
        <v xml:space="preserve">Certificado de vigencia, folio Nº 50038906023, de fecha 17 de mayo de 2021, del Servicio de Registro Civil e Identificación.
</v>
      </c>
      <c r="I81" s="6" t="str">
        <f>VLOOKUP(C81,'AUD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1" s="6" t="str">
        <f>VLOOKUP(C81,'AUD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1" s="6" t="str">
        <f>VLOOKUP(C81,'AUD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1" s="6" t="str">
        <f>VLOOKUP(C81,'AUD ABRIL'!B:T,8,0)</f>
        <v>21 de marzo de 2019 a 21 de marzo de 2022</v>
      </c>
      <c r="M81" s="6" t="str">
        <f>VLOOKUP(C81,'AUD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81" s="6" t="str">
        <f>VLOOKUP(C81,'AUD ABRIL'!B:T,10,0)</f>
        <v xml:space="preserve">Carlos Justiniano Nº 1123, comuna de Providencia, Región Metropolitana.
</v>
      </c>
      <c r="O81" s="6" t="str">
        <f>VLOOKUP(C81,'AUD ABRIL'!B:T,11,0)</f>
        <v>XIII</v>
      </c>
      <c r="P81" s="6" t="str">
        <f>VLOOKUP(C81,'AUD ABRIL'!B:T,12,0)</f>
        <v>Providencia</v>
      </c>
      <c r="Q81" s="6" t="str">
        <f>VLOOKUP(C81,'AUD ABRIL'!B:T,13,0)</f>
        <v>Fono 223393900- 223393901</v>
      </c>
      <c r="R81" s="6">
        <f>VLOOKUP(C81,'AUD ABRIL'!B:T,14,0)</f>
        <v>0</v>
      </c>
      <c r="S81" s="6">
        <f>VLOOKUP(C81,'AUD ABRIL'!B:T,15,0)</f>
        <v>0</v>
      </c>
      <c r="T81" s="6" t="str">
        <f>VLOOKUP(C81,'AUD ABRIL'!B:T,16,0)</f>
        <v>93401: Institución de Asistencia Social</v>
      </c>
      <c r="U81" s="6" t="str">
        <f>VLOOKUP(C81,'AUD ABRIL'!B:T,17,0)</f>
        <v>Certificado Financiero, correspondiente al año 2020, arpobado por el Sub Departamento de Supervisión Financiera Nacional.</v>
      </c>
      <c r="V81" s="7">
        <f>VLOOKUP(C81,'AUD ABRIL'!B:T,18,0)</f>
        <v>37970</v>
      </c>
      <c r="W81" s="8">
        <f>VLOOKUP(C81,'AUD ABRIL'!B:T,19,0)</f>
        <v>6570</v>
      </c>
      <c r="X81" s="9"/>
      <c r="Y81" s="9">
        <v>12072060</v>
      </c>
      <c r="Z81" s="7">
        <v>44681</v>
      </c>
      <c r="AA81" s="6" t="s">
        <v>6340</v>
      </c>
      <c r="AB81" s="6" t="s">
        <v>6341</v>
      </c>
      <c r="AC81" s="6" t="s">
        <v>6352</v>
      </c>
    </row>
    <row r="82" spans="2:29" x14ac:dyDescent="0.2">
      <c r="B82" s="40" t="s">
        <v>6484</v>
      </c>
      <c r="C82" s="40">
        <v>717150007</v>
      </c>
      <c r="D82" s="6">
        <v>1060427</v>
      </c>
      <c r="E82" s="40">
        <v>6</v>
      </c>
      <c r="F82" s="6" t="str">
        <f>VLOOKUP(C82,'AUD ABRIL'!B:T,2,0)</f>
        <v>Corporación de Derecho Privado.</v>
      </c>
      <c r="G82" s="6" t="str">
        <f>VLOOKUP(C82,'AUD ABRIL'!B:T,3,0)</f>
        <v xml:space="preserve">Otorgada por Decreto Supremo Nº 972, de fecha 25 de julio de  1990, del Ministerio de Justicia, publicado en el Diario Oficial el día 13 de agosto de 1990. </v>
      </c>
      <c r="H82" s="6" t="str">
        <f>VLOOKUP(C82,'AUD ABRIL'!B:T,4,0)</f>
        <v xml:space="preserve">Certificado de vigencia, folio Nº 50038906023, de fecha 17 de mayo de 2021, del Servicio de Registro Civil e Identificación.
</v>
      </c>
      <c r="I82" s="6" t="str">
        <f>VLOOKUP(C82,'AUD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2" s="6" t="str">
        <f>VLOOKUP(C82,'AUD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2" s="6" t="str">
        <f>VLOOKUP(C82,'AUD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2" s="6" t="str">
        <f>VLOOKUP(C82,'AUD ABRIL'!B:T,8,0)</f>
        <v>21 de marzo de 2019 a 21 de marzo de 2022</v>
      </c>
      <c r="M82" s="6" t="str">
        <f>VLOOKUP(C82,'AUD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82" s="6" t="str">
        <f>VLOOKUP(C82,'AUD ABRIL'!B:T,10,0)</f>
        <v xml:space="preserve">Carlos Justiniano Nº 1123, comuna de Providencia, Región Metropolitana.
</v>
      </c>
      <c r="O82" s="6" t="str">
        <f>VLOOKUP(C82,'AUD ABRIL'!B:T,11,0)</f>
        <v>XIII</v>
      </c>
      <c r="P82" s="6" t="str">
        <f>VLOOKUP(C82,'AUD ABRIL'!B:T,12,0)</f>
        <v>Providencia</v>
      </c>
      <c r="Q82" s="6" t="str">
        <f>VLOOKUP(C82,'AUD ABRIL'!B:T,13,0)</f>
        <v>Fono 223393900- 223393901</v>
      </c>
      <c r="R82" s="6">
        <f>VLOOKUP(C82,'AUD ABRIL'!B:T,14,0)</f>
        <v>0</v>
      </c>
      <c r="S82" s="6">
        <f>VLOOKUP(C82,'AUD ABRIL'!B:T,15,0)</f>
        <v>0</v>
      </c>
      <c r="T82" s="6" t="str">
        <f>VLOOKUP(C82,'AUD ABRIL'!B:T,16,0)</f>
        <v>93401: Institución de Asistencia Social</v>
      </c>
      <c r="U82" s="6" t="str">
        <f>VLOOKUP(C82,'AUD ABRIL'!B:T,17,0)</f>
        <v>Certificado Financiero, correspondiente al año 2020, arpobado por el Sub Departamento de Supervisión Financiera Nacional.</v>
      </c>
      <c r="V82" s="7">
        <f>VLOOKUP(C82,'AUD ABRIL'!B:T,18,0)</f>
        <v>37970</v>
      </c>
      <c r="W82" s="8">
        <f>VLOOKUP(C82,'AUD ABRIL'!B:T,19,0)</f>
        <v>6570</v>
      </c>
      <c r="X82" s="9">
        <v>3740598</v>
      </c>
      <c r="Y82" s="9">
        <v>16635819</v>
      </c>
      <c r="Z82" s="7">
        <v>44681</v>
      </c>
      <c r="AA82" s="6" t="s">
        <v>6340</v>
      </c>
      <c r="AB82" s="6" t="s">
        <v>6341</v>
      </c>
      <c r="AC82" s="6" t="s">
        <v>6352</v>
      </c>
    </row>
    <row r="83" spans="2:29" x14ac:dyDescent="0.2">
      <c r="B83" s="40" t="s">
        <v>6484</v>
      </c>
      <c r="C83" s="40">
        <v>717150007</v>
      </c>
      <c r="D83" s="6">
        <v>1070638</v>
      </c>
      <c r="E83" s="40">
        <v>7</v>
      </c>
      <c r="F83" s="6" t="str">
        <f>VLOOKUP(C83,'AUD ABRIL'!B:T,2,0)</f>
        <v>Corporación de Derecho Privado.</v>
      </c>
      <c r="G83" s="6" t="str">
        <f>VLOOKUP(C83,'AUD ABRIL'!B:T,3,0)</f>
        <v xml:space="preserve">Otorgada por Decreto Supremo Nº 972, de fecha 25 de julio de  1990, del Ministerio de Justicia, publicado en el Diario Oficial el día 13 de agosto de 1990. </v>
      </c>
      <c r="H83" s="6" t="str">
        <f>VLOOKUP(C83,'AUD ABRIL'!B:T,4,0)</f>
        <v xml:space="preserve">Certificado de vigencia, folio Nº 50038906023, de fecha 17 de mayo de 2021, del Servicio de Registro Civil e Identificación.
</v>
      </c>
      <c r="I83" s="6" t="str">
        <f>VLOOKUP(C83,'AUD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3" s="6" t="str">
        <f>VLOOKUP(C83,'AUD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3" s="6" t="str">
        <f>VLOOKUP(C83,'AUD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3" s="6" t="str">
        <f>VLOOKUP(C83,'AUD ABRIL'!B:T,8,0)</f>
        <v>21 de marzo de 2019 a 21 de marzo de 2022</v>
      </c>
      <c r="M83" s="6" t="str">
        <f>VLOOKUP(C83,'AUD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83" s="6" t="str">
        <f>VLOOKUP(C83,'AUD ABRIL'!B:T,10,0)</f>
        <v xml:space="preserve">Carlos Justiniano Nº 1123, comuna de Providencia, Región Metropolitana.
</v>
      </c>
      <c r="O83" s="6" t="str">
        <f>VLOOKUP(C83,'AUD ABRIL'!B:T,11,0)</f>
        <v>XIII</v>
      </c>
      <c r="P83" s="6" t="str">
        <f>VLOOKUP(C83,'AUD ABRIL'!B:T,12,0)</f>
        <v>Providencia</v>
      </c>
      <c r="Q83" s="6" t="str">
        <f>VLOOKUP(C83,'AUD ABRIL'!B:T,13,0)</f>
        <v>Fono 223393900- 223393901</v>
      </c>
      <c r="R83" s="6">
        <f>VLOOKUP(C83,'AUD ABRIL'!B:T,14,0)</f>
        <v>0</v>
      </c>
      <c r="S83" s="6">
        <f>VLOOKUP(C83,'AUD ABRIL'!B:T,15,0)</f>
        <v>0</v>
      </c>
      <c r="T83" s="6" t="str">
        <f>VLOOKUP(C83,'AUD ABRIL'!B:T,16,0)</f>
        <v>93401: Institución de Asistencia Social</v>
      </c>
      <c r="U83" s="6" t="str">
        <f>VLOOKUP(C83,'AUD ABRIL'!B:T,17,0)</f>
        <v>Certificado Financiero, correspondiente al año 2020, arpobado por el Sub Departamento de Supervisión Financiera Nacional.</v>
      </c>
      <c r="V83" s="7">
        <f>VLOOKUP(C83,'AUD ABRIL'!B:T,18,0)</f>
        <v>37970</v>
      </c>
      <c r="W83" s="8">
        <f>VLOOKUP(C83,'AUD ABRIL'!B:T,19,0)</f>
        <v>6570</v>
      </c>
      <c r="X83" s="9">
        <v>4545341</v>
      </c>
      <c r="Y83" s="9">
        <v>17306847</v>
      </c>
      <c r="Z83" s="7">
        <v>44681</v>
      </c>
      <c r="AA83" s="6" t="s">
        <v>6340</v>
      </c>
      <c r="AB83" s="6" t="s">
        <v>6341</v>
      </c>
      <c r="AC83" s="6" t="s">
        <v>6356</v>
      </c>
    </row>
    <row r="84" spans="2:29" x14ac:dyDescent="0.2">
      <c r="B84" s="40" t="s">
        <v>6484</v>
      </c>
      <c r="C84" s="40">
        <v>717150007</v>
      </c>
      <c r="D84" s="6">
        <v>1070639</v>
      </c>
      <c r="E84" s="40">
        <v>7</v>
      </c>
      <c r="F84" s="6" t="str">
        <f>VLOOKUP(C84,'AUD ABRIL'!B:T,2,0)</f>
        <v>Corporación de Derecho Privado.</v>
      </c>
      <c r="G84" s="6" t="str">
        <f>VLOOKUP(C84,'AUD ABRIL'!B:T,3,0)</f>
        <v xml:space="preserve">Otorgada por Decreto Supremo Nº 972, de fecha 25 de julio de  1990, del Ministerio de Justicia, publicado en el Diario Oficial el día 13 de agosto de 1990. </v>
      </c>
      <c r="H84" s="6" t="str">
        <f>VLOOKUP(C84,'AUD ABRIL'!B:T,4,0)</f>
        <v xml:space="preserve">Certificado de vigencia, folio Nº 50038906023, de fecha 17 de mayo de 2021, del Servicio de Registro Civil e Identificación.
</v>
      </c>
      <c r="I84" s="6" t="str">
        <f>VLOOKUP(C84,'AUD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4" s="6" t="str">
        <f>VLOOKUP(C84,'AUD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4" s="6" t="str">
        <f>VLOOKUP(C84,'AUD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4" s="6" t="str">
        <f>VLOOKUP(C84,'AUD ABRIL'!B:T,8,0)</f>
        <v>21 de marzo de 2019 a 21 de marzo de 2022</v>
      </c>
      <c r="M84" s="6" t="str">
        <f>VLOOKUP(C84,'AUD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84" s="6" t="str">
        <f>VLOOKUP(C84,'AUD ABRIL'!B:T,10,0)</f>
        <v xml:space="preserve">Carlos Justiniano Nº 1123, comuna de Providencia, Región Metropolitana.
</v>
      </c>
      <c r="O84" s="6" t="str">
        <f>VLOOKUP(C84,'AUD ABRIL'!B:T,11,0)</f>
        <v>XIII</v>
      </c>
      <c r="P84" s="6" t="str">
        <f>VLOOKUP(C84,'AUD ABRIL'!B:T,12,0)</f>
        <v>Providencia</v>
      </c>
      <c r="Q84" s="6" t="str">
        <f>VLOOKUP(C84,'AUD ABRIL'!B:T,13,0)</f>
        <v>Fono 223393900- 223393901</v>
      </c>
      <c r="R84" s="6">
        <f>VLOOKUP(C84,'AUD ABRIL'!B:T,14,0)</f>
        <v>0</v>
      </c>
      <c r="S84" s="6">
        <f>VLOOKUP(C84,'AUD ABRIL'!B:T,15,0)</f>
        <v>0</v>
      </c>
      <c r="T84" s="6" t="str">
        <f>VLOOKUP(C84,'AUD ABRIL'!B:T,16,0)</f>
        <v>93401: Institución de Asistencia Social</v>
      </c>
      <c r="U84" s="6" t="str">
        <f>VLOOKUP(C84,'AUD ABRIL'!B:T,17,0)</f>
        <v>Certificado Financiero, correspondiente al año 2020, arpobado por el Sub Departamento de Supervisión Financiera Nacional.</v>
      </c>
      <c r="V84" s="7">
        <f>VLOOKUP(C84,'AUD ABRIL'!B:T,18,0)</f>
        <v>37970</v>
      </c>
      <c r="W84" s="8">
        <f>VLOOKUP(C84,'AUD ABRIL'!B:T,19,0)</f>
        <v>6570</v>
      </c>
      <c r="X84" s="9">
        <v>12034176</v>
      </c>
      <c r="Y84" s="9">
        <v>48517568</v>
      </c>
      <c r="Z84" s="7">
        <v>44681</v>
      </c>
      <c r="AA84" s="6" t="s">
        <v>6340</v>
      </c>
      <c r="AB84" s="6" t="s">
        <v>6341</v>
      </c>
      <c r="AC84" s="6" t="s">
        <v>6382</v>
      </c>
    </row>
    <row r="85" spans="2:29" x14ac:dyDescent="0.2">
      <c r="B85" s="40" t="s">
        <v>6484</v>
      </c>
      <c r="C85" s="40">
        <v>717150007</v>
      </c>
      <c r="D85" s="6">
        <v>1110148</v>
      </c>
      <c r="E85" s="40">
        <v>11</v>
      </c>
      <c r="F85" s="6" t="str">
        <f>VLOOKUP(C85,'AUD ABRIL'!B:T,2,0)</f>
        <v>Corporación de Derecho Privado.</v>
      </c>
      <c r="G85" s="6" t="str">
        <f>VLOOKUP(C85,'AUD ABRIL'!B:T,3,0)</f>
        <v xml:space="preserve">Otorgada por Decreto Supremo Nº 972, de fecha 25 de julio de  1990, del Ministerio de Justicia, publicado en el Diario Oficial el día 13 de agosto de 1990. </v>
      </c>
      <c r="H85" s="6" t="str">
        <f>VLOOKUP(C85,'AUD ABRIL'!B:T,4,0)</f>
        <v xml:space="preserve">Certificado de vigencia, folio Nº 50038906023, de fecha 17 de mayo de 2021, del Servicio de Registro Civil e Identificación.
</v>
      </c>
      <c r="I85" s="6" t="str">
        <f>VLOOKUP(C85,'AUD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5" s="6" t="str">
        <f>VLOOKUP(C85,'AUD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5" s="6" t="str">
        <f>VLOOKUP(C85,'AUD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5" s="6" t="str">
        <f>VLOOKUP(C85,'AUD ABRIL'!B:T,8,0)</f>
        <v>21 de marzo de 2019 a 21 de marzo de 2022</v>
      </c>
      <c r="M85" s="6" t="str">
        <f>VLOOKUP(C85,'AUD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85" s="6" t="str">
        <f>VLOOKUP(C85,'AUD ABRIL'!B:T,10,0)</f>
        <v xml:space="preserve">Carlos Justiniano Nº 1123, comuna de Providencia, Región Metropolitana.
</v>
      </c>
      <c r="O85" s="6" t="str">
        <f>VLOOKUP(C85,'AUD ABRIL'!B:T,11,0)</f>
        <v>XIII</v>
      </c>
      <c r="P85" s="6" t="str">
        <f>VLOOKUP(C85,'AUD ABRIL'!B:T,12,0)</f>
        <v>Providencia</v>
      </c>
      <c r="Q85" s="6" t="str">
        <f>VLOOKUP(C85,'AUD ABRIL'!B:T,13,0)</f>
        <v>Fono 223393900- 223393901</v>
      </c>
      <c r="R85" s="6">
        <f>VLOOKUP(C85,'AUD ABRIL'!B:T,14,0)</f>
        <v>0</v>
      </c>
      <c r="S85" s="6">
        <f>VLOOKUP(C85,'AUD ABRIL'!B:T,15,0)</f>
        <v>0</v>
      </c>
      <c r="T85" s="6" t="str">
        <f>VLOOKUP(C85,'AUD ABRIL'!B:T,16,0)</f>
        <v>93401: Institución de Asistencia Social</v>
      </c>
      <c r="U85" s="6" t="str">
        <f>VLOOKUP(C85,'AUD ABRIL'!B:T,17,0)</f>
        <v>Certificado Financiero, correspondiente al año 2020, arpobado por el Sub Departamento de Supervisión Financiera Nacional.</v>
      </c>
      <c r="V85" s="7">
        <f>VLOOKUP(C85,'AUD ABRIL'!B:T,18,0)</f>
        <v>37970</v>
      </c>
      <c r="W85" s="8">
        <f>VLOOKUP(C85,'AUD ABRIL'!B:T,19,0)</f>
        <v>6570</v>
      </c>
      <c r="X85" s="9">
        <v>1713761</v>
      </c>
      <c r="Y85" s="9">
        <v>6664626</v>
      </c>
      <c r="Z85" s="7">
        <v>44681</v>
      </c>
      <c r="AA85" s="6" t="s">
        <v>6340</v>
      </c>
      <c r="AB85" s="6" t="s">
        <v>6341</v>
      </c>
      <c r="AC85" s="6" t="s">
        <v>6501</v>
      </c>
    </row>
    <row r="86" spans="2:29" x14ac:dyDescent="0.2">
      <c r="B86" s="40" t="s">
        <v>6484</v>
      </c>
      <c r="C86" s="40">
        <v>717150007</v>
      </c>
      <c r="D86" s="6">
        <v>1110149</v>
      </c>
      <c r="E86" s="40">
        <v>11</v>
      </c>
      <c r="F86" s="6" t="str">
        <f>VLOOKUP(C86,'AUD ABRIL'!B:T,2,0)</f>
        <v>Corporación de Derecho Privado.</v>
      </c>
      <c r="G86" s="6" t="str">
        <f>VLOOKUP(C86,'AUD ABRIL'!B:T,3,0)</f>
        <v xml:space="preserve">Otorgada por Decreto Supremo Nº 972, de fecha 25 de julio de  1990, del Ministerio de Justicia, publicado en el Diario Oficial el día 13 de agosto de 1990. </v>
      </c>
      <c r="H86" s="6" t="str">
        <f>VLOOKUP(C86,'AUD ABRIL'!B:T,4,0)</f>
        <v xml:space="preserve">Certificado de vigencia, folio Nº 50038906023, de fecha 17 de mayo de 2021, del Servicio de Registro Civil e Identificación.
</v>
      </c>
      <c r="I86" s="6" t="str">
        <f>VLOOKUP(C86,'AUD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6" s="6" t="str">
        <f>VLOOKUP(C86,'AUD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6" s="6" t="str">
        <f>VLOOKUP(C86,'AUD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6" s="6" t="str">
        <f>VLOOKUP(C86,'AUD ABRIL'!B:T,8,0)</f>
        <v>21 de marzo de 2019 a 21 de marzo de 2022</v>
      </c>
      <c r="M86" s="6" t="str">
        <f>VLOOKUP(C86,'AUD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86" s="6" t="str">
        <f>VLOOKUP(C86,'AUD ABRIL'!B:T,10,0)</f>
        <v xml:space="preserve">Carlos Justiniano Nº 1123, comuna de Providencia, Región Metropolitana.
</v>
      </c>
      <c r="O86" s="6" t="str">
        <f>VLOOKUP(C86,'AUD ABRIL'!B:T,11,0)</f>
        <v>XIII</v>
      </c>
      <c r="P86" s="6" t="str">
        <f>VLOOKUP(C86,'AUD ABRIL'!B:T,12,0)</f>
        <v>Providencia</v>
      </c>
      <c r="Q86" s="6" t="str">
        <f>VLOOKUP(C86,'AUD ABRIL'!B:T,13,0)</f>
        <v>Fono 223393900- 223393901</v>
      </c>
      <c r="R86" s="6">
        <f>VLOOKUP(C86,'AUD ABRIL'!B:T,14,0)</f>
        <v>0</v>
      </c>
      <c r="S86" s="6">
        <f>VLOOKUP(C86,'AUD ABRIL'!B:T,15,0)</f>
        <v>0</v>
      </c>
      <c r="T86" s="6" t="str">
        <f>VLOOKUP(C86,'AUD ABRIL'!B:T,16,0)</f>
        <v>93401: Institución de Asistencia Social</v>
      </c>
      <c r="U86" s="6" t="str">
        <f>VLOOKUP(C86,'AUD ABRIL'!B:T,17,0)</f>
        <v>Certificado Financiero, correspondiente al año 2020, arpobado por el Sub Departamento de Supervisión Financiera Nacional.</v>
      </c>
      <c r="V86" s="7">
        <f>VLOOKUP(C86,'AUD ABRIL'!B:T,18,0)</f>
        <v>37970</v>
      </c>
      <c r="W86" s="8">
        <f>VLOOKUP(C86,'AUD ABRIL'!B:T,19,0)</f>
        <v>6570</v>
      </c>
      <c r="X86" s="9">
        <v>1934102</v>
      </c>
      <c r="Y86" s="9">
        <v>5077018</v>
      </c>
      <c r="Z86" s="7">
        <v>44681</v>
      </c>
      <c r="AA86" s="6" t="s">
        <v>6340</v>
      </c>
      <c r="AB86" s="6" t="s">
        <v>6341</v>
      </c>
      <c r="AC86" s="6" t="s">
        <v>6501</v>
      </c>
    </row>
    <row r="87" spans="2:29" x14ac:dyDescent="0.2">
      <c r="B87" s="40" t="s">
        <v>6484</v>
      </c>
      <c r="C87" s="40">
        <v>717150007</v>
      </c>
      <c r="D87" s="6">
        <v>1110177</v>
      </c>
      <c r="E87" s="40">
        <v>11</v>
      </c>
      <c r="F87" s="6" t="str">
        <f>VLOOKUP(C87,'AUD ABRIL'!B:T,2,0)</f>
        <v>Corporación de Derecho Privado.</v>
      </c>
      <c r="G87" s="6" t="str">
        <f>VLOOKUP(C87,'AUD ABRIL'!B:T,3,0)</f>
        <v xml:space="preserve">Otorgada por Decreto Supremo Nº 972, de fecha 25 de julio de  1990, del Ministerio de Justicia, publicado en el Diario Oficial el día 13 de agosto de 1990. </v>
      </c>
      <c r="H87" s="6" t="str">
        <f>VLOOKUP(C87,'AUD ABRIL'!B:T,4,0)</f>
        <v xml:space="preserve">Certificado de vigencia, folio Nº 50038906023, de fecha 17 de mayo de 2021, del Servicio de Registro Civil e Identificación.
</v>
      </c>
      <c r="I87" s="6" t="str">
        <f>VLOOKUP(C87,'AUD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7" s="6" t="str">
        <f>VLOOKUP(C87,'AUD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7" s="6" t="str">
        <f>VLOOKUP(C87,'AUD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7" s="6" t="str">
        <f>VLOOKUP(C87,'AUD ABRIL'!B:T,8,0)</f>
        <v>21 de marzo de 2019 a 21 de marzo de 2022</v>
      </c>
      <c r="M87" s="6" t="str">
        <f>VLOOKUP(C87,'AUD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87" s="6" t="str">
        <f>VLOOKUP(C87,'AUD ABRIL'!B:T,10,0)</f>
        <v xml:space="preserve">Carlos Justiniano Nº 1123, comuna de Providencia, Región Metropolitana.
</v>
      </c>
      <c r="O87" s="6" t="str">
        <f>VLOOKUP(C87,'AUD ABRIL'!B:T,11,0)</f>
        <v>XIII</v>
      </c>
      <c r="P87" s="6" t="str">
        <f>VLOOKUP(C87,'AUD ABRIL'!B:T,12,0)</f>
        <v>Providencia</v>
      </c>
      <c r="Q87" s="6" t="str">
        <f>VLOOKUP(C87,'AUD ABRIL'!B:T,13,0)</f>
        <v>Fono 223393900- 223393901</v>
      </c>
      <c r="R87" s="6">
        <f>VLOOKUP(C87,'AUD ABRIL'!B:T,14,0)</f>
        <v>0</v>
      </c>
      <c r="S87" s="6">
        <f>VLOOKUP(C87,'AUD ABRIL'!B:T,15,0)</f>
        <v>0</v>
      </c>
      <c r="T87" s="6" t="str">
        <f>VLOOKUP(C87,'AUD ABRIL'!B:T,16,0)</f>
        <v>93401: Institución de Asistencia Social</v>
      </c>
      <c r="U87" s="6" t="str">
        <f>VLOOKUP(C87,'AUD ABRIL'!B:T,17,0)</f>
        <v>Certificado Financiero, correspondiente al año 2020, arpobado por el Sub Departamento de Supervisión Financiera Nacional.</v>
      </c>
      <c r="V87" s="7">
        <f>VLOOKUP(C87,'AUD ABRIL'!B:T,18,0)</f>
        <v>37970</v>
      </c>
      <c r="W87" s="8">
        <f>VLOOKUP(C87,'AUD ABRIL'!B:T,19,0)</f>
        <v>6570</v>
      </c>
      <c r="X87" s="9">
        <v>13465268</v>
      </c>
      <c r="Y87" s="9">
        <v>54660309</v>
      </c>
      <c r="Z87" s="7">
        <v>44681</v>
      </c>
      <c r="AA87" s="6" t="s">
        <v>6340</v>
      </c>
      <c r="AB87" s="6" t="s">
        <v>6341</v>
      </c>
      <c r="AC87" s="6" t="s">
        <v>6501</v>
      </c>
    </row>
    <row r="88" spans="2:29" x14ac:dyDescent="0.2">
      <c r="B88" s="40" t="s">
        <v>6484</v>
      </c>
      <c r="C88" s="40">
        <v>717150007</v>
      </c>
      <c r="D88" s="6">
        <v>1120157</v>
      </c>
      <c r="E88" s="40">
        <v>12</v>
      </c>
      <c r="F88" s="6" t="str">
        <f>VLOOKUP(C88,'AUD ABRIL'!B:T,2,0)</f>
        <v>Corporación de Derecho Privado.</v>
      </c>
      <c r="G88" s="6" t="str">
        <f>VLOOKUP(C88,'AUD ABRIL'!B:T,3,0)</f>
        <v xml:space="preserve">Otorgada por Decreto Supremo Nº 972, de fecha 25 de julio de  1990, del Ministerio de Justicia, publicado en el Diario Oficial el día 13 de agosto de 1990. </v>
      </c>
      <c r="H88" s="6" t="str">
        <f>VLOOKUP(C88,'AUD ABRIL'!B:T,4,0)</f>
        <v xml:space="preserve">Certificado de vigencia, folio Nº 50038906023, de fecha 17 de mayo de 2021, del Servicio de Registro Civil e Identificación.
</v>
      </c>
      <c r="I88" s="6" t="str">
        <f>VLOOKUP(C88,'AUD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8" s="6" t="str">
        <f>VLOOKUP(C88,'AUD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8" s="6" t="str">
        <f>VLOOKUP(C88,'AUD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8" s="6" t="str">
        <f>VLOOKUP(C88,'AUD ABRIL'!B:T,8,0)</f>
        <v>21 de marzo de 2019 a 21 de marzo de 2022</v>
      </c>
      <c r="M88" s="6" t="str">
        <f>VLOOKUP(C88,'AUD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88" s="6" t="str">
        <f>VLOOKUP(C88,'AUD ABRIL'!B:T,10,0)</f>
        <v xml:space="preserve">Carlos Justiniano Nº 1123, comuna de Providencia, Región Metropolitana.
</v>
      </c>
      <c r="O88" s="6" t="str">
        <f>VLOOKUP(C88,'AUD ABRIL'!B:T,11,0)</f>
        <v>XIII</v>
      </c>
      <c r="P88" s="6" t="str">
        <f>VLOOKUP(C88,'AUD ABRIL'!B:T,12,0)</f>
        <v>Providencia</v>
      </c>
      <c r="Q88" s="6" t="str">
        <f>VLOOKUP(C88,'AUD ABRIL'!B:T,13,0)</f>
        <v>Fono 223393900- 223393901</v>
      </c>
      <c r="R88" s="6">
        <f>VLOOKUP(C88,'AUD ABRIL'!B:T,14,0)</f>
        <v>0</v>
      </c>
      <c r="S88" s="6">
        <f>VLOOKUP(C88,'AUD ABRIL'!B:T,15,0)</f>
        <v>0</v>
      </c>
      <c r="T88" s="6" t="str">
        <f>VLOOKUP(C88,'AUD ABRIL'!B:T,16,0)</f>
        <v>93401: Institución de Asistencia Social</v>
      </c>
      <c r="U88" s="6" t="str">
        <f>VLOOKUP(C88,'AUD ABRIL'!B:T,17,0)</f>
        <v>Certificado Financiero, correspondiente al año 2020, arpobado por el Sub Departamento de Supervisión Financiera Nacional.</v>
      </c>
      <c r="V88" s="7">
        <f>VLOOKUP(C88,'AUD ABRIL'!B:T,18,0)</f>
        <v>37970</v>
      </c>
      <c r="W88" s="8">
        <f>VLOOKUP(C88,'AUD ABRIL'!B:T,19,0)</f>
        <v>6570</v>
      </c>
      <c r="X88" s="9">
        <v>1130089</v>
      </c>
      <c r="Y88" s="9">
        <v>4681797</v>
      </c>
      <c r="Z88" s="7">
        <v>44681</v>
      </c>
      <c r="AA88" s="6" t="s">
        <v>6340</v>
      </c>
      <c r="AB88" s="6" t="s">
        <v>6341</v>
      </c>
      <c r="AC88" s="6" t="s">
        <v>6376</v>
      </c>
    </row>
    <row r="89" spans="2:29" x14ac:dyDescent="0.2">
      <c r="B89" s="40" t="s">
        <v>6484</v>
      </c>
      <c r="C89" s="40">
        <v>717150007</v>
      </c>
      <c r="D89" s="6">
        <v>1120158</v>
      </c>
      <c r="E89" s="40">
        <v>12</v>
      </c>
      <c r="F89" s="6" t="str">
        <f>VLOOKUP(C89,'AUD ABRIL'!B:T,2,0)</f>
        <v>Corporación de Derecho Privado.</v>
      </c>
      <c r="G89" s="6" t="str">
        <f>VLOOKUP(C89,'AUD ABRIL'!B:T,3,0)</f>
        <v xml:space="preserve">Otorgada por Decreto Supremo Nº 972, de fecha 25 de julio de  1990, del Ministerio de Justicia, publicado en el Diario Oficial el día 13 de agosto de 1990. </v>
      </c>
      <c r="H89" s="6" t="str">
        <f>VLOOKUP(C89,'AUD ABRIL'!B:T,4,0)</f>
        <v xml:space="preserve">Certificado de vigencia, folio Nº 50038906023, de fecha 17 de mayo de 2021, del Servicio de Registro Civil e Identificación.
</v>
      </c>
      <c r="I89" s="6" t="str">
        <f>VLOOKUP(C89,'AUD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9" s="6" t="str">
        <f>VLOOKUP(C89,'AUD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9" s="6" t="str">
        <f>VLOOKUP(C89,'AUD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9" s="6" t="str">
        <f>VLOOKUP(C89,'AUD ABRIL'!B:T,8,0)</f>
        <v>21 de marzo de 2019 a 21 de marzo de 2022</v>
      </c>
      <c r="M89" s="6" t="str">
        <f>VLOOKUP(C89,'AUD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89" s="6" t="str">
        <f>VLOOKUP(C89,'AUD ABRIL'!B:T,10,0)</f>
        <v xml:space="preserve">Carlos Justiniano Nº 1123, comuna de Providencia, Región Metropolitana.
</v>
      </c>
      <c r="O89" s="6" t="str">
        <f>VLOOKUP(C89,'AUD ABRIL'!B:T,11,0)</f>
        <v>XIII</v>
      </c>
      <c r="P89" s="6" t="str">
        <f>VLOOKUP(C89,'AUD ABRIL'!B:T,12,0)</f>
        <v>Providencia</v>
      </c>
      <c r="Q89" s="6" t="str">
        <f>VLOOKUP(C89,'AUD ABRIL'!B:T,13,0)</f>
        <v>Fono 223393900- 223393901</v>
      </c>
      <c r="R89" s="6">
        <f>VLOOKUP(C89,'AUD ABRIL'!B:T,14,0)</f>
        <v>0</v>
      </c>
      <c r="S89" s="6">
        <f>VLOOKUP(C89,'AUD ABRIL'!B:T,15,0)</f>
        <v>0</v>
      </c>
      <c r="T89" s="6" t="str">
        <f>VLOOKUP(C89,'AUD ABRIL'!B:T,16,0)</f>
        <v>93401: Institución de Asistencia Social</v>
      </c>
      <c r="U89" s="6" t="str">
        <f>VLOOKUP(C89,'AUD ABRIL'!B:T,17,0)</f>
        <v>Certificado Financiero, correspondiente al año 2020, arpobado por el Sub Departamento de Supervisión Financiera Nacional.</v>
      </c>
      <c r="V89" s="7">
        <f>VLOOKUP(C89,'AUD ABRIL'!B:T,18,0)</f>
        <v>37970</v>
      </c>
      <c r="W89" s="8">
        <f>VLOOKUP(C89,'AUD ABRIL'!B:T,19,0)</f>
        <v>6570</v>
      </c>
      <c r="X89" s="9">
        <v>1229837</v>
      </c>
      <c r="Y89" s="9">
        <v>5124320</v>
      </c>
      <c r="Z89" s="7">
        <v>44681</v>
      </c>
      <c r="AA89" s="6" t="s">
        <v>6340</v>
      </c>
      <c r="AB89" s="6" t="s">
        <v>6341</v>
      </c>
      <c r="AC89" s="6" t="s">
        <v>6376</v>
      </c>
    </row>
    <row r="90" spans="2:29" x14ac:dyDescent="0.2">
      <c r="B90" s="40" t="s">
        <v>6484</v>
      </c>
      <c r="C90" s="40">
        <v>717150007</v>
      </c>
      <c r="D90" s="6">
        <v>1120183</v>
      </c>
      <c r="E90" s="40">
        <v>12</v>
      </c>
      <c r="F90" s="6" t="str">
        <f>VLOOKUP(C90,'AUD ABRIL'!B:T,2,0)</f>
        <v>Corporación de Derecho Privado.</v>
      </c>
      <c r="G90" s="6" t="str">
        <f>VLOOKUP(C90,'AUD ABRIL'!B:T,3,0)</f>
        <v xml:space="preserve">Otorgada por Decreto Supremo Nº 972, de fecha 25 de julio de  1990, del Ministerio de Justicia, publicado en el Diario Oficial el día 13 de agosto de 1990. </v>
      </c>
      <c r="H90" s="6" t="str">
        <f>VLOOKUP(C90,'AUD ABRIL'!B:T,4,0)</f>
        <v xml:space="preserve">Certificado de vigencia, folio Nº 50038906023, de fecha 17 de mayo de 2021, del Servicio de Registro Civil e Identificación.
</v>
      </c>
      <c r="I90" s="6" t="str">
        <f>VLOOKUP(C90,'AUD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0" s="6" t="str">
        <f>VLOOKUP(C90,'AUD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0" s="6" t="str">
        <f>VLOOKUP(C90,'AUD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0" s="6" t="str">
        <f>VLOOKUP(C90,'AUD ABRIL'!B:T,8,0)</f>
        <v>21 de marzo de 2019 a 21 de marzo de 2022</v>
      </c>
      <c r="M90" s="6" t="str">
        <f>VLOOKUP(C90,'AUD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90" s="6" t="str">
        <f>VLOOKUP(C90,'AUD ABRIL'!B:T,10,0)</f>
        <v xml:space="preserve">Carlos Justiniano Nº 1123, comuna de Providencia, Región Metropolitana.
</v>
      </c>
      <c r="O90" s="6" t="str">
        <f>VLOOKUP(C90,'AUD ABRIL'!B:T,11,0)</f>
        <v>XIII</v>
      </c>
      <c r="P90" s="6" t="str">
        <f>VLOOKUP(C90,'AUD ABRIL'!B:T,12,0)</f>
        <v>Providencia</v>
      </c>
      <c r="Q90" s="6" t="str">
        <f>VLOOKUP(C90,'AUD ABRIL'!B:T,13,0)</f>
        <v>Fono 223393900- 223393901</v>
      </c>
      <c r="R90" s="6">
        <f>VLOOKUP(C90,'AUD ABRIL'!B:T,14,0)</f>
        <v>0</v>
      </c>
      <c r="S90" s="6">
        <f>VLOOKUP(C90,'AUD ABRIL'!B:T,15,0)</f>
        <v>0</v>
      </c>
      <c r="T90" s="6" t="str">
        <f>VLOOKUP(C90,'AUD ABRIL'!B:T,16,0)</f>
        <v>93401: Institución de Asistencia Social</v>
      </c>
      <c r="U90" s="6" t="str">
        <f>VLOOKUP(C90,'AUD ABRIL'!B:T,17,0)</f>
        <v>Certificado Financiero, correspondiente al año 2020, arpobado por el Sub Departamento de Supervisión Financiera Nacional.</v>
      </c>
      <c r="V90" s="7">
        <f>VLOOKUP(C90,'AUD ABRIL'!B:T,18,0)</f>
        <v>37970</v>
      </c>
      <c r="W90" s="8">
        <f>VLOOKUP(C90,'AUD ABRIL'!B:T,19,0)</f>
        <v>6570</v>
      </c>
      <c r="X90" s="9">
        <v>9894044</v>
      </c>
      <c r="Y90" s="9">
        <v>40366725</v>
      </c>
      <c r="Z90" s="7">
        <v>44681</v>
      </c>
      <c r="AA90" s="6" t="s">
        <v>6340</v>
      </c>
      <c r="AB90" s="6" t="s">
        <v>6341</v>
      </c>
      <c r="AC90" s="6" t="s">
        <v>6376</v>
      </c>
    </row>
    <row r="91" spans="2:29" x14ac:dyDescent="0.2">
      <c r="B91" s="40" t="s">
        <v>6484</v>
      </c>
      <c r="C91" s="40">
        <v>717150007</v>
      </c>
      <c r="D91" s="6">
        <v>1131944</v>
      </c>
      <c r="E91" s="40">
        <v>13</v>
      </c>
      <c r="F91" s="6" t="str">
        <f>VLOOKUP(C91,'AUD ABRIL'!B:T,2,0)</f>
        <v>Corporación de Derecho Privado.</v>
      </c>
      <c r="G91" s="6" t="str">
        <f>VLOOKUP(C91,'AUD ABRIL'!B:T,3,0)</f>
        <v xml:space="preserve">Otorgada por Decreto Supremo Nº 972, de fecha 25 de julio de  1990, del Ministerio de Justicia, publicado en el Diario Oficial el día 13 de agosto de 1990. </v>
      </c>
      <c r="H91" s="6" t="str">
        <f>VLOOKUP(C91,'AUD ABRIL'!B:T,4,0)</f>
        <v xml:space="preserve">Certificado de vigencia, folio Nº 50038906023, de fecha 17 de mayo de 2021, del Servicio de Registro Civil e Identificación.
</v>
      </c>
      <c r="I91" s="6" t="str">
        <f>VLOOKUP(C91,'AUD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1" s="6" t="str">
        <f>VLOOKUP(C91,'AUD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1" s="6" t="str">
        <f>VLOOKUP(C91,'AUD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1" s="6" t="str">
        <f>VLOOKUP(C91,'AUD ABRIL'!B:T,8,0)</f>
        <v>21 de marzo de 2019 a 21 de marzo de 2022</v>
      </c>
      <c r="M91" s="6" t="str">
        <f>VLOOKUP(C91,'AUD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91" s="6" t="str">
        <f>VLOOKUP(C91,'AUD ABRIL'!B:T,10,0)</f>
        <v xml:space="preserve">Carlos Justiniano Nº 1123, comuna de Providencia, Región Metropolitana.
</v>
      </c>
      <c r="O91" s="6" t="str">
        <f>VLOOKUP(C91,'AUD ABRIL'!B:T,11,0)</f>
        <v>XIII</v>
      </c>
      <c r="P91" s="6" t="str">
        <f>VLOOKUP(C91,'AUD ABRIL'!B:T,12,0)</f>
        <v>Providencia</v>
      </c>
      <c r="Q91" s="6" t="str">
        <f>VLOOKUP(C91,'AUD ABRIL'!B:T,13,0)</f>
        <v>Fono 223393900- 223393901</v>
      </c>
      <c r="R91" s="6">
        <f>VLOOKUP(C91,'AUD ABRIL'!B:T,14,0)</f>
        <v>0</v>
      </c>
      <c r="S91" s="6">
        <f>VLOOKUP(C91,'AUD ABRIL'!B:T,15,0)</f>
        <v>0</v>
      </c>
      <c r="T91" s="6" t="str">
        <f>VLOOKUP(C91,'AUD ABRIL'!B:T,16,0)</f>
        <v>93401: Institución de Asistencia Social</v>
      </c>
      <c r="U91" s="6" t="str">
        <f>VLOOKUP(C91,'AUD ABRIL'!B:T,17,0)</f>
        <v>Certificado Financiero, correspondiente al año 2020, arpobado por el Sub Departamento de Supervisión Financiera Nacional.</v>
      </c>
      <c r="V91" s="7">
        <f>VLOOKUP(C91,'AUD ABRIL'!B:T,18,0)</f>
        <v>37970</v>
      </c>
      <c r="W91" s="8">
        <f>VLOOKUP(C91,'AUD ABRIL'!B:T,19,0)</f>
        <v>6570</v>
      </c>
      <c r="X91" s="9">
        <v>3598056</v>
      </c>
      <c r="Y91" s="9">
        <v>13519968</v>
      </c>
      <c r="Z91" s="7">
        <v>44681</v>
      </c>
      <c r="AA91" s="6" t="s">
        <v>6340</v>
      </c>
      <c r="AB91" s="6" t="s">
        <v>6341</v>
      </c>
      <c r="AC91" s="6" t="s">
        <v>6372</v>
      </c>
    </row>
    <row r="92" spans="2:29" x14ac:dyDescent="0.2">
      <c r="B92" s="40" t="s">
        <v>6484</v>
      </c>
      <c r="C92" s="40">
        <v>717150007</v>
      </c>
      <c r="D92" s="6">
        <v>1131945</v>
      </c>
      <c r="E92" s="40">
        <v>13</v>
      </c>
      <c r="F92" s="6" t="str">
        <f>VLOOKUP(C92,'AUD ABRIL'!B:T,2,0)</f>
        <v>Corporación de Derecho Privado.</v>
      </c>
      <c r="G92" s="6" t="str">
        <f>VLOOKUP(C92,'AUD ABRIL'!B:T,3,0)</f>
        <v xml:space="preserve">Otorgada por Decreto Supremo Nº 972, de fecha 25 de julio de  1990, del Ministerio de Justicia, publicado en el Diario Oficial el día 13 de agosto de 1990. </v>
      </c>
      <c r="H92" s="6" t="str">
        <f>VLOOKUP(C92,'AUD ABRIL'!B:T,4,0)</f>
        <v xml:space="preserve">Certificado de vigencia, folio Nº 50038906023, de fecha 17 de mayo de 2021, del Servicio de Registro Civil e Identificación.
</v>
      </c>
      <c r="I92" s="6" t="str">
        <f>VLOOKUP(C92,'AUD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2" s="6" t="str">
        <f>VLOOKUP(C92,'AUD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2" s="6" t="str">
        <f>VLOOKUP(C92,'AUD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2" s="6" t="str">
        <f>VLOOKUP(C92,'AUD ABRIL'!B:T,8,0)</f>
        <v>21 de marzo de 2019 a 21 de marzo de 2022</v>
      </c>
      <c r="M92" s="6" t="str">
        <f>VLOOKUP(C92,'AUD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92" s="6" t="str">
        <f>VLOOKUP(C92,'AUD ABRIL'!B:T,10,0)</f>
        <v xml:space="preserve">Carlos Justiniano Nº 1123, comuna de Providencia, Región Metropolitana.
</v>
      </c>
      <c r="O92" s="6" t="str">
        <f>VLOOKUP(C92,'AUD ABRIL'!B:T,11,0)</f>
        <v>XIII</v>
      </c>
      <c r="P92" s="6" t="str">
        <f>VLOOKUP(C92,'AUD ABRIL'!B:T,12,0)</f>
        <v>Providencia</v>
      </c>
      <c r="Q92" s="6" t="str">
        <f>VLOOKUP(C92,'AUD ABRIL'!B:T,13,0)</f>
        <v>Fono 223393900- 223393901</v>
      </c>
      <c r="R92" s="6">
        <f>VLOOKUP(C92,'AUD ABRIL'!B:T,14,0)</f>
        <v>0</v>
      </c>
      <c r="S92" s="6">
        <f>VLOOKUP(C92,'AUD ABRIL'!B:T,15,0)</f>
        <v>0</v>
      </c>
      <c r="T92" s="6" t="str">
        <f>VLOOKUP(C92,'AUD ABRIL'!B:T,16,0)</f>
        <v>93401: Institución de Asistencia Social</v>
      </c>
      <c r="U92" s="6" t="str">
        <f>VLOOKUP(C92,'AUD ABRIL'!B:T,17,0)</f>
        <v>Certificado Financiero, correspondiente al año 2020, arpobado por el Sub Departamento de Supervisión Financiera Nacional.</v>
      </c>
      <c r="V92" s="7">
        <f>VLOOKUP(C92,'AUD ABRIL'!B:T,18,0)</f>
        <v>37970</v>
      </c>
      <c r="W92" s="8">
        <f>VLOOKUP(C92,'AUD ABRIL'!B:T,19,0)</f>
        <v>6570</v>
      </c>
      <c r="X92" s="9">
        <v>4688376</v>
      </c>
      <c r="Y92" s="9">
        <v>8504496</v>
      </c>
      <c r="Z92" s="7">
        <v>44681</v>
      </c>
      <c r="AA92" s="6" t="s">
        <v>6340</v>
      </c>
      <c r="AB92" s="6" t="s">
        <v>6341</v>
      </c>
      <c r="AC92" s="6" t="s">
        <v>6372</v>
      </c>
    </row>
    <row r="93" spans="2:29" x14ac:dyDescent="0.2">
      <c r="B93" s="40" t="s">
        <v>6484</v>
      </c>
      <c r="C93" s="40">
        <v>717150007</v>
      </c>
      <c r="D93" s="6">
        <v>1131946</v>
      </c>
      <c r="E93" s="40">
        <v>13</v>
      </c>
      <c r="F93" s="6" t="str">
        <f>VLOOKUP(C93,'AUD ABRIL'!B:T,2,0)</f>
        <v>Corporación de Derecho Privado.</v>
      </c>
      <c r="G93" s="6" t="str">
        <f>VLOOKUP(C93,'AUD ABRIL'!B:T,3,0)</f>
        <v xml:space="preserve">Otorgada por Decreto Supremo Nº 972, de fecha 25 de julio de  1990, del Ministerio de Justicia, publicado en el Diario Oficial el día 13 de agosto de 1990. </v>
      </c>
      <c r="H93" s="6" t="str">
        <f>VLOOKUP(C93,'AUD ABRIL'!B:T,4,0)</f>
        <v xml:space="preserve">Certificado de vigencia, folio Nº 50038906023, de fecha 17 de mayo de 2021, del Servicio de Registro Civil e Identificación.
</v>
      </c>
      <c r="I93" s="6" t="str">
        <f>VLOOKUP(C93,'AUD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3" s="6" t="str">
        <f>VLOOKUP(C93,'AUD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3" s="6" t="str">
        <f>VLOOKUP(C93,'AUD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3" s="6" t="str">
        <f>VLOOKUP(C93,'AUD ABRIL'!B:T,8,0)</f>
        <v>21 de marzo de 2019 a 21 de marzo de 2022</v>
      </c>
      <c r="M93" s="6" t="str">
        <f>VLOOKUP(C93,'AUD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93" s="6" t="str">
        <f>VLOOKUP(C93,'AUD ABRIL'!B:T,10,0)</f>
        <v xml:space="preserve">Carlos Justiniano Nº 1123, comuna de Providencia, Región Metropolitana.
</v>
      </c>
      <c r="O93" s="6" t="str">
        <f>VLOOKUP(C93,'AUD ABRIL'!B:T,11,0)</f>
        <v>XIII</v>
      </c>
      <c r="P93" s="6" t="str">
        <f>VLOOKUP(C93,'AUD ABRIL'!B:T,12,0)</f>
        <v>Providencia</v>
      </c>
      <c r="Q93" s="6" t="str">
        <f>VLOOKUP(C93,'AUD ABRIL'!B:T,13,0)</f>
        <v>Fono 223393900- 223393901</v>
      </c>
      <c r="R93" s="6">
        <f>VLOOKUP(C93,'AUD ABRIL'!B:T,14,0)</f>
        <v>0</v>
      </c>
      <c r="S93" s="6">
        <f>VLOOKUP(C93,'AUD ABRIL'!B:T,15,0)</f>
        <v>0</v>
      </c>
      <c r="T93" s="6" t="str">
        <f>VLOOKUP(C93,'AUD ABRIL'!B:T,16,0)</f>
        <v>93401: Institución de Asistencia Social</v>
      </c>
      <c r="U93" s="6" t="str">
        <f>VLOOKUP(C93,'AUD ABRIL'!B:T,17,0)</f>
        <v>Certificado Financiero, correspondiente al año 2020, arpobado por el Sub Departamento de Supervisión Financiera Nacional.</v>
      </c>
      <c r="V93" s="7">
        <f>VLOOKUP(C93,'AUD ABRIL'!B:T,18,0)</f>
        <v>37970</v>
      </c>
      <c r="W93" s="8">
        <f>VLOOKUP(C93,'AUD ABRIL'!B:T,19,0)</f>
        <v>6570</v>
      </c>
      <c r="X93" s="9">
        <v>4906440</v>
      </c>
      <c r="Y93" s="9">
        <v>18099312</v>
      </c>
      <c r="Z93" s="7">
        <v>44681</v>
      </c>
      <c r="AA93" s="6" t="s">
        <v>6340</v>
      </c>
      <c r="AB93" s="6" t="s">
        <v>6341</v>
      </c>
      <c r="AC93" s="6" t="s">
        <v>6362</v>
      </c>
    </row>
    <row r="94" spans="2:29" x14ac:dyDescent="0.2">
      <c r="B94" s="40" t="s">
        <v>6484</v>
      </c>
      <c r="C94" s="40">
        <v>717150007</v>
      </c>
      <c r="D94" s="6">
        <v>1131947</v>
      </c>
      <c r="E94" s="40">
        <v>13</v>
      </c>
      <c r="F94" s="6" t="str">
        <f>VLOOKUP(C94,'AUD ABRIL'!B:T,2,0)</f>
        <v>Corporación de Derecho Privado.</v>
      </c>
      <c r="G94" s="6" t="str">
        <f>VLOOKUP(C94,'AUD ABRIL'!B:T,3,0)</f>
        <v xml:space="preserve">Otorgada por Decreto Supremo Nº 972, de fecha 25 de julio de  1990, del Ministerio de Justicia, publicado en el Diario Oficial el día 13 de agosto de 1990. </v>
      </c>
      <c r="H94" s="6" t="str">
        <f>VLOOKUP(C94,'AUD ABRIL'!B:T,4,0)</f>
        <v xml:space="preserve">Certificado de vigencia, folio Nº 50038906023, de fecha 17 de mayo de 2021, del Servicio de Registro Civil e Identificación.
</v>
      </c>
      <c r="I94" s="6" t="str">
        <f>VLOOKUP(C94,'AUD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4" s="6" t="str">
        <f>VLOOKUP(C94,'AUD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4" s="6" t="str">
        <f>VLOOKUP(C94,'AUD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4" s="6" t="str">
        <f>VLOOKUP(C94,'AUD ABRIL'!B:T,8,0)</f>
        <v>21 de marzo de 2019 a 21 de marzo de 2022</v>
      </c>
      <c r="M94" s="6" t="str">
        <f>VLOOKUP(C94,'AUD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94" s="6" t="str">
        <f>VLOOKUP(C94,'AUD ABRIL'!B:T,10,0)</f>
        <v xml:space="preserve">Carlos Justiniano Nº 1123, comuna de Providencia, Región Metropolitana.
</v>
      </c>
      <c r="O94" s="6" t="str">
        <f>VLOOKUP(C94,'AUD ABRIL'!B:T,11,0)</f>
        <v>XIII</v>
      </c>
      <c r="P94" s="6" t="str">
        <f>VLOOKUP(C94,'AUD ABRIL'!B:T,12,0)</f>
        <v>Providencia</v>
      </c>
      <c r="Q94" s="6" t="str">
        <f>VLOOKUP(C94,'AUD ABRIL'!B:T,13,0)</f>
        <v>Fono 223393900- 223393901</v>
      </c>
      <c r="R94" s="6">
        <f>VLOOKUP(C94,'AUD ABRIL'!B:T,14,0)</f>
        <v>0</v>
      </c>
      <c r="S94" s="6">
        <f>VLOOKUP(C94,'AUD ABRIL'!B:T,15,0)</f>
        <v>0</v>
      </c>
      <c r="T94" s="6" t="str">
        <f>VLOOKUP(C94,'AUD ABRIL'!B:T,16,0)</f>
        <v>93401: Institución de Asistencia Social</v>
      </c>
      <c r="U94" s="6" t="str">
        <f>VLOOKUP(C94,'AUD ABRIL'!B:T,17,0)</f>
        <v>Certificado Financiero, correspondiente al año 2020, arpobado por el Sub Departamento de Supervisión Financiera Nacional.</v>
      </c>
      <c r="V94" s="7">
        <f>VLOOKUP(C94,'AUD ABRIL'!B:T,18,0)</f>
        <v>37970</v>
      </c>
      <c r="W94" s="8">
        <f>VLOOKUP(C94,'AUD ABRIL'!B:T,19,0)</f>
        <v>6570</v>
      </c>
      <c r="X94" s="9">
        <v>2725800</v>
      </c>
      <c r="Y94" s="9">
        <v>10576104</v>
      </c>
      <c r="Z94" s="7">
        <v>44681</v>
      </c>
      <c r="AA94" s="6" t="s">
        <v>6340</v>
      </c>
      <c r="AB94" s="6" t="s">
        <v>6341</v>
      </c>
      <c r="AC94" s="6" t="s">
        <v>6361</v>
      </c>
    </row>
    <row r="95" spans="2:29" x14ac:dyDescent="0.2">
      <c r="B95" s="40" t="s">
        <v>6484</v>
      </c>
      <c r="C95" s="40">
        <v>717150007</v>
      </c>
      <c r="D95" s="6">
        <v>1132540</v>
      </c>
      <c r="E95" s="40">
        <v>13</v>
      </c>
      <c r="F95" s="6" t="str">
        <f>VLOOKUP(C95,'AUD ABRIL'!B:T,2,0)</f>
        <v>Corporación de Derecho Privado.</v>
      </c>
      <c r="G95" s="6" t="str">
        <f>VLOOKUP(C95,'AUD ABRIL'!B:T,3,0)</f>
        <v xml:space="preserve">Otorgada por Decreto Supremo Nº 972, de fecha 25 de julio de  1990, del Ministerio de Justicia, publicado en el Diario Oficial el día 13 de agosto de 1990. </v>
      </c>
      <c r="H95" s="6" t="str">
        <f>VLOOKUP(C95,'AUD ABRIL'!B:T,4,0)</f>
        <v xml:space="preserve">Certificado de vigencia, folio Nº 50038906023, de fecha 17 de mayo de 2021, del Servicio de Registro Civil e Identificación.
</v>
      </c>
      <c r="I95" s="6" t="str">
        <f>VLOOKUP(C95,'AUD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5" s="6" t="str">
        <f>VLOOKUP(C95,'AUD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5" s="6" t="str">
        <f>VLOOKUP(C95,'AUD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5" s="6" t="str">
        <f>VLOOKUP(C95,'AUD ABRIL'!B:T,8,0)</f>
        <v>21 de marzo de 2019 a 21 de marzo de 2022</v>
      </c>
      <c r="M95" s="6" t="str">
        <f>VLOOKUP(C95,'AUD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95" s="6" t="str">
        <f>VLOOKUP(C95,'AUD ABRIL'!B:T,10,0)</f>
        <v xml:space="preserve">Carlos Justiniano Nº 1123, comuna de Providencia, Región Metropolitana.
</v>
      </c>
      <c r="O95" s="6" t="str">
        <f>VLOOKUP(C95,'AUD ABRIL'!B:T,11,0)</f>
        <v>XIII</v>
      </c>
      <c r="P95" s="6" t="str">
        <f>VLOOKUP(C95,'AUD ABRIL'!B:T,12,0)</f>
        <v>Providencia</v>
      </c>
      <c r="Q95" s="6" t="str">
        <f>VLOOKUP(C95,'AUD ABRIL'!B:T,13,0)</f>
        <v>Fono 223393900- 223393901</v>
      </c>
      <c r="R95" s="6">
        <f>VLOOKUP(C95,'AUD ABRIL'!B:T,14,0)</f>
        <v>0</v>
      </c>
      <c r="S95" s="6">
        <f>VLOOKUP(C95,'AUD ABRIL'!B:T,15,0)</f>
        <v>0</v>
      </c>
      <c r="T95" s="6" t="str">
        <f>VLOOKUP(C95,'AUD ABRIL'!B:T,16,0)</f>
        <v>93401: Institución de Asistencia Social</v>
      </c>
      <c r="U95" s="6" t="str">
        <f>VLOOKUP(C95,'AUD ABRIL'!B:T,17,0)</f>
        <v>Certificado Financiero, correspondiente al año 2020, arpobado por el Sub Departamento de Supervisión Financiera Nacional.</v>
      </c>
      <c r="V95" s="7">
        <f>VLOOKUP(C95,'AUD ABRIL'!B:T,18,0)</f>
        <v>37970</v>
      </c>
      <c r="W95" s="8">
        <f>VLOOKUP(C95,'AUD ABRIL'!B:T,19,0)</f>
        <v>6570</v>
      </c>
      <c r="X95" s="9">
        <v>4570003</v>
      </c>
      <c r="Y95" s="9">
        <v>17710822</v>
      </c>
      <c r="Z95" s="7">
        <v>44681</v>
      </c>
      <c r="AA95" s="6" t="s">
        <v>6340</v>
      </c>
      <c r="AB95" s="6" t="s">
        <v>6341</v>
      </c>
      <c r="AC95" s="6" t="s">
        <v>6377</v>
      </c>
    </row>
    <row r="96" spans="2:29" x14ac:dyDescent="0.2">
      <c r="B96" s="40" t="s">
        <v>6484</v>
      </c>
      <c r="C96" s="40">
        <v>717150007</v>
      </c>
      <c r="D96" s="6">
        <v>1132541</v>
      </c>
      <c r="E96" s="40">
        <v>13</v>
      </c>
      <c r="F96" s="6" t="str">
        <f>VLOOKUP(C96,'AUD ABRIL'!B:T,2,0)</f>
        <v>Corporación de Derecho Privado.</v>
      </c>
      <c r="G96" s="6" t="str">
        <f>VLOOKUP(C96,'AUD ABRIL'!B:T,3,0)</f>
        <v xml:space="preserve">Otorgada por Decreto Supremo Nº 972, de fecha 25 de julio de  1990, del Ministerio de Justicia, publicado en el Diario Oficial el día 13 de agosto de 1990. </v>
      </c>
      <c r="H96" s="6" t="str">
        <f>VLOOKUP(C96,'AUD ABRIL'!B:T,4,0)</f>
        <v xml:space="preserve">Certificado de vigencia, folio Nº 50038906023, de fecha 17 de mayo de 2021, del Servicio de Registro Civil e Identificación.
</v>
      </c>
      <c r="I96" s="6" t="str">
        <f>VLOOKUP(C96,'AUD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6" s="6" t="str">
        <f>VLOOKUP(C96,'AUD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6" s="6" t="str">
        <f>VLOOKUP(C96,'AUD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6" s="6" t="str">
        <f>VLOOKUP(C96,'AUD ABRIL'!B:T,8,0)</f>
        <v>21 de marzo de 2019 a 21 de marzo de 2022</v>
      </c>
      <c r="M96" s="6" t="str">
        <f>VLOOKUP(C96,'AUD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96" s="6" t="str">
        <f>VLOOKUP(C96,'AUD ABRIL'!B:T,10,0)</f>
        <v xml:space="preserve">Carlos Justiniano Nº 1123, comuna de Providencia, Región Metropolitana.
</v>
      </c>
      <c r="O96" s="6" t="str">
        <f>VLOOKUP(C96,'AUD ABRIL'!B:T,11,0)</f>
        <v>XIII</v>
      </c>
      <c r="P96" s="6" t="str">
        <f>VLOOKUP(C96,'AUD ABRIL'!B:T,12,0)</f>
        <v>Providencia</v>
      </c>
      <c r="Q96" s="6" t="str">
        <f>VLOOKUP(C96,'AUD ABRIL'!B:T,13,0)</f>
        <v>Fono 223393900- 223393901</v>
      </c>
      <c r="R96" s="6">
        <f>VLOOKUP(C96,'AUD ABRIL'!B:T,14,0)</f>
        <v>0</v>
      </c>
      <c r="S96" s="6">
        <f>VLOOKUP(C96,'AUD ABRIL'!B:T,15,0)</f>
        <v>0</v>
      </c>
      <c r="T96" s="6" t="str">
        <f>VLOOKUP(C96,'AUD ABRIL'!B:T,16,0)</f>
        <v>93401: Institución de Asistencia Social</v>
      </c>
      <c r="U96" s="6" t="str">
        <f>VLOOKUP(C96,'AUD ABRIL'!B:T,17,0)</f>
        <v>Certificado Financiero, correspondiente al año 2020, arpobado por el Sub Departamento de Supervisión Financiera Nacional.</v>
      </c>
      <c r="V96" s="7">
        <f>VLOOKUP(C96,'AUD ABRIL'!B:T,18,0)</f>
        <v>37970</v>
      </c>
      <c r="W96" s="8">
        <f>VLOOKUP(C96,'AUD ABRIL'!B:T,19,0)</f>
        <v>6570</v>
      </c>
      <c r="X96" s="9">
        <v>5745061</v>
      </c>
      <c r="Y96" s="9">
        <v>21692548</v>
      </c>
      <c r="Z96" s="7">
        <v>44681</v>
      </c>
      <c r="AA96" s="6" t="s">
        <v>6340</v>
      </c>
      <c r="AB96" s="6" t="s">
        <v>6341</v>
      </c>
      <c r="AC96" s="6" t="s">
        <v>6362</v>
      </c>
    </row>
    <row r="97" spans="2:29" x14ac:dyDescent="0.2">
      <c r="B97" s="40" t="s">
        <v>6484</v>
      </c>
      <c r="C97" s="40">
        <v>717150007</v>
      </c>
      <c r="D97" s="6">
        <v>1132542</v>
      </c>
      <c r="E97" s="40">
        <v>13</v>
      </c>
      <c r="F97" s="6" t="str">
        <f>VLOOKUP(C97,'AUD ABRIL'!B:T,2,0)</f>
        <v>Corporación de Derecho Privado.</v>
      </c>
      <c r="G97" s="6" t="str">
        <f>VLOOKUP(C97,'AUD ABRIL'!B:T,3,0)</f>
        <v xml:space="preserve">Otorgada por Decreto Supremo Nº 972, de fecha 25 de julio de  1990, del Ministerio de Justicia, publicado en el Diario Oficial el día 13 de agosto de 1990. </v>
      </c>
      <c r="H97" s="6" t="str">
        <f>VLOOKUP(C97,'AUD ABRIL'!B:T,4,0)</f>
        <v xml:space="preserve">Certificado de vigencia, folio Nº 50038906023, de fecha 17 de mayo de 2021, del Servicio de Registro Civil e Identificación.
</v>
      </c>
      <c r="I97" s="6" t="str">
        <f>VLOOKUP(C97,'AUD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7" s="6" t="str">
        <f>VLOOKUP(C97,'AUD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7" s="6" t="str">
        <f>VLOOKUP(C97,'AUD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7" s="6" t="str">
        <f>VLOOKUP(C97,'AUD ABRIL'!B:T,8,0)</f>
        <v>21 de marzo de 2019 a 21 de marzo de 2022</v>
      </c>
      <c r="M97" s="6" t="str">
        <f>VLOOKUP(C97,'AUD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97" s="6" t="str">
        <f>VLOOKUP(C97,'AUD ABRIL'!B:T,10,0)</f>
        <v xml:space="preserve">Carlos Justiniano Nº 1123, comuna de Providencia, Región Metropolitana.
</v>
      </c>
      <c r="O97" s="6" t="str">
        <f>VLOOKUP(C97,'AUD ABRIL'!B:T,11,0)</f>
        <v>XIII</v>
      </c>
      <c r="P97" s="6" t="str">
        <f>VLOOKUP(C97,'AUD ABRIL'!B:T,12,0)</f>
        <v>Providencia</v>
      </c>
      <c r="Q97" s="6" t="str">
        <f>VLOOKUP(C97,'AUD ABRIL'!B:T,13,0)</f>
        <v>Fono 223393900- 223393901</v>
      </c>
      <c r="R97" s="6">
        <f>VLOOKUP(C97,'AUD ABRIL'!B:T,14,0)</f>
        <v>0</v>
      </c>
      <c r="S97" s="6">
        <f>VLOOKUP(C97,'AUD ABRIL'!B:T,15,0)</f>
        <v>0</v>
      </c>
      <c r="T97" s="6" t="str">
        <f>VLOOKUP(C97,'AUD ABRIL'!B:T,16,0)</f>
        <v>93401: Institución de Asistencia Social</v>
      </c>
      <c r="U97" s="6" t="str">
        <f>VLOOKUP(C97,'AUD ABRIL'!B:T,17,0)</f>
        <v>Certificado Financiero, correspondiente al año 2020, arpobado por el Sub Departamento de Supervisión Financiera Nacional.</v>
      </c>
      <c r="V97" s="7">
        <f>VLOOKUP(C97,'AUD ABRIL'!B:T,18,0)</f>
        <v>37970</v>
      </c>
      <c r="W97" s="8">
        <f>VLOOKUP(C97,'AUD ABRIL'!B:T,19,0)</f>
        <v>6570</v>
      </c>
      <c r="X97" s="9">
        <v>6321720</v>
      </c>
      <c r="Y97" s="9">
        <v>25769755</v>
      </c>
      <c r="Z97" s="7">
        <v>44681</v>
      </c>
      <c r="AA97" s="6" t="s">
        <v>6340</v>
      </c>
      <c r="AB97" s="6" t="s">
        <v>6341</v>
      </c>
      <c r="AC97" s="6" t="s">
        <v>6371</v>
      </c>
    </row>
    <row r="98" spans="2:29" x14ac:dyDescent="0.2">
      <c r="B98" s="40" t="s">
        <v>6484</v>
      </c>
      <c r="C98" s="40">
        <v>717150007</v>
      </c>
      <c r="D98" s="6">
        <v>1132543</v>
      </c>
      <c r="E98" s="40">
        <v>13</v>
      </c>
      <c r="F98" s="6" t="str">
        <f>VLOOKUP(C98,'AUD ABRIL'!B:T,2,0)</f>
        <v>Corporación de Derecho Privado.</v>
      </c>
      <c r="G98" s="6" t="str">
        <f>VLOOKUP(C98,'AUD ABRIL'!B:T,3,0)</f>
        <v xml:space="preserve">Otorgada por Decreto Supremo Nº 972, de fecha 25 de julio de  1990, del Ministerio de Justicia, publicado en el Diario Oficial el día 13 de agosto de 1990. </v>
      </c>
      <c r="H98" s="6" t="str">
        <f>VLOOKUP(C98,'AUD ABRIL'!B:T,4,0)</f>
        <v xml:space="preserve">Certificado de vigencia, folio Nº 50038906023, de fecha 17 de mayo de 2021, del Servicio de Registro Civil e Identificación.
</v>
      </c>
      <c r="I98" s="6" t="str">
        <f>VLOOKUP(C98,'AUD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8" s="6" t="str">
        <f>VLOOKUP(C98,'AUD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8" s="6" t="str">
        <f>VLOOKUP(C98,'AUD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8" s="6" t="str">
        <f>VLOOKUP(C98,'AUD ABRIL'!B:T,8,0)</f>
        <v>21 de marzo de 2019 a 21 de marzo de 2022</v>
      </c>
      <c r="M98" s="6" t="str">
        <f>VLOOKUP(C98,'AUD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98" s="6" t="str">
        <f>VLOOKUP(C98,'AUD ABRIL'!B:T,10,0)</f>
        <v xml:space="preserve">Carlos Justiniano Nº 1123, comuna de Providencia, Región Metropolitana.
</v>
      </c>
      <c r="O98" s="6" t="str">
        <f>VLOOKUP(C98,'AUD ABRIL'!B:T,11,0)</f>
        <v>XIII</v>
      </c>
      <c r="P98" s="6" t="str">
        <f>VLOOKUP(C98,'AUD ABRIL'!B:T,12,0)</f>
        <v>Providencia</v>
      </c>
      <c r="Q98" s="6" t="str">
        <f>VLOOKUP(C98,'AUD ABRIL'!B:T,13,0)</f>
        <v>Fono 223393900- 223393901</v>
      </c>
      <c r="R98" s="6">
        <f>VLOOKUP(C98,'AUD ABRIL'!B:T,14,0)</f>
        <v>0</v>
      </c>
      <c r="S98" s="6">
        <f>VLOOKUP(C98,'AUD ABRIL'!B:T,15,0)</f>
        <v>0</v>
      </c>
      <c r="T98" s="6" t="str">
        <f>VLOOKUP(C98,'AUD ABRIL'!B:T,16,0)</f>
        <v>93401: Institución de Asistencia Social</v>
      </c>
      <c r="U98" s="6" t="str">
        <f>VLOOKUP(C98,'AUD ABRIL'!B:T,17,0)</f>
        <v>Certificado Financiero, correspondiente al año 2020, arpobado por el Sub Departamento de Supervisión Financiera Nacional.</v>
      </c>
      <c r="V98" s="7">
        <f>VLOOKUP(C98,'AUD ABRIL'!B:T,18,0)</f>
        <v>37970</v>
      </c>
      <c r="W98" s="8">
        <f>VLOOKUP(C98,'AUD ABRIL'!B:T,19,0)</f>
        <v>6570</v>
      </c>
      <c r="X98" s="9">
        <v>15900072</v>
      </c>
      <c r="Y98" s="9">
        <v>63181901</v>
      </c>
      <c r="Z98" s="7">
        <v>44681</v>
      </c>
      <c r="AA98" s="6" t="s">
        <v>6340</v>
      </c>
      <c r="AB98" s="6" t="s">
        <v>6341</v>
      </c>
      <c r="AC98" s="6" t="s">
        <v>6363</v>
      </c>
    </row>
    <row r="99" spans="2:29" x14ac:dyDescent="0.2">
      <c r="B99" s="40" t="s">
        <v>6484</v>
      </c>
      <c r="C99" s="40">
        <v>717150007</v>
      </c>
      <c r="D99" s="6">
        <v>1132556</v>
      </c>
      <c r="E99" s="40">
        <v>13</v>
      </c>
      <c r="F99" s="6" t="str">
        <f>VLOOKUP(C99,'AUD ABRIL'!B:T,2,0)</f>
        <v>Corporación de Derecho Privado.</v>
      </c>
      <c r="G99" s="6" t="str">
        <f>VLOOKUP(C99,'AUD ABRIL'!B:T,3,0)</f>
        <v xml:space="preserve">Otorgada por Decreto Supremo Nº 972, de fecha 25 de julio de  1990, del Ministerio de Justicia, publicado en el Diario Oficial el día 13 de agosto de 1990. </v>
      </c>
      <c r="H99" s="6" t="str">
        <f>VLOOKUP(C99,'AUD ABRIL'!B:T,4,0)</f>
        <v xml:space="preserve">Certificado de vigencia, folio Nº 50038906023, de fecha 17 de mayo de 2021, del Servicio de Registro Civil e Identificación.
</v>
      </c>
      <c r="I99" s="6" t="str">
        <f>VLOOKUP(C99,'AUD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9" s="6" t="str">
        <f>VLOOKUP(C99,'AUD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9" s="6" t="str">
        <f>VLOOKUP(C99,'AUD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9" s="6" t="str">
        <f>VLOOKUP(C99,'AUD ABRIL'!B:T,8,0)</f>
        <v>21 de marzo de 2019 a 21 de marzo de 2022</v>
      </c>
      <c r="M99" s="6" t="str">
        <f>VLOOKUP(C99,'AUD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99" s="6" t="str">
        <f>VLOOKUP(C99,'AUD ABRIL'!B:T,10,0)</f>
        <v xml:space="preserve">Carlos Justiniano Nº 1123, comuna de Providencia, Región Metropolitana.
</v>
      </c>
      <c r="O99" s="6" t="str">
        <f>VLOOKUP(C99,'AUD ABRIL'!B:T,11,0)</f>
        <v>XIII</v>
      </c>
      <c r="P99" s="6" t="str">
        <f>VLOOKUP(C99,'AUD ABRIL'!B:T,12,0)</f>
        <v>Providencia</v>
      </c>
      <c r="Q99" s="6" t="str">
        <f>VLOOKUP(C99,'AUD ABRIL'!B:T,13,0)</f>
        <v>Fono 223393900- 223393901</v>
      </c>
      <c r="R99" s="6">
        <f>VLOOKUP(C99,'AUD ABRIL'!B:T,14,0)</f>
        <v>0</v>
      </c>
      <c r="S99" s="6">
        <f>VLOOKUP(C99,'AUD ABRIL'!B:T,15,0)</f>
        <v>0</v>
      </c>
      <c r="T99" s="6" t="str">
        <f>VLOOKUP(C99,'AUD ABRIL'!B:T,16,0)</f>
        <v>93401: Institución de Asistencia Social</v>
      </c>
      <c r="U99" s="6" t="str">
        <f>VLOOKUP(C99,'AUD ABRIL'!B:T,17,0)</f>
        <v>Certificado Financiero, correspondiente al año 2020, arpobado por el Sub Departamento de Supervisión Financiera Nacional.</v>
      </c>
      <c r="V99" s="7">
        <f>VLOOKUP(C99,'AUD ABRIL'!B:T,18,0)</f>
        <v>37970</v>
      </c>
      <c r="W99" s="8">
        <f>VLOOKUP(C99,'AUD ABRIL'!B:T,19,0)</f>
        <v>6570</v>
      </c>
      <c r="X99" s="9">
        <v>6973428</v>
      </c>
      <c r="Y99" s="9">
        <v>26613048</v>
      </c>
      <c r="Z99" s="7">
        <v>44681</v>
      </c>
      <c r="AA99" s="6" t="s">
        <v>6340</v>
      </c>
      <c r="AB99" s="6" t="s">
        <v>6341</v>
      </c>
      <c r="AC99" s="6" t="s">
        <v>6372</v>
      </c>
    </row>
    <row r="100" spans="2:29" x14ac:dyDescent="0.2">
      <c r="B100" s="40" t="s">
        <v>6484</v>
      </c>
      <c r="C100" s="40">
        <v>717150007</v>
      </c>
      <c r="D100" s="6">
        <v>1132557</v>
      </c>
      <c r="E100" s="40">
        <v>13</v>
      </c>
      <c r="F100" s="6" t="str">
        <f>VLOOKUP(C100,'AUD ABRIL'!B:T,2,0)</f>
        <v>Corporación de Derecho Privado.</v>
      </c>
      <c r="G100" s="6" t="str">
        <f>VLOOKUP(C100,'AUD ABRIL'!B:T,3,0)</f>
        <v xml:space="preserve">Otorgada por Decreto Supremo Nº 972, de fecha 25 de julio de  1990, del Ministerio de Justicia, publicado en el Diario Oficial el día 13 de agosto de 1990. </v>
      </c>
      <c r="H100" s="6" t="str">
        <f>VLOOKUP(C100,'AUD ABRIL'!B:T,4,0)</f>
        <v xml:space="preserve">Certificado de vigencia, folio Nº 50038906023, de fecha 17 de mayo de 2021, del Servicio de Registro Civil e Identificación.
</v>
      </c>
      <c r="I100" s="6" t="str">
        <f>VLOOKUP(C100,'AUD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0" s="6" t="str">
        <f>VLOOKUP(C100,'AUD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0" s="6" t="str">
        <f>VLOOKUP(C100,'AUD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0" s="6" t="str">
        <f>VLOOKUP(C100,'AUD ABRIL'!B:T,8,0)</f>
        <v>21 de marzo de 2019 a 21 de marzo de 2022</v>
      </c>
      <c r="M100" s="6" t="str">
        <f>VLOOKUP(C100,'AUD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100" s="6" t="str">
        <f>VLOOKUP(C100,'AUD ABRIL'!B:T,10,0)</f>
        <v xml:space="preserve">Carlos Justiniano Nº 1123, comuna de Providencia, Región Metropolitana.
</v>
      </c>
      <c r="O100" s="6" t="str">
        <f>VLOOKUP(C100,'AUD ABRIL'!B:T,11,0)</f>
        <v>XIII</v>
      </c>
      <c r="P100" s="6" t="str">
        <f>VLOOKUP(C100,'AUD ABRIL'!B:T,12,0)</f>
        <v>Providencia</v>
      </c>
      <c r="Q100" s="6" t="str">
        <f>VLOOKUP(C100,'AUD ABRIL'!B:T,13,0)</f>
        <v>Fono 223393900- 223393901</v>
      </c>
      <c r="R100" s="6">
        <f>VLOOKUP(C100,'AUD ABRIL'!B:T,14,0)</f>
        <v>0</v>
      </c>
      <c r="S100" s="6">
        <f>VLOOKUP(C100,'AUD ABRIL'!B:T,15,0)</f>
        <v>0</v>
      </c>
      <c r="T100" s="6" t="str">
        <f>VLOOKUP(C100,'AUD ABRIL'!B:T,16,0)</f>
        <v>93401: Institución de Asistencia Social</v>
      </c>
      <c r="U100" s="6" t="str">
        <f>VLOOKUP(C100,'AUD ABRIL'!B:T,17,0)</f>
        <v>Certificado Financiero, correspondiente al año 2020, arpobado por el Sub Departamento de Supervisión Financiera Nacional.</v>
      </c>
      <c r="V100" s="7">
        <f>VLOOKUP(C100,'AUD ABRIL'!B:T,18,0)</f>
        <v>37970</v>
      </c>
      <c r="W100" s="8">
        <f>VLOOKUP(C100,'AUD ABRIL'!B:T,19,0)</f>
        <v>6570</v>
      </c>
      <c r="X100" s="9">
        <v>7147395</v>
      </c>
      <c r="Y100" s="9">
        <v>27451218</v>
      </c>
      <c r="Z100" s="7">
        <v>44681</v>
      </c>
      <c r="AA100" s="6" t="s">
        <v>6340</v>
      </c>
      <c r="AB100" s="6" t="s">
        <v>6341</v>
      </c>
      <c r="AC100" s="6" t="s">
        <v>6377</v>
      </c>
    </row>
    <row r="101" spans="2:29" x14ac:dyDescent="0.2">
      <c r="B101" s="40" t="s">
        <v>6484</v>
      </c>
      <c r="C101" s="40">
        <v>717150007</v>
      </c>
      <c r="D101" s="6">
        <v>1132558</v>
      </c>
      <c r="E101" s="40">
        <v>13</v>
      </c>
      <c r="F101" s="6" t="str">
        <f>VLOOKUP(C101,'AUD ABRIL'!B:T,2,0)</f>
        <v>Corporación de Derecho Privado.</v>
      </c>
      <c r="G101" s="6" t="str">
        <f>VLOOKUP(C101,'AUD ABRIL'!B:T,3,0)</f>
        <v xml:space="preserve">Otorgada por Decreto Supremo Nº 972, de fecha 25 de julio de  1990, del Ministerio de Justicia, publicado en el Diario Oficial el día 13 de agosto de 1990. </v>
      </c>
      <c r="H101" s="6" t="str">
        <f>VLOOKUP(C101,'AUD ABRIL'!B:T,4,0)</f>
        <v xml:space="preserve">Certificado de vigencia, folio Nº 50038906023, de fecha 17 de mayo de 2021, del Servicio de Registro Civil e Identificación.
</v>
      </c>
      <c r="I101" s="6" t="str">
        <f>VLOOKUP(C101,'AUD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1" s="6" t="str">
        <f>VLOOKUP(C101,'AUD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1" s="6" t="str">
        <f>VLOOKUP(C101,'AUD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1" s="6" t="str">
        <f>VLOOKUP(C101,'AUD ABRIL'!B:T,8,0)</f>
        <v>21 de marzo de 2019 a 21 de marzo de 2022</v>
      </c>
      <c r="M101" s="6" t="str">
        <f>VLOOKUP(C101,'AUD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101" s="6" t="str">
        <f>VLOOKUP(C101,'AUD ABRIL'!B:T,10,0)</f>
        <v xml:space="preserve">Carlos Justiniano Nº 1123, comuna de Providencia, Región Metropolitana.
</v>
      </c>
      <c r="O101" s="6" t="str">
        <f>VLOOKUP(C101,'AUD ABRIL'!B:T,11,0)</f>
        <v>XIII</v>
      </c>
      <c r="P101" s="6" t="str">
        <f>VLOOKUP(C101,'AUD ABRIL'!B:T,12,0)</f>
        <v>Providencia</v>
      </c>
      <c r="Q101" s="6" t="str">
        <f>VLOOKUP(C101,'AUD ABRIL'!B:T,13,0)</f>
        <v>Fono 223393900- 223393901</v>
      </c>
      <c r="R101" s="6">
        <f>VLOOKUP(C101,'AUD ABRIL'!B:T,14,0)</f>
        <v>0</v>
      </c>
      <c r="S101" s="6">
        <f>VLOOKUP(C101,'AUD ABRIL'!B:T,15,0)</f>
        <v>0</v>
      </c>
      <c r="T101" s="6" t="str">
        <f>VLOOKUP(C101,'AUD ABRIL'!B:T,16,0)</f>
        <v>93401: Institución de Asistencia Social</v>
      </c>
      <c r="U101" s="6" t="str">
        <f>VLOOKUP(C101,'AUD ABRIL'!B:T,17,0)</f>
        <v>Certificado Financiero, correspondiente al año 2020, arpobado por el Sub Departamento de Supervisión Financiera Nacional.</v>
      </c>
      <c r="V101" s="7">
        <f>VLOOKUP(C101,'AUD ABRIL'!B:T,18,0)</f>
        <v>37970</v>
      </c>
      <c r="W101" s="8">
        <f>VLOOKUP(C101,'AUD ABRIL'!B:T,19,0)</f>
        <v>6570</v>
      </c>
      <c r="X101" s="9">
        <v>19099254</v>
      </c>
      <c r="Y101" s="9">
        <v>76815409</v>
      </c>
      <c r="Z101" s="7">
        <v>44681</v>
      </c>
      <c r="AA101" s="6" t="s">
        <v>6340</v>
      </c>
      <c r="AB101" s="6" t="s">
        <v>6341</v>
      </c>
      <c r="AC101" s="6" t="s">
        <v>6378</v>
      </c>
    </row>
    <row r="102" spans="2:29" x14ac:dyDescent="0.2">
      <c r="B102" s="40" t="s">
        <v>6484</v>
      </c>
      <c r="C102" s="40">
        <v>717150007</v>
      </c>
      <c r="D102" s="6">
        <v>1132561</v>
      </c>
      <c r="E102" s="40">
        <v>13</v>
      </c>
      <c r="F102" s="6" t="str">
        <f>VLOOKUP(C102,'AUD ABRIL'!B:T,2,0)</f>
        <v>Corporación de Derecho Privado.</v>
      </c>
      <c r="G102" s="6" t="str">
        <f>VLOOKUP(C102,'AUD ABRIL'!B:T,3,0)</f>
        <v xml:space="preserve">Otorgada por Decreto Supremo Nº 972, de fecha 25 de julio de  1990, del Ministerio de Justicia, publicado en el Diario Oficial el día 13 de agosto de 1990. </v>
      </c>
      <c r="H102" s="6" t="str">
        <f>VLOOKUP(C102,'AUD ABRIL'!B:T,4,0)</f>
        <v xml:space="preserve">Certificado de vigencia, folio Nº 50038906023, de fecha 17 de mayo de 2021, del Servicio de Registro Civil e Identificación.
</v>
      </c>
      <c r="I102" s="6" t="str">
        <f>VLOOKUP(C102,'AUD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2" s="6" t="str">
        <f>VLOOKUP(C102,'AUD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2" s="6" t="str">
        <f>VLOOKUP(C102,'AUD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2" s="6" t="str">
        <f>VLOOKUP(C102,'AUD ABRIL'!B:T,8,0)</f>
        <v>21 de marzo de 2019 a 21 de marzo de 2022</v>
      </c>
      <c r="M102" s="6" t="str">
        <f>VLOOKUP(C102,'AUD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102" s="6" t="str">
        <f>VLOOKUP(C102,'AUD ABRIL'!B:T,10,0)</f>
        <v xml:space="preserve">Carlos Justiniano Nº 1123, comuna de Providencia, Región Metropolitana.
</v>
      </c>
      <c r="O102" s="6" t="str">
        <f>VLOOKUP(C102,'AUD ABRIL'!B:T,11,0)</f>
        <v>XIII</v>
      </c>
      <c r="P102" s="6" t="str">
        <f>VLOOKUP(C102,'AUD ABRIL'!B:T,12,0)</f>
        <v>Providencia</v>
      </c>
      <c r="Q102" s="6" t="str">
        <f>VLOOKUP(C102,'AUD ABRIL'!B:T,13,0)</f>
        <v>Fono 223393900- 223393901</v>
      </c>
      <c r="R102" s="6">
        <f>VLOOKUP(C102,'AUD ABRIL'!B:T,14,0)</f>
        <v>0</v>
      </c>
      <c r="S102" s="6">
        <f>VLOOKUP(C102,'AUD ABRIL'!B:T,15,0)</f>
        <v>0</v>
      </c>
      <c r="T102" s="6" t="str">
        <f>VLOOKUP(C102,'AUD ABRIL'!B:T,16,0)</f>
        <v>93401: Institución de Asistencia Social</v>
      </c>
      <c r="U102" s="6" t="str">
        <f>VLOOKUP(C102,'AUD ABRIL'!B:T,17,0)</f>
        <v>Certificado Financiero, correspondiente al año 2020, arpobado por el Sub Departamento de Supervisión Financiera Nacional.</v>
      </c>
      <c r="V102" s="7">
        <f>VLOOKUP(C102,'AUD ABRIL'!B:T,18,0)</f>
        <v>37970</v>
      </c>
      <c r="W102" s="8">
        <f>VLOOKUP(C102,'AUD ABRIL'!B:T,19,0)</f>
        <v>6570</v>
      </c>
      <c r="X102" s="9">
        <v>22697656</v>
      </c>
      <c r="Y102" s="9">
        <v>87025140</v>
      </c>
      <c r="Z102" s="7">
        <v>44681</v>
      </c>
      <c r="AA102" s="6" t="s">
        <v>6340</v>
      </c>
      <c r="AB102" s="6" t="s">
        <v>6341</v>
      </c>
      <c r="AC102" s="6" t="s">
        <v>6371</v>
      </c>
    </row>
    <row r="103" spans="2:29" x14ac:dyDescent="0.2">
      <c r="B103" s="40" t="s">
        <v>6484</v>
      </c>
      <c r="C103" s="40">
        <v>717150007</v>
      </c>
      <c r="D103" s="6">
        <v>1132562</v>
      </c>
      <c r="E103" s="40">
        <v>13</v>
      </c>
      <c r="F103" s="6" t="str">
        <f>VLOOKUP(C103,'AUD ABRIL'!B:T,2,0)</f>
        <v>Corporación de Derecho Privado.</v>
      </c>
      <c r="G103" s="6" t="str">
        <f>VLOOKUP(C103,'AUD ABRIL'!B:T,3,0)</f>
        <v xml:space="preserve">Otorgada por Decreto Supremo Nº 972, de fecha 25 de julio de  1990, del Ministerio de Justicia, publicado en el Diario Oficial el día 13 de agosto de 1990. </v>
      </c>
      <c r="H103" s="6" t="str">
        <f>VLOOKUP(C103,'AUD ABRIL'!B:T,4,0)</f>
        <v xml:space="preserve">Certificado de vigencia, folio Nº 50038906023, de fecha 17 de mayo de 2021, del Servicio de Registro Civil e Identificación.
</v>
      </c>
      <c r="I103" s="6" t="str">
        <f>VLOOKUP(C103,'AUD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3" s="6" t="str">
        <f>VLOOKUP(C103,'AUD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3" s="6" t="str">
        <f>VLOOKUP(C103,'AUD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3" s="6" t="str">
        <f>VLOOKUP(C103,'AUD ABRIL'!B:T,8,0)</f>
        <v>21 de marzo de 2019 a 21 de marzo de 2022</v>
      </c>
      <c r="M103" s="6" t="str">
        <f>VLOOKUP(C103,'AUD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103" s="6" t="str">
        <f>VLOOKUP(C103,'AUD ABRIL'!B:T,10,0)</f>
        <v xml:space="preserve">Carlos Justiniano Nº 1123, comuna de Providencia, Región Metropolitana.
</v>
      </c>
      <c r="O103" s="6" t="str">
        <f>VLOOKUP(C103,'AUD ABRIL'!B:T,11,0)</f>
        <v>XIII</v>
      </c>
      <c r="P103" s="6" t="str">
        <f>VLOOKUP(C103,'AUD ABRIL'!B:T,12,0)</f>
        <v>Providencia</v>
      </c>
      <c r="Q103" s="6" t="str">
        <f>VLOOKUP(C103,'AUD ABRIL'!B:T,13,0)</f>
        <v>Fono 223393900- 223393901</v>
      </c>
      <c r="R103" s="6">
        <f>VLOOKUP(C103,'AUD ABRIL'!B:T,14,0)</f>
        <v>0</v>
      </c>
      <c r="S103" s="6">
        <f>VLOOKUP(C103,'AUD ABRIL'!B:T,15,0)</f>
        <v>0</v>
      </c>
      <c r="T103" s="6" t="str">
        <f>VLOOKUP(C103,'AUD ABRIL'!B:T,16,0)</f>
        <v>93401: Institución de Asistencia Social</v>
      </c>
      <c r="U103" s="6" t="str">
        <f>VLOOKUP(C103,'AUD ABRIL'!B:T,17,0)</f>
        <v>Certificado Financiero, correspondiente al año 2020, arpobado por el Sub Departamento de Supervisión Financiera Nacional.</v>
      </c>
      <c r="V103" s="7">
        <f>VLOOKUP(C103,'AUD ABRIL'!B:T,18,0)</f>
        <v>37970</v>
      </c>
      <c r="W103" s="8">
        <f>VLOOKUP(C103,'AUD ABRIL'!B:T,19,0)</f>
        <v>6570</v>
      </c>
      <c r="X103" s="9">
        <v>13603393</v>
      </c>
      <c r="Y103" s="9">
        <v>54413578</v>
      </c>
      <c r="Z103" s="7">
        <v>44681</v>
      </c>
      <c r="AA103" s="6" t="s">
        <v>6340</v>
      </c>
      <c r="AB103" s="6" t="s">
        <v>6341</v>
      </c>
      <c r="AC103" s="6" t="s">
        <v>6362</v>
      </c>
    </row>
    <row r="104" spans="2:29" x14ac:dyDescent="0.2">
      <c r="B104" s="40" t="s">
        <v>6484</v>
      </c>
      <c r="C104" s="40">
        <v>717150007</v>
      </c>
      <c r="D104" s="6">
        <v>1132588</v>
      </c>
      <c r="E104" s="40">
        <v>13</v>
      </c>
      <c r="F104" s="6" t="str">
        <f>VLOOKUP(C104,'AUD ABRIL'!B:T,2,0)</f>
        <v>Corporación de Derecho Privado.</v>
      </c>
      <c r="G104" s="6" t="str">
        <f>VLOOKUP(C104,'AUD ABRIL'!B:T,3,0)</f>
        <v xml:space="preserve">Otorgada por Decreto Supremo Nº 972, de fecha 25 de julio de  1990, del Ministerio de Justicia, publicado en el Diario Oficial el día 13 de agosto de 1990. </v>
      </c>
      <c r="H104" s="6" t="str">
        <f>VLOOKUP(C104,'AUD ABRIL'!B:T,4,0)</f>
        <v xml:space="preserve">Certificado de vigencia, folio Nº 50038906023, de fecha 17 de mayo de 2021, del Servicio de Registro Civil e Identificación.
</v>
      </c>
      <c r="I104" s="6" t="str">
        <f>VLOOKUP(C104,'AUD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4" s="6" t="str">
        <f>VLOOKUP(C104,'AUD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4" s="6" t="str">
        <f>VLOOKUP(C104,'AUD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4" s="6" t="str">
        <f>VLOOKUP(C104,'AUD ABRIL'!B:T,8,0)</f>
        <v>21 de marzo de 2019 a 21 de marzo de 2022</v>
      </c>
      <c r="M104" s="6" t="str">
        <f>VLOOKUP(C104,'AUD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104" s="6" t="str">
        <f>VLOOKUP(C104,'AUD ABRIL'!B:T,10,0)</f>
        <v xml:space="preserve">Carlos Justiniano Nº 1123, comuna de Providencia, Región Metropolitana.
</v>
      </c>
      <c r="O104" s="6" t="str">
        <f>VLOOKUP(C104,'AUD ABRIL'!B:T,11,0)</f>
        <v>XIII</v>
      </c>
      <c r="P104" s="6" t="str">
        <f>VLOOKUP(C104,'AUD ABRIL'!B:T,12,0)</f>
        <v>Providencia</v>
      </c>
      <c r="Q104" s="6" t="str">
        <f>VLOOKUP(C104,'AUD ABRIL'!B:T,13,0)</f>
        <v>Fono 223393900- 223393901</v>
      </c>
      <c r="R104" s="6">
        <f>VLOOKUP(C104,'AUD ABRIL'!B:T,14,0)</f>
        <v>0</v>
      </c>
      <c r="S104" s="6">
        <f>VLOOKUP(C104,'AUD ABRIL'!B:T,15,0)</f>
        <v>0</v>
      </c>
      <c r="T104" s="6" t="str">
        <f>VLOOKUP(C104,'AUD ABRIL'!B:T,16,0)</f>
        <v>93401: Institución de Asistencia Social</v>
      </c>
      <c r="U104" s="6" t="str">
        <f>VLOOKUP(C104,'AUD ABRIL'!B:T,17,0)</f>
        <v>Certificado Financiero, correspondiente al año 2020, arpobado por el Sub Departamento de Supervisión Financiera Nacional.</v>
      </c>
      <c r="V104" s="7">
        <f>VLOOKUP(C104,'AUD ABRIL'!B:T,18,0)</f>
        <v>37970</v>
      </c>
      <c r="W104" s="8">
        <f>VLOOKUP(C104,'AUD ABRIL'!B:T,19,0)</f>
        <v>6570</v>
      </c>
      <c r="X104" s="9">
        <v>4528093</v>
      </c>
      <c r="Y104" s="9">
        <v>19096739</v>
      </c>
      <c r="Z104" s="7">
        <v>44681</v>
      </c>
      <c r="AA104" s="6" t="s">
        <v>6340</v>
      </c>
      <c r="AB104" s="6" t="s">
        <v>6341</v>
      </c>
      <c r="AC104" s="6" t="s">
        <v>6362</v>
      </c>
    </row>
    <row r="105" spans="2:29" x14ac:dyDescent="0.2">
      <c r="B105" s="40" t="s">
        <v>6484</v>
      </c>
      <c r="C105" s="40">
        <v>717150007</v>
      </c>
      <c r="D105" s="6">
        <v>1070520</v>
      </c>
      <c r="E105" s="40">
        <v>7</v>
      </c>
      <c r="F105" s="6" t="str">
        <f>VLOOKUP(C105,'AUD ABRIL'!B:T,2,0)</f>
        <v>Corporación de Derecho Privado.</v>
      </c>
      <c r="G105" s="6" t="str">
        <f>VLOOKUP(C105,'AUD ABRIL'!B:T,3,0)</f>
        <v xml:space="preserve">Otorgada por Decreto Supremo Nº 972, de fecha 25 de julio de  1990, del Ministerio de Justicia, publicado en el Diario Oficial el día 13 de agosto de 1990. </v>
      </c>
      <c r="H105" s="6" t="str">
        <f>VLOOKUP(C105,'AUD ABRIL'!B:T,4,0)</f>
        <v xml:space="preserve">Certificado de vigencia, folio Nº 50038906023, de fecha 17 de mayo de 2021, del Servicio de Registro Civil e Identificación.
</v>
      </c>
      <c r="I105" s="6" t="str">
        <f>VLOOKUP(C105,'AUD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5" s="6" t="str">
        <f>VLOOKUP(C105,'AUD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5" s="6" t="str">
        <f>VLOOKUP(C105,'AUD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5" s="6" t="str">
        <f>VLOOKUP(C105,'AUD ABRIL'!B:T,8,0)</f>
        <v>21 de marzo de 2019 a 21 de marzo de 2022</v>
      </c>
      <c r="M105" s="6" t="str">
        <f>VLOOKUP(C105,'AUD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105" s="6" t="str">
        <f>VLOOKUP(C105,'AUD ABRIL'!B:T,10,0)</f>
        <v xml:space="preserve">Carlos Justiniano Nº 1123, comuna de Providencia, Región Metropolitana.
</v>
      </c>
      <c r="O105" s="6" t="str">
        <f>VLOOKUP(C105,'AUD ABRIL'!B:T,11,0)</f>
        <v>XIII</v>
      </c>
      <c r="P105" s="6" t="str">
        <f>VLOOKUP(C105,'AUD ABRIL'!B:T,12,0)</f>
        <v>Providencia</v>
      </c>
      <c r="Q105" s="6" t="str">
        <f>VLOOKUP(C105,'AUD ABRIL'!B:T,13,0)</f>
        <v>Fono 223393900- 223393901</v>
      </c>
      <c r="R105" s="6">
        <f>VLOOKUP(C105,'AUD ABRIL'!B:T,14,0)</f>
        <v>0</v>
      </c>
      <c r="S105" s="6">
        <f>VLOOKUP(C105,'AUD ABRIL'!B:T,15,0)</f>
        <v>0</v>
      </c>
      <c r="T105" s="6" t="str">
        <f>VLOOKUP(C105,'AUD ABRIL'!B:T,16,0)</f>
        <v>93401: Institución de Asistencia Social</v>
      </c>
      <c r="U105" s="6" t="str">
        <f>VLOOKUP(C105,'AUD ABRIL'!B:T,17,0)</f>
        <v>Certificado Financiero, correspondiente al año 2020, arpobado por el Sub Departamento de Supervisión Financiera Nacional.</v>
      </c>
      <c r="V105" s="7">
        <f>VLOOKUP(C105,'AUD ABRIL'!B:T,18,0)</f>
        <v>37970</v>
      </c>
      <c r="W105" s="8">
        <f>VLOOKUP(C105,'AUD ABRIL'!B:T,19,0)</f>
        <v>6570</v>
      </c>
      <c r="X105" s="9"/>
      <c r="Y105" s="9">
        <v>8268691</v>
      </c>
      <c r="Z105" s="7">
        <v>44681</v>
      </c>
      <c r="AA105" s="6" t="s">
        <v>6340</v>
      </c>
      <c r="AB105" s="6" t="s">
        <v>6341</v>
      </c>
      <c r="AC105" s="6" t="s">
        <v>6382</v>
      </c>
    </row>
    <row r="106" spans="2:29" x14ac:dyDescent="0.2">
      <c r="B106" s="40" t="s">
        <v>6484</v>
      </c>
      <c r="C106" s="40">
        <v>717150007</v>
      </c>
      <c r="D106" s="6">
        <v>1131949</v>
      </c>
      <c r="E106" s="40">
        <v>13</v>
      </c>
      <c r="F106" s="6" t="str">
        <f>VLOOKUP(C106,'AUD ABRIL'!B:T,2,0)</f>
        <v>Corporación de Derecho Privado.</v>
      </c>
      <c r="G106" s="6" t="str">
        <f>VLOOKUP(C106,'AUD ABRIL'!B:T,3,0)</f>
        <v xml:space="preserve">Otorgada por Decreto Supremo Nº 972, de fecha 25 de julio de  1990, del Ministerio de Justicia, publicado en el Diario Oficial el día 13 de agosto de 1990. </v>
      </c>
      <c r="H106" s="6" t="str">
        <f>VLOOKUP(C106,'AUD ABRIL'!B:T,4,0)</f>
        <v xml:space="preserve">Certificado de vigencia, folio Nº 50038906023, de fecha 17 de mayo de 2021, del Servicio de Registro Civil e Identificación.
</v>
      </c>
      <c r="I106" s="6" t="str">
        <f>VLOOKUP(C106,'AUD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6" s="6" t="str">
        <f>VLOOKUP(C106,'AUD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6" s="6" t="str">
        <f>VLOOKUP(C106,'AUD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6" s="6" t="str">
        <f>VLOOKUP(C106,'AUD ABRIL'!B:T,8,0)</f>
        <v>21 de marzo de 2019 a 21 de marzo de 2022</v>
      </c>
      <c r="M106" s="6" t="str">
        <f>VLOOKUP(C106,'AUD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106" s="6" t="str">
        <f>VLOOKUP(C106,'AUD ABRIL'!B:T,10,0)</f>
        <v xml:space="preserve">Carlos Justiniano Nº 1123, comuna de Providencia, Región Metropolitana.
</v>
      </c>
      <c r="O106" s="6" t="str">
        <f>VLOOKUP(C106,'AUD ABRIL'!B:T,11,0)</f>
        <v>XIII</v>
      </c>
      <c r="P106" s="6" t="str">
        <f>VLOOKUP(C106,'AUD ABRIL'!B:T,12,0)</f>
        <v>Providencia</v>
      </c>
      <c r="Q106" s="6" t="str">
        <f>VLOOKUP(C106,'AUD ABRIL'!B:T,13,0)</f>
        <v>Fono 223393900- 223393901</v>
      </c>
      <c r="R106" s="6">
        <f>VLOOKUP(C106,'AUD ABRIL'!B:T,14,0)</f>
        <v>0</v>
      </c>
      <c r="S106" s="6">
        <f>VLOOKUP(C106,'AUD ABRIL'!B:T,15,0)</f>
        <v>0</v>
      </c>
      <c r="T106" s="6" t="str">
        <f>VLOOKUP(C106,'AUD ABRIL'!B:T,16,0)</f>
        <v>93401: Institución de Asistencia Social</v>
      </c>
      <c r="U106" s="6" t="str">
        <f>VLOOKUP(C106,'AUD ABRIL'!B:T,17,0)</f>
        <v>Certificado Financiero, correspondiente al año 2020, arpobado por el Sub Departamento de Supervisión Financiera Nacional.</v>
      </c>
      <c r="V106" s="7">
        <f>VLOOKUP(C106,'AUD ABRIL'!B:T,18,0)</f>
        <v>37970</v>
      </c>
      <c r="W106" s="8">
        <f>VLOOKUP(C106,'AUD ABRIL'!B:T,19,0)</f>
        <v>6570</v>
      </c>
      <c r="X106" s="9"/>
      <c r="Y106" s="9">
        <v>1051123</v>
      </c>
      <c r="Z106" s="7">
        <v>44681</v>
      </c>
      <c r="AA106" s="6" t="s">
        <v>6340</v>
      </c>
      <c r="AB106" s="6" t="s">
        <v>6341</v>
      </c>
      <c r="AC106" s="6" t="s">
        <v>6363</v>
      </c>
    </row>
    <row r="107" spans="2:29" x14ac:dyDescent="0.2">
      <c r="B107" s="40" t="s">
        <v>6484</v>
      </c>
      <c r="C107" s="40">
        <v>717150007</v>
      </c>
      <c r="D107" s="6">
        <v>1131965</v>
      </c>
      <c r="E107" s="40">
        <v>13</v>
      </c>
      <c r="F107" s="6" t="str">
        <f>VLOOKUP(C107,'AUD ABRIL'!B:T,2,0)</f>
        <v>Corporación de Derecho Privado.</v>
      </c>
      <c r="G107" s="6" t="str">
        <f>VLOOKUP(C107,'AUD ABRIL'!B:T,3,0)</f>
        <v xml:space="preserve">Otorgada por Decreto Supremo Nº 972, de fecha 25 de julio de  1990, del Ministerio de Justicia, publicado en el Diario Oficial el día 13 de agosto de 1990. </v>
      </c>
      <c r="H107" s="6" t="str">
        <f>VLOOKUP(C107,'AUD ABRIL'!B:T,4,0)</f>
        <v xml:space="preserve">Certificado de vigencia, folio Nº 50038906023, de fecha 17 de mayo de 2021, del Servicio de Registro Civil e Identificación.
</v>
      </c>
      <c r="I107" s="6" t="str">
        <f>VLOOKUP(C107,'AUD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7" s="6" t="str">
        <f>VLOOKUP(C107,'AUD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7" s="6" t="str">
        <f>VLOOKUP(C107,'AUD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7" s="6" t="str">
        <f>VLOOKUP(C107,'AUD ABRIL'!B:T,8,0)</f>
        <v>21 de marzo de 2019 a 21 de marzo de 2022</v>
      </c>
      <c r="M107" s="6" t="str">
        <f>VLOOKUP(C107,'AUD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107" s="6" t="str">
        <f>VLOOKUP(C107,'AUD ABRIL'!B:T,10,0)</f>
        <v xml:space="preserve">Carlos Justiniano Nº 1123, comuna de Providencia, Región Metropolitana.
</v>
      </c>
      <c r="O107" s="6" t="str">
        <f>VLOOKUP(C107,'AUD ABRIL'!B:T,11,0)</f>
        <v>XIII</v>
      </c>
      <c r="P107" s="6" t="str">
        <f>VLOOKUP(C107,'AUD ABRIL'!B:T,12,0)</f>
        <v>Providencia</v>
      </c>
      <c r="Q107" s="6" t="str">
        <f>VLOOKUP(C107,'AUD ABRIL'!B:T,13,0)</f>
        <v>Fono 223393900- 223393901</v>
      </c>
      <c r="R107" s="6">
        <f>VLOOKUP(C107,'AUD ABRIL'!B:T,14,0)</f>
        <v>0</v>
      </c>
      <c r="S107" s="6">
        <f>VLOOKUP(C107,'AUD ABRIL'!B:T,15,0)</f>
        <v>0</v>
      </c>
      <c r="T107" s="6" t="str">
        <f>VLOOKUP(C107,'AUD ABRIL'!B:T,16,0)</f>
        <v>93401: Institución de Asistencia Social</v>
      </c>
      <c r="U107" s="6" t="str">
        <f>VLOOKUP(C107,'AUD ABRIL'!B:T,17,0)</f>
        <v>Certificado Financiero, correspondiente al año 2020, arpobado por el Sub Departamento de Supervisión Financiera Nacional.</v>
      </c>
      <c r="V107" s="7">
        <f>VLOOKUP(C107,'AUD ABRIL'!B:T,18,0)</f>
        <v>37970</v>
      </c>
      <c r="W107" s="8">
        <f>VLOOKUP(C107,'AUD ABRIL'!B:T,19,0)</f>
        <v>6570</v>
      </c>
      <c r="X107" s="9">
        <v>5315587</v>
      </c>
      <c r="Y107" s="9">
        <v>9006967</v>
      </c>
      <c r="Z107" s="7">
        <v>44681</v>
      </c>
      <c r="AA107" s="6" t="s">
        <v>6340</v>
      </c>
      <c r="AB107" s="6" t="s">
        <v>6341</v>
      </c>
      <c r="AC107" s="6" t="s">
        <v>5557</v>
      </c>
    </row>
    <row r="108" spans="2:29" x14ac:dyDescent="0.2">
      <c r="B108" s="40" t="s">
        <v>6484</v>
      </c>
      <c r="C108" s="40">
        <v>717150007</v>
      </c>
      <c r="D108" s="6">
        <v>1131978</v>
      </c>
      <c r="E108" s="40">
        <v>13</v>
      </c>
      <c r="F108" s="6" t="str">
        <f>VLOOKUP(C108,'AUD ABRIL'!B:T,2,0)</f>
        <v>Corporación de Derecho Privado.</v>
      </c>
      <c r="G108" s="6" t="str">
        <f>VLOOKUP(C108,'AUD ABRIL'!B:T,3,0)</f>
        <v xml:space="preserve">Otorgada por Decreto Supremo Nº 972, de fecha 25 de julio de  1990, del Ministerio de Justicia, publicado en el Diario Oficial el día 13 de agosto de 1990. </v>
      </c>
      <c r="H108" s="6" t="str">
        <f>VLOOKUP(C108,'AUD ABRIL'!B:T,4,0)</f>
        <v xml:space="preserve">Certificado de vigencia, folio Nº 50038906023, de fecha 17 de mayo de 2021, del Servicio de Registro Civil e Identificación.
</v>
      </c>
      <c r="I108" s="6" t="str">
        <f>VLOOKUP(C108,'AUD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8" s="6" t="str">
        <f>VLOOKUP(C108,'AUD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8" s="6" t="str">
        <f>VLOOKUP(C108,'AUD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8" s="6" t="str">
        <f>VLOOKUP(C108,'AUD ABRIL'!B:T,8,0)</f>
        <v>21 de marzo de 2019 a 21 de marzo de 2022</v>
      </c>
      <c r="M108" s="6" t="str">
        <f>VLOOKUP(C108,'AUD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108" s="6" t="str">
        <f>VLOOKUP(C108,'AUD ABRIL'!B:T,10,0)</f>
        <v xml:space="preserve">Carlos Justiniano Nº 1123, comuna de Providencia, Región Metropolitana.
</v>
      </c>
      <c r="O108" s="6" t="str">
        <f>VLOOKUP(C108,'AUD ABRIL'!B:T,11,0)</f>
        <v>XIII</v>
      </c>
      <c r="P108" s="6" t="str">
        <f>VLOOKUP(C108,'AUD ABRIL'!B:T,12,0)</f>
        <v>Providencia</v>
      </c>
      <c r="Q108" s="6" t="str">
        <f>VLOOKUP(C108,'AUD ABRIL'!B:T,13,0)</f>
        <v>Fono 223393900- 223393901</v>
      </c>
      <c r="R108" s="6">
        <f>VLOOKUP(C108,'AUD ABRIL'!B:T,14,0)</f>
        <v>0</v>
      </c>
      <c r="S108" s="6">
        <f>VLOOKUP(C108,'AUD ABRIL'!B:T,15,0)</f>
        <v>0</v>
      </c>
      <c r="T108" s="6" t="str">
        <f>VLOOKUP(C108,'AUD ABRIL'!B:T,16,0)</f>
        <v>93401: Institución de Asistencia Social</v>
      </c>
      <c r="U108" s="6" t="str">
        <f>VLOOKUP(C108,'AUD ABRIL'!B:T,17,0)</f>
        <v>Certificado Financiero, correspondiente al año 2020, arpobado por el Sub Departamento de Supervisión Financiera Nacional.</v>
      </c>
      <c r="V108" s="7">
        <f>VLOOKUP(C108,'AUD ABRIL'!B:T,18,0)</f>
        <v>37970</v>
      </c>
      <c r="W108" s="8">
        <f>VLOOKUP(C108,'AUD ABRIL'!B:T,19,0)</f>
        <v>6570</v>
      </c>
      <c r="X108" s="9"/>
      <c r="Y108" s="9">
        <v>19785796</v>
      </c>
      <c r="Z108" s="7">
        <v>44681</v>
      </c>
      <c r="AA108" s="6" t="s">
        <v>6340</v>
      </c>
      <c r="AB108" s="6" t="s">
        <v>6341</v>
      </c>
      <c r="AC108" s="6" t="s">
        <v>6363</v>
      </c>
    </row>
    <row r="109" spans="2:29" x14ac:dyDescent="0.2">
      <c r="B109" s="40" t="s">
        <v>6484</v>
      </c>
      <c r="C109" s="40">
        <v>717150007</v>
      </c>
      <c r="D109" s="6">
        <v>1060219</v>
      </c>
      <c r="E109" s="40">
        <v>6</v>
      </c>
      <c r="F109" s="6" t="str">
        <f>VLOOKUP(C109,'AUD ABRIL'!B:T,2,0)</f>
        <v>Corporación de Derecho Privado.</v>
      </c>
      <c r="G109" s="6" t="str">
        <f>VLOOKUP(C109,'AUD ABRIL'!B:T,3,0)</f>
        <v xml:space="preserve">Otorgada por Decreto Supremo Nº 972, de fecha 25 de julio de  1990, del Ministerio de Justicia, publicado en el Diario Oficial el día 13 de agosto de 1990. </v>
      </c>
      <c r="H109" s="6" t="str">
        <f>VLOOKUP(C109,'AUD ABRIL'!B:T,4,0)</f>
        <v xml:space="preserve">Certificado de vigencia, folio Nº 50038906023, de fecha 17 de mayo de 2021, del Servicio de Registro Civil e Identificación.
</v>
      </c>
      <c r="I109" s="6" t="str">
        <f>VLOOKUP(C109,'AUD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9" s="6" t="str">
        <f>VLOOKUP(C109,'AUD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9" s="6" t="str">
        <f>VLOOKUP(C109,'AUD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9" s="6" t="str">
        <f>VLOOKUP(C109,'AUD ABRIL'!B:T,8,0)</f>
        <v>21 de marzo de 2019 a 21 de marzo de 2022</v>
      </c>
      <c r="M109" s="6" t="str">
        <f>VLOOKUP(C109,'AUD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109" s="6" t="str">
        <f>VLOOKUP(C109,'AUD ABRIL'!B:T,10,0)</f>
        <v xml:space="preserve">Carlos Justiniano Nº 1123, comuna de Providencia, Región Metropolitana.
</v>
      </c>
      <c r="O109" s="6" t="str">
        <f>VLOOKUP(C109,'AUD ABRIL'!B:T,11,0)</f>
        <v>XIII</v>
      </c>
      <c r="P109" s="6" t="str">
        <f>VLOOKUP(C109,'AUD ABRIL'!B:T,12,0)</f>
        <v>Providencia</v>
      </c>
      <c r="Q109" s="6" t="str">
        <f>VLOOKUP(C109,'AUD ABRIL'!B:T,13,0)</f>
        <v>Fono 223393900- 223393901</v>
      </c>
      <c r="R109" s="6">
        <f>VLOOKUP(C109,'AUD ABRIL'!B:T,14,0)</f>
        <v>0</v>
      </c>
      <c r="S109" s="6">
        <f>VLOOKUP(C109,'AUD ABRIL'!B:T,15,0)</f>
        <v>0</v>
      </c>
      <c r="T109" s="6" t="str">
        <f>VLOOKUP(C109,'AUD ABRIL'!B:T,16,0)</f>
        <v>93401: Institución de Asistencia Social</v>
      </c>
      <c r="U109" s="6" t="str">
        <f>VLOOKUP(C109,'AUD ABRIL'!B:T,17,0)</f>
        <v>Certificado Financiero, correspondiente al año 2020, arpobado por el Sub Departamento de Supervisión Financiera Nacional.</v>
      </c>
      <c r="V109" s="7">
        <f>VLOOKUP(C109,'AUD ABRIL'!B:T,18,0)</f>
        <v>37970</v>
      </c>
      <c r="W109" s="8">
        <f>VLOOKUP(C109,'AUD ABRIL'!B:T,19,0)</f>
        <v>6570</v>
      </c>
      <c r="X109" s="9"/>
      <c r="Y109" s="9">
        <v>530992</v>
      </c>
      <c r="Z109" s="7">
        <v>44681</v>
      </c>
      <c r="AA109" s="6" t="s">
        <v>6340</v>
      </c>
      <c r="AB109" s="6" t="s">
        <v>6341</v>
      </c>
      <c r="AC109" s="6" t="s">
        <v>6352</v>
      </c>
    </row>
    <row r="110" spans="2:29" x14ac:dyDescent="0.2">
      <c r="B110" s="40" t="s">
        <v>6484</v>
      </c>
      <c r="C110" s="40">
        <v>717150007</v>
      </c>
      <c r="D110" s="6">
        <v>1110155</v>
      </c>
      <c r="E110" s="40">
        <v>11</v>
      </c>
      <c r="F110" s="6" t="str">
        <f>VLOOKUP(C110,'AUD ABRIL'!B:T,2,0)</f>
        <v>Corporación de Derecho Privado.</v>
      </c>
      <c r="G110" s="6" t="str">
        <f>VLOOKUP(C110,'AUD ABRIL'!B:T,3,0)</f>
        <v xml:space="preserve">Otorgada por Decreto Supremo Nº 972, de fecha 25 de julio de  1990, del Ministerio de Justicia, publicado en el Diario Oficial el día 13 de agosto de 1990. </v>
      </c>
      <c r="H110" s="6" t="str">
        <f>VLOOKUP(C110,'AUD ABRIL'!B:T,4,0)</f>
        <v xml:space="preserve">Certificado de vigencia, folio Nº 50038906023, de fecha 17 de mayo de 2021, del Servicio de Registro Civil e Identificación.
</v>
      </c>
      <c r="I110" s="6" t="str">
        <f>VLOOKUP(C110,'AUD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0" s="6" t="str">
        <f>VLOOKUP(C110,'AUD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0" s="6" t="str">
        <f>VLOOKUP(C110,'AUD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0" s="6" t="str">
        <f>VLOOKUP(C110,'AUD ABRIL'!B:T,8,0)</f>
        <v>21 de marzo de 2019 a 21 de marzo de 2022</v>
      </c>
      <c r="M110" s="6" t="str">
        <f>VLOOKUP(C110,'AUD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110" s="6" t="str">
        <f>VLOOKUP(C110,'AUD ABRIL'!B:T,10,0)</f>
        <v xml:space="preserve">Carlos Justiniano Nº 1123, comuna de Providencia, Región Metropolitana.
</v>
      </c>
      <c r="O110" s="6" t="str">
        <f>VLOOKUP(C110,'AUD ABRIL'!B:T,11,0)</f>
        <v>XIII</v>
      </c>
      <c r="P110" s="6" t="str">
        <f>VLOOKUP(C110,'AUD ABRIL'!B:T,12,0)</f>
        <v>Providencia</v>
      </c>
      <c r="Q110" s="6" t="str">
        <f>VLOOKUP(C110,'AUD ABRIL'!B:T,13,0)</f>
        <v>Fono 223393900- 223393901</v>
      </c>
      <c r="R110" s="6">
        <f>VLOOKUP(C110,'AUD ABRIL'!B:T,14,0)</f>
        <v>0</v>
      </c>
      <c r="S110" s="6">
        <f>VLOOKUP(C110,'AUD ABRIL'!B:T,15,0)</f>
        <v>0</v>
      </c>
      <c r="T110" s="6" t="str">
        <f>VLOOKUP(C110,'AUD ABRIL'!B:T,16,0)</f>
        <v>93401: Institución de Asistencia Social</v>
      </c>
      <c r="U110" s="6" t="str">
        <f>VLOOKUP(C110,'AUD ABRIL'!B:T,17,0)</f>
        <v>Certificado Financiero, correspondiente al año 2020, arpobado por el Sub Departamento de Supervisión Financiera Nacional.</v>
      </c>
      <c r="V110" s="7">
        <f>VLOOKUP(C110,'AUD ABRIL'!B:T,18,0)</f>
        <v>37970</v>
      </c>
      <c r="W110" s="8">
        <f>VLOOKUP(C110,'AUD ABRIL'!B:T,19,0)</f>
        <v>6570</v>
      </c>
      <c r="X110" s="9">
        <v>785474</v>
      </c>
      <c r="Y110" s="9">
        <v>785474</v>
      </c>
      <c r="Z110" s="7">
        <v>44681</v>
      </c>
      <c r="AA110" s="6" t="s">
        <v>6340</v>
      </c>
      <c r="AB110" s="6" t="s">
        <v>6341</v>
      </c>
      <c r="AC110" s="6" t="s">
        <v>8502</v>
      </c>
    </row>
    <row r="111" spans="2:29" x14ac:dyDescent="0.2">
      <c r="B111" s="40" t="s">
        <v>6484</v>
      </c>
      <c r="C111" s="40">
        <v>717150007</v>
      </c>
      <c r="D111" s="6">
        <v>1131392</v>
      </c>
      <c r="E111" s="40">
        <v>13</v>
      </c>
      <c r="F111" s="6" t="str">
        <f>VLOOKUP(C111,'AUD ABRIL'!B:T,2,0)</f>
        <v>Corporación de Derecho Privado.</v>
      </c>
      <c r="G111" s="6" t="str">
        <f>VLOOKUP(C111,'AUD ABRIL'!B:T,3,0)</f>
        <v xml:space="preserve">Otorgada por Decreto Supremo Nº 972, de fecha 25 de julio de  1990, del Ministerio de Justicia, publicado en el Diario Oficial el día 13 de agosto de 1990. </v>
      </c>
      <c r="H111" s="6" t="str">
        <f>VLOOKUP(C111,'AUD ABRIL'!B:T,4,0)</f>
        <v xml:space="preserve">Certificado de vigencia, folio Nº 50038906023, de fecha 17 de mayo de 2021, del Servicio de Registro Civil e Identificación.
</v>
      </c>
      <c r="I111" s="6" t="str">
        <f>VLOOKUP(C111,'AUD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1" s="6" t="str">
        <f>VLOOKUP(C111,'AUD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1" s="6" t="str">
        <f>VLOOKUP(C111,'AUD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1" s="6" t="str">
        <f>VLOOKUP(C111,'AUD ABRIL'!B:T,8,0)</f>
        <v>21 de marzo de 2019 a 21 de marzo de 2022</v>
      </c>
      <c r="M111" s="6" t="str">
        <f>VLOOKUP(C111,'AUD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111" s="6" t="str">
        <f>VLOOKUP(C111,'AUD ABRIL'!B:T,10,0)</f>
        <v xml:space="preserve">Carlos Justiniano Nº 1123, comuna de Providencia, Región Metropolitana.
</v>
      </c>
      <c r="O111" s="6" t="str">
        <f>VLOOKUP(C111,'AUD ABRIL'!B:T,11,0)</f>
        <v>XIII</v>
      </c>
      <c r="P111" s="6" t="str">
        <f>VLOOKUP(C111,'AUD ABRIL'!B:T,12,0)</f>
        <v>Providencia</v>
      </c>
      <c r="Q111" s="6" t="str">
        <f>VLOOKUP(C111,'AUD ABRIL'!B:T,13,0)</f>
        <v>Fono 223393900- 223393901</v>
      </c>
      <c r="R111" s="6">
        <f>VLOOKUP(C111,'AUD ABRIL'!B:T,14,0)</f>
        <v>0</v>
      </c>
      <c r="S111" s="6">
        <f>VLOOKUP(C111,'AUD ABRIL'!B:T,15,0)</f>
        <v>0</v>
      </c>
      <c r="T111" s="6" t="str">
        <f>VLOOKUP(C111,'AUD ABRIL'!B:T,16,0)</f>
        <v>93401: Institución de Asistencia Social</v>
      </c>
      <c r="U111" s="6" t="str">
        <f>VLOOKUP(C111,'AUD ABRIL'!B:T,17,0)</f>
        <v>Certificado Financiero, correspondiente al año 2020, arpobado por el Sub Departamento de Supervisión Financiera Nacional.</v>
      </c>
      <c r="V111" s="7">
        <f>VLOOKUP(C111,'AUD ABRIL'!B:T,18,0)</f>
        <v>37970</v>
      </c>
      <c r="W111" s="8">
        <f>VLOOKUP(C111,'AUD ABRIL'!B:T,19,0)</f>
        <v>6570</v>
      </c>
      <c r="X111" s="9">
        <v>2928711</v>
      </c>
      <c r="Y111" s="9">
        <v>2928711</v>
      </c>
      <c r="Z111" s="7">
        <v>44681</v>
      </c>
      <c r="AA111" s="6" t="s">
        <v>6340</v>
      </c>
      <c r="AB111" s="6" t="s">
        <v>6341</v>
      </c>
      <c r="AC111" s="6" t="s">
        <v>8511</v>
      </c>
    </row>
    <row r="112" spans="2:29" x14ac:dyDescent="0.2">
      <c r="B112" s="40" t="s">
        <v>8222</v>
      </c>
      <c r="C112" s="40">
        <v>717150007</v>
      </c>
      <c r="D112" s="6">
        <v>1060424</v>
      </c>
      <c r="E112" s="40">
        <v>6</v>
      </c>
      <c r="F112" s="6" t="str">
        <f>VLOOKUP(C112,'AUD ABRIL'!B:T,2,0)</f>
        <v>Corporación de Derecho Privado.</v>
      </c>
      <c r="G112" s="6" t="str">
        <f>VLOOKUP(C112,'AUD ABRIL'!B:T,3,0)</f>
        <v xml:space="preserve">Otorgada por Decreto Supremo Nº 972, de fecha 25 de julio de  1990, del Ministerio de Justicia, publicado en el Diario Oficial el día 13 de agosto de 1990. </v>
      </c>
      <c r="H112" s="6" t="str">
        <f>VLOOKUP(C112,'AUD ABRIL'!B:T,4,0)</f>
        <v xml:space="preserve">Certificado de vigencia, folio Nº 50038906023, de fecha 17 de mayo de 2021, del Servicio de Registro Civil e Identificación.
</v>
      </c>
      <c r="I112" s="6" t="str">
        <f>VLOOKUP(C112,'AUD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2" s="6" t="str">
        <f>VLOOKUP(C112,'AUD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2" s="6" t="str">
        <f>VLOOKUP(C112,'AUD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2" s="6" t="str">
        <f>VLOOKUP(C112,'AUD ABRIL'!B:T,8,0)</f>
        <v>21 de marzo de 2019 a 21 de marzo de 2022</v>
      </c>
      <c r="M112" s="6" t="str">
        <f>VLOOKUP(C112,'AUD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112" s="6" t="str">
        <f>VLOOKUP(C112,'AUD ABRIL'!B:T,10,0)</f>
        <v xml:space="preserve">Carlos Justiniano Nº 1123, comuna de Providencia, Región Metropolitana.
</v>
      </c>
      <c r="O112" s="6" t="str">
        <f>VLOOKUP(C112,'AUD ABRIL'!B:T,11,0)</f>
        <v>XIII</v>
      </c>
      <c r="P112" s="6" t="str">
        <f>VLOOKUP(C112,'AUD ABRIL'!B:T,12,0)</f>
        <v>Providencia</v>
      </c>
      <c r="Q112" s="6" t="str">
        <f>VLOOKUP(C112,'AUD ABRIL'!B:T,13,0)</f>
        <v>Fono 223393900- 223393901</v>
      </c>
      <c r="R112" s="6">
        <f>VLOOKUP(C112,'AUD ABRIL'!B:T,14,0)</f>
        <v>0</v>
      </c>
      <c r="S112" s="6">
        <f>VLOOKUP(C112,'AUD ABRIL'!B:T,15,0)</f>
        <v>0</v>
      </c>
      <c r="T112" s="6" t="str">
        <f>VLOOKUP(C112,'AUD ABRIL'!B:T,16,0)</f>
        <v>93401: Institución de Asistencia Social</v>
      </c>
      <c r="U112" s="6" t="str">
        <f>VLOOKUP(C112,'AUD ABRIL'!B:T,17,0)</f>
        <v>Certificado Financiero, correspondiente al año 2020, arpobado por el Sub Departamento de Supervisión Financiera Nacional.</v>
      </c>
      <c r="V112" s="7">
        <f>VLOOKUP(C112,'AUD ABRIL'!B:T,18,0)</f>
        <v>37970</v>
      </c>
      <c r="W112" s="8">
        <f>VLOOKUP(C112,'AUD ABRIL'!B:T,19,0)</f>
        <v>6570</v>
      </c>
      <c r="X112" s="9">
        <v>14644910</v>
      </c>
      <c r="Y112" s="9">
        <v>52094639</v>
      </c>
      <c r="Z112" s="7">
        <v>44681</v>
      </c>
      <c r="AA112" s="6" t="s">
        <v>6340</v>
      </c>
      <c r="AB112" s="6" t="s">
        <v>6341</v>
      </c>
      <c r="AC112" s="6" t="s">
        <v>6352</v>
      </c>
    </row>
    <row r="113" spans="2:29" x14ac:dyDescent="0.2">
      <c r="B113" s="40" t="s">
        <v>8222</v>
      </c>
      <c r="C113" s="40">
        <v>717150007</v>
      </c>
      <c r="D113" s="6">
        <v>1060425</v>
      </c>
      <c r="E113" s="40">
        <v>6</v>
      </c>
      <c r="F113" s="6" t="str">
        <f>VLOOKUP(C113,'AUD ABRIL'!B:T,2,0)</f>
        <v>Corporación de Derecho Privado.</v>
      </c>
      <c r="G113" s="6" t="str">
        <f>VLOOKUP(C113,'AUD ABRIL'!B:T,3,0)</f>
        <v xml:space="preserve">Otorgada por Decreto Supremo Nº 972, de fecha 25 de julio de  1990, del Ministerio de Justicia, publicado en el Diario Oficial el día 13 de agosto de 1990. </v>
      </c>
      <c r="H113" s="6" t="str">
        <f>VLOOKUP(C113,'AUD ABRIL'!B:T,4,0)</f>
        <v xml:space="preserve">Certificado de vigencia, folio Nº 50038906023, de fecha 17 de mayo de 2021, del Servicio de Registro Civil e Identificación.
</v>
      </c>
      <c r="I113" s="6" t="str">
        <f>VLOOKUP(C113,'AUD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3" s="6" t="str">
        <f>VLOOKUP(C113,'AUD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3" s="6" t="str">
        <f>VLOOKUP(C113,'AUD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3" s="6" t="str">
        <f>VLOOKUP(C113,'AUD ABRIL'!B:T,8,0)</f>
        <v>21 de marzo de 2019 a 21 de marzo de 2022</v>
      </c>
      <c r="M113" s="6" t="str">
        <f>VLOOKUP(C113,'AUD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113" s="6" t="str">
        <f>VLOOKUP(C113,'AUD ABRIL'!B:T,10,0)</f>
        <v xml:space="preserve">Carlos Justiniano Nº 1123, comuna de Providencia, Región Metropolitana.
</v>
      </c>
      <c r="O113" s="6" t="str">
        <f>VLOOKUP(C113,'AUD ABRIL'!B:T,11,0)</f>
        <v>XIII</v>
      </c>
      <c r="P113" s="6" t="str">
        <f>VLOOKUP(C113,'AUD ABRIL'!B:T,12,0)</f>
        <v>Providencia</v>
      </c>
      <c r="Q113" s="6" t="str">
        <f>VLOOKUP(C113,'AUD ABRIL'!B:T,13,0)</f>
        <v>Fono 223393900- 223393901</v>
      </c>
      <c r="R113" s="6">
        <f>VLOOKUP(C113,'AUD ABRIL'!B:T,14,0)</f>
        <v>0</v>
      </c>
      <c r="S113" s="6">
        <f>VLOOKUP(C113,'AUD ABRIL'!B:T,15,0)</f>
        <v>0</v>
      </c>
      <c r="T113" s="6" t="str">
        <f>VLOOKUP(C113,'AUD ABRIL'!B:T,16,0)</f>
        <v>93401: Institución de Asistencia Social</v>
      </c>
      <c r="U113" s="6" t="str">
        <f>VLOOKUP(C113,'AUD ABRIL'!B:T,17,0)</f>
        <v>Certificado Financiero, correspondiente al año 2020, arpobado por el Sub Departamento de Supervisión Financiera Nacional.</v>
      </c>
      <c r="V113" s="7">
        <f>VLOOKUP(C113,'AUD ABRIL'!B:T,18,0)</f>
        <v>37970</v>
      </c>
      <c r="W113" s="8">
        <f>VLOOKUP(C113,'AUD ABRIL'!B:T,19,0)</f>
        <v>6570</v>
      </c>
      <c r="X113" s="9">
        <v>1435997</v>
      </c>
      <c r="Y113" s="9">
        <v>5459402</v>
      </c>
      <c r="Z113" s="7">
        <v>44681</v>
      </c>
      <c r="AA113" s="6" t="s">
        <v>6340</v>
      </c>
      <c r="AB113" s="6" t="s">
        <v>6341</v>
      </c>
      <c r="AC113" s="6" t="s">
        <v>6352</v>
      </c>
    </row>
    <row r="114" spans="2:29" x14ac:dyDescent="0.2">
      <c r="B114" s="40" t="s">
        <v>8222</v>
      </c>
      <c r="C114" s="40">
        <v>717150007</v>
      </c>
      <c r="D114" s="6">
        <v>1060426</v>
      </c>
      <c r="E114" s="40">
        <v>6</v>
      </c>
      <c r="F114" s="6" t="str">
        <f>VLOOKUP(C114,'AUD ABRIL'!B:T,2,0)</f>
        <v>Corporación de Derecho Privado.</v>
      </c>
      <c r="G114" s="6" t="str">
        <f>VLOOKUP(C114,'AUD ABRIL'!B:T,3,0)</f>
        <v xml:space="preserve">Otorgada por Decreto Supremo Nº 972, de fecha 25 de julio de  1990, del Ministerio de Justicia, publicado en el Diario Oficial el día 13 de agosto de 1990. </v>
      </c>
      <c r="H114" s="6" t="str">
        <f>VLOOKUP(C114,'AUD ABRIL'!B:T,4,0)</f>
        <v xml:space="preserve">Certificado de vigencia, folio Nº 50038906023, de fecha 17 de mayo de 2021, del Servicio de Registro Civil e Identificación.
</v>
      </c>
      <c r="I114" s="6" t="str">
        <f>VLOOKUP(C114,'AUD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4" s="6" t="str">
        <f>VLOOKUP(C114,'AUD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4" s="6" t="str">
        <f>VLOOKUP(C114,'AUD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4" s="6" t="str">
        <f>VLOOKUP(C114,'AUD ABRIL'!B:T,8,0)</f>
        <v>21 de marzo de 2019 a 21 de marzo de 2022</v>
      </c>
      <c r="M114" s="6" t="str">
        <f>VLOOKUP(C114,'AUD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114" s="6" t="str">
        <f>VLOOKUP(C114,'AUD ABRIL'!B:T,10,0)</f>
        <v xml:space="preserve">Carlos Justiniano Nº 1123, comuna de Providencia, Región Metropolitana.
</v>
      </c>
      <c r="O114" s="6" t="str">
        <f>VLOOKUP(C114,'AUD ABRIL'!B:T,11,0)</f>
        <v>XIII</v>
      </c>
      <c r="P114" s="6" t="str">
        <f>VLOOKUP(C114,'AUD ABRIL'!B:T,12,0)</f>
        <v>Providencia</v>
      </c>
      <c r="Q114" s="6" t="str">
        <f>VLOOKUP(C114,'AUD ABRIL'!B:T,13,0)</f>
        <v>Fono 223393900- 223393901</v>
      </c>
      <c r="R114" s="6">
        <f>VLOOKUP(C114,'AUD ABRIL'!B:T,14,0)</f>
        <v>0</v>
      </c>
      <c r="S114" s="6">
        <f>VLOOKUP(C114,'AUD ABRIL'!B:T,15,0)</f>
        <v>0</v>
      </c>
      <c r="T114" s="6" t="str">
        <f>VLOOKUP(C114,'AUD ABRIL'!B:T,16,0)</f>
        <v>93401: Institución de Asistencia Social</v>
      </c>
      <c r="U114" s="6" t="str">
        <f>VLOOKUP(C114,'AUD ABRIL'!B:T,17,0)</f>
        <v>Certificado Financiero, correspondiente al año 2020, arpobado por el Sub Departamento de Supervisión Financiera Nacional.</v>
      </c>
      <c r="V114" s="7">
        <f>VLOOKUP(C114,'AUD ABRIL'!B:T,18,0)</f>
        <v>37970</v>
      </c>
      <c r="W114" s="8">
        <f>VLOOKUP(C114,'AUD ABRIL'!B:T,19,0)</f>
        <v>6570</v>
      </c>
      <c r="X114" s="9">
        <v>616924</v>
      </c>
      <c r="Y114" s="9">
        <v>1613920</v>
      </c>
      <c r="Z114" s="7">
        <v>44681</v>
      </c>
      <c r="AA114" s="6" t="s">
        <v>6340</v>
      </c>
      <c r="AB114" s="6" t="s">
        <v>6341</v>
      </c>
      <c r="AC114" s="6" t="s">
        <v>6352</v>
      </c>
    </row>
    <row r="115" spans="2:29" x14ac:dyDescent="0.2">
      <c r="B115" s="40" t="s">
        <v>8222</v>
      </c>
      <c r="C115" s="40">
        <v>717150007</v>
      </c>
      <c r="D115" s="6">
        <v>1060310</v>
      </c>
      <c r="E115" s="40">
        <v>6</v>
      </c>
      <c r="F115" s="6" t="str">
        <f>VLOOKUP(C115,'AUD ABRIL'!B:T,2,0)</f>
        <v>Corporación de Derecho Privado.</v>
      </c>
      <c r="G115" s="6" t="str">
        <f>VLOOKUP(C115,'AUD ABRIL'!B:T,3,0)</f>
        <v xml:space="preserve">Otorgada por Decreto Supremo Nº 972, de fecha 25 de julio de  1990, del Ministerio de Justicia, publicado en el Diario Oficial el día 13 de agosto de 1990. </v>
      </c>
      <c r="H115" s="6" t="str">
        <f>VLOOKUP(C115,'AUD ABRIL'!B:T,4,0)</f>
        <v xml:space="preserve">Certificado de vigencia, folio Nº 50038906023, de fecha 17 de mayo de 2021, del Servicio de Registro Civil e Identificación.
</v>
      </c>
      <c r="I115" s="6" t="str">
        <f>VLOOKUP(C115,'AUD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5" s="6" t="str">
        <f>VLOOKUP(C115,'AUD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5" s="6" t="str">
        <f>VLOOKUP(C115,'AUD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5" s="6" t="str">
        <f>VLOOKUP(C115,'AUD ABRIL'!B:T,8,0)</f>
        <v>21 de marzo de 2019 a 21 de marzo de 2022</v>
      </c>
      <c r="M115" s="6" t="str">
        <f>VLOOKUP(C115,'AUD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115" s="6" t="str">
        <f>VLOOKUP(C115,'AUD ABRIL'!B:T,10,0)</f>
        <v xml:space="preserve">Carlos Justiniano Nº 1123, comuna de Providencia, Región Metropolitana.
</v>
      </c>
      <c r="O115" s="6" t="str">
        <f>VLOOKUP(C115,'AUD ABRIL'!B:T,11,0)</f>
        <v>XIII</v>
      </c>
      <c r="P115" s="6" t="str">
        <f>VLOOKUP(C115,'AUD ABRIL'!B:T,12,0)</f>
        <v>Providencia</v>
      </c>
      <c r="Q115" s="6" t="str">
        <f>VLOOKUP(C115,'AUD ABRIL'!B:T,13,0)</f>
        <v>Fono 223393900- 223393901</v>
      </c>
      <c r="R115" s="6">
        <f>VLOOKUP(C115,'AUD ABRIL'!B:T,14,0)</f>
        <v>0</v>
      </c>
      <c r="S115" s="6">
        <f>VLOOKUP(C115,'AUD ABRIL'!B:T,15,0)</f>
        <v>0</v>
      </c>
      <c r="T115" s="6" t="str">
        <f>VLOOKUP(C115,'AUD ABRIL'!B:T,16,0)</f>
        <v>93401: Institución de Asistencia Social</v>
      </c>
      <c r="U115" s="6" t="str">
        <f>VLOOKUP(C115,'AUD ABRIL'!B:T,17,0)</f>
        <v>Certificado Financiero, correspondiente al año 2020, arpobado por el Sub Departamento de Supervisión Financiera Nacional.</v>
      </c>
      <c r="V115" s="7">
        <f>VLOOKUP(C115,'AUD ABRIL'!B:T,18,0)</f>
        <v>37970</v>
      </c>
      <c r="W115" s="8">
        <f>VLOOKUP(C115,'AUD ABRIL'!B:T,19,0)</f>
        <v>6570</v>
      </c>
      <c r="X115" s="9"/>
      <c r="Y115" s="9">
        <v>4577311</v>
      </c>
      <c r="Z115" s="7">
        <v>44681</v>
      </c>
      <c r="AA115" s="6" t="s">
        <v>6340</v>
      </c>
      <c r="AB115" s="6" t="s">
        <v>6341</v>
      </c>
      <c r="AC115" s="6" t="s">
        <v>6352</v>
      </c>
    </row>
    <row r="116" spans="2:29" x14ac:dyDescent="0.2">
      <c r="B116" s="40" t="s">
        <v>8222</v>
      </c>
      <c r="C116" s="40">
        <v>717150007</v>
      </c>
      <c r="D116" s="6">
        <v>1070724</v>
      </c>
      <c r="E116" s="40">
        <v>7</v>
      </c>
      <c r="F116" s="6" t="str">
        <f>VLOOKUP(C116,'AUD ABRIL'!B:T,2,0)</f>
        <v>Corporación de Derecho Privado.</v>
      </c>
      <c r="G116" s="6" t="str">
        <f>VLOOKUP(C116,'AUD ABRIL'!B:T,3,0)</f>
        <v xml:space="preserve">Otorgada por Decreto Supremo Nº 972, de fecha 25 de julio de  1990, del Ministerio de Justicia, publicado en el Diario Oficial el día 13 de agosto de 1990. </v>
      </c>
      <c r="H116" s="6" t="str">
        <f>VLOOKUP(C116,'AUD ABRIL'!B:T,4,0)</f>
        <v xml:space="preserve">Certificado de vigencia, folio Nº 50038906023, de fecha 17 de mayo de 2021, del Servicio de Registro Civil e Identificación.
</v>
      </c>
      <c r="I116" s="6" t="str">
        <f>VLOOKUP(C116,'AUD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6" s="6" t="str">
        <f>VLOOKUP(C116,'AUD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6" s="6" t="str">
        <f>VLOOKUP(C116,'AUD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6" s="6" t="str">
        <f>VLOOKUP(C116,'AUD ABRIL'!B:T,8,0)</f>
        <v>21 de marzo de 2019 a 21 de marzo de 2022</v>
      </c>
      <c r="M116" s="6" t="str">
        <f>VLOOKUP(C116,'AUD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116" s="6" t="str">
        <f>VLOOKUP(C116,'AUD ABRIL'!B:T,10,0)</f>
        <v xml:space="preserve">Carlos Justiniano Nº 1123, comuna de Providencia, Región Metropolitana.
</v>
      </c>
      <c r="O116" s="6" t="str">
        <f>VLOOKUP(C116,'AUD ABRIL'!B:T,11,0)</f>
        <v>XIII</v>
      </c>
      <c r="P116" s="6" t="str">
        <f>VLOOKUP(C116,'AUD ABRIL'!B:T,12,0)</f>
        <v>Providencia</v>
      </c>
      <c r="Q116" s="6" t="str">
        <f>VLOOKUP(C116,'AUD ABRIL'!B:T,13,0)</f>
        <v>Fono 223393900- 223393901</v>
      </c>
      <c r="R116" s="6">
        <f>VLOOKUP(C116,'AUD ABRIL'!B:T,14,0)</f>
        <v>0</v>
      </c>
      <c r="S116" s="6">
        <f>VLOOKUP(C116,'AUD ABRIL'!B:T,15,0)</f>
        <v>0</v>
      </c>
      <c r="T116" s="6" t="str">
        <f>VLOOKUP(C116,'AUD ABRIL'!B:T,16,0)</f>
        <v>93401: Institución de Asistencia Social</v>
      </c>
      <c r="U116" s="6" t="str">
        <f>VLOOKUP(C116,'AUD ABRIL'!B:T,17,0)</f>
        <v>Certificado Financiero, correspondiente al año 2020, arpobado por el Sub Departamento de Supervisión Financiera Nacional.</v>
      </c>
      <c r="V116" s="7">
        <f>VLOOKUP(C116,'AUD ABRIL'!B:T,18,0)</f>
        <v>37970</v>
      </c>
      <c r="W116" s="8">
        <f>VLOOKUP(C116,'AUD ABRIL'!B:T,19,0)</f>
        <v>6570</v>
      </c>
      <c r="X116" s="9">
        <v>3691380</v>
      </c>
      <c r="Y116" s="9">
        <v>3691380</v>
      </c>
      <c r="Z116" s="7">
        <v>44681</v>
      </c>
      <c r="AA116" s="6" t="s">
        <v>6340</v>
      </c>
      <c r="AB116" s="6" t="s">
        <v>6341</v>
      </c>
      <c r="AC116" s="6" t="s">
        <v>6382</v>
      </c>
    </row>
    <row r="117" spans="2:29" x14ac:dyDescent="0.2">
      <c r="B117" s="40" t="s">
        <v>8222</v>
      </c>
      <c r="C117" s="40">
        <v>717150007</v>
      </c>
      <c r="D117" s="6">
        <v>1132593</v>
      </c>
      <c r="E117" s="40">
        <v>13</v>
      </c>
      <c r="F117" s="6" t="str">
        <f>VLOOKUP(C117,'AUD ABRIL'!B:T,2,0)</f>
        <v>Corporación de Derecho Privado.</v>
      </c>
      <c r="G117" s="6" t="str">
        <f>VLOOKUP(C117,'AUD ABRIL'!B:T,3,0)</f>
        <v xml:space="preserve">Otorgada por Decreto Supremo Nº 972, de fecha 25 de julio de  1990, del Ministerio de Justicia, publicado en el Diario Oficial el día 13 de agosto de 1990. </v>
      </c>
      <c r="H117" s="6" t="str">
        <f>VLOOKUP(C117,'AUD ABRIL'!B:T,4,0)</f>
        <v xml:space="preserve">Certificado de vigencia, folio Nº 50038906023, de fecha 17 de mayo de 2021, del Servicio de Registro Civil e Identificación.
</v>
      </c>
      <c r="I117" s="6" t="str">
        <f>VLOOKUP(C117,'AUD ABRIL'!B:T,5,0)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7" s="6" t="str">
        <f>VLOOKUP(C117,'AUD ABRIL'!B:T,6,0)</f>
        <v xml:space="preserve">Presidente: Exequiel González Balbontín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7" s="6" t="str">
        <f>VLOOKUP(C117,'AUD ABRIL'!B:T,7,0)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7" s="6" t="str">
        <f>VLOOKUP(C117,'AUD ABRIL'!B:T,8,0)</f>
        <v>21 de marzo de 2019 a 21 de marzo de 2022</v>
      </c>
      <c r="M117" s="6" t="str">
        <f>VLOOKUP(C117,'AUD ABRIL'!B:T,9,0)</f>
        <v xml:space="preserve">Directora Ejecutiva: María Consuelo Contreras Largo
Sub Directora Ejecutiva: Milagros Isabel Neghme Cristi,                                 Podrán actuar conjunta o separadamente.
Presidente: Exequiel González Balbontín, 
Poderes especiales: 
Alejandro Andrés Astorga Arancibia, 
</v>
      </c>
      <c r="N117" s="6" t="str">
        <f>VLOOKUP(C117,'AUD ABRIL'!B:T,10,0)</f>
        <v xml:space="preserve">Carlos Justiniano Nº 1123, comuna de Providencia, Región Metropolitana.
</v>
      </c>
      <c r="O117" s="6" t="str">
        <f>VLOOKUP(C117,'AUD ABRIL'!B:T,11,0)</f>
        <v>XIII</v>
      </c>
      <c r="P117" s="6" t="str">
        <f>VLOOKUP(C117,'AUD ABRIL'!B:T,12,0)</f>
        <v>Providencia</v>
      </c>
      <c r="Q117" s="6" t="str">
        <f>VLOOKUP(C117,'AUD ABRIL'!B:T,13,0)</f>
        <v>Fono 223393900- 223393901</v>
      </c>
      <c r="R117" s="6">
        <f>VLOOKUP(C117,'AUD ABRIL'!B:T,14,0)</f>
        <v>0</v>
      </c>
      <c r="S117" s="6">
        <f>VLOOKUP(C117,'AUD ABRIL'!B:T,15,0)</f>
        <v>0</v>
      </c>
      <c r="T117" s="6" t="str">
        <f>VLOOKUP(C117,'AUD ABRIL'!B:T,16,0)</f>
        <v>93401: Institución de Asistencia Social</v>
      </c>
      <c r="U117" s="6" t="str">
        <f>VLOOKUP(C117,'AUD ABRIL'!B:T,17,0)</f>
        <v>Certificado Financiero, correspondiente al año 2020, arpobado por el Sub Departamento de Supervisión Financiera Nacional.</v>
      </c>
      <c r="V117" s="7">
        <f>VLOOKUP(C117,'AUD ABRIL'!B:T,18,0)</f>
        <v>37970</v>
      </c>
      <c r="W117" s="8">
        <f>VLOOKUP(C117,'AUD ABRIL'!B:T,19,0)</f>
        <v>6570</v>
      </c>
      <c r="X117" s="9">
        <v>16389727</v>
      </c>
      <c r="Y117" s="9">
        <v>16389727</v>
      </c>
      <c r="Z117" s="7">
        <v>44681</v>
      </c>
      <c r="AA117" s="6" t="s">
        <v>6340</v>
      </c>
      <c r="AB117" s="6" t="s">
        <v>6341</v>
      </c>
      <c r="AC117" s="6" t="s">
        <v>6363</v>
      </c>
    </row>
    <row r="118" spans="2:29" x14ac:dyDescent="0.2">
      <c r="B118" s="40" t="s">
        <v>6489</v>
      </c>
      <c r="C118" s="40">
        <v>725129009</v>
      </c>
      <c r="D118" s="6">
        <v>1070480</v>
      </c>
      <c r="E118" s="40">
        <v>7</v>
      </c>
      <c r="F118" s="6" t="str">
        <f>VLOOKUP(C118,'AUD ABRIL'!B:T,2,0)</f>
        <v>Corporación de Derecho Privado.</v>
      </c>
      <c r="G118" s="6" t="str">
        <f>VLOOKUP(C118,'AUD ABRIL'!B:T,3,0)</f>
        <v xml:space="preserve">Otorgada por Decreto Supremo Nº 750, de fecha 12 de mayo de 1994, del Ministerio de Justicia, publicado en el Diario Oficial el día 03 de octubre de 1996. </v>
      </c>
      <c r="H118" s="6" t="str">
        <f>VLOOKUP(C118,'AUD ABRIL'!B:T,4,0)</f>
        <v>Certificado de vigencia, folio N° 500402248383, de 06 de agosto de 2021, emitido por el Servicio de Registro Civil e Identificación.</v>
      </c>
      <c r="I118" s="6" t="str">
        <f>VLOOKUP(C118,'AUD ABRIL'!B:T,5,0)</f>
        <v>La prestación de toda clase de servicios y la ejecución de todo tipo de actividades conducentes al desarrollo integral de los niños y jóvenes socio-culturales.</v>
      </c>
      <c r="J118" s="6" t="str">
        <f>VLOOKUP(C118,'AUD ABRIL'!B:T,6,0)</f>
        <v>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v>
      </c>
      <c r="K118" s="6" t="str">
        <f>VLOOKUP(C118,'AUD ABRIL'!B:T,7,0)</f>
        <v>Durarán 02 años en sus cargos.</v>
      </c>
      <c r="L118" s="6" t="str">
        <f>VLOOKUP(C118,'AUD ABRIL'!B:T,8,0)</f>
        <v xml:space="preserve">De 31 de julio de 2020 al 31 de julio de 2022. </v>
      </c>
      <c r="M118" s="6" t="str">
        <f>VLOOKUP(C118,'AUD ABRIL'!B:T,9,0)</f>
        <v xml:space="preserve">Presidente: Guido Gossens Roell, 
Directora Ejecutiva: Claudia Silvana Pinochet Muñoz, 
</v>
      </c>
      <c r="N118" s="6" t="str">
        <f>VLOOKUP(C118,'AUD ABRIL'!B:T,10,0)</f>
        <v xml:space="preserve">14 Sur, Pasaje 5 Poniente A, N° 270, ciudad de Talca, Región del Maule.
</v>
      </c>
      <c r="O118" s="6" t="str">
        <f>VLOOKUP(C118,'AUD ABRIL'!B:T,11,0)</f>
        <v>VII</v>
      </c>
      <c r="P118" s="6" t="str">
        <f>VLOOKUP(C118,'AUD ABRIL'!B:T,12,0)</f>
        <v>talca</v>
      </c>
      <c r="Q118" s="6" t="str">
        <f>VLOOKUP(C118,'AUD ABRIL'!B:T,13,0)</f>
        <v>71)  2220285</v>
      </c>
      <c r="R118" s="6" t="str">
        <f>VLOOKUP(C118,'AUD ABRIL'!B:T,14,0)</f>
        <v xml:space="preserve">corporacioneducacionalabatemolina@ceam.cl
www.ceam.cl
</v>
      </c>
      <c r="S118" s="6">
        <f>VLOOKUP(C118,'AUD ABRIL'!B:T,15,0)</f>
        <v>0</v>
      </c>
      <c r="T118" s="6" t="str">
        <f>VLOOKUP(C118,'AUD ABRIL'!B:T,16,0)</f>
        <v>93401: Institución de Asistencia Social</v>
      </c>
      <c r="U118" s="6" t="str">
        <f>VLOOKUP(C118,'AUD ABRIL'!B:T,17,0)</f>
        <v>Se acompaña certificado financiero correspondiente al año 2020, aprobados por el Sub Departamento de Supervisión Financiera Nacional</v>
      </c>
      <c r="V118" s="7">
        <f>VLOOKUP(C118,'AUD ABRIL'!B:T,18,0)</f>
        <v>37970</v>
      </c>
      <c r="W118" s="8">
        <f>VLOOKUP(C118,'AUD ABRIL'!B:T,19,0)</f>
        <v>6926</v>
      </c>
      <c r="X118" s="9">
        <v>1655808</v>
      </c>
      <c r="Y118" s="9">
        <v>4845278</v>
      </c>
      <c r="Z118" s="7">
        <v>44681</v>
      </c>
      <c r="AA118" s="6" t="s">
        <v>6340</v>
      </c>
      <c r="AB118" s="6" t="s">
        <v>6341</v>
      </c>
      <c r="AC118" s="6" t="s">
        <v>6353</v>
      </c>
    </row>
    <row r="119" spans="2:29" x14ac:dyDescent="0.2">
      <c r="B119" s="40" t="s">
        <v>6489</v>
      </c>
      <c r="C119" s="40">
        <v>725129009</v>
      </c>
      <c r="D119" s="6">
        <v>1070481</v>
      </c>
      <c r="E119" s="40">
        <v>7</v>
      </c>
      <c r="F119" s="6" t="str">
        <f>VLOOKUP(C119,'AUD ABRIL'!B:T,2,0)</f>
        <v>Corporación de Derecho Privado.</v>
      </c>
      <c r="G119" s="6" t="str">
        <f>VLOOKUP(C119,'AUD ABRIL'!B:T,3,0)</f>
        <v xml:space="preserve">Otorgada por Decreto Supremo Nº 750, de fecha 12 de mayo de 1994, del Ministerio de Justicia, publicado en el Diario Oficial el día 03 de octubre de 1996. </v>
      </c>
      <c r="H119" s="6" t="str">
        <f>VLOOKUP(C119,'AUD ABRIL'!B:T,4,0)</f>
        <v>Certificado de vigencia, folio N° 500402248383, de 06 de agosto de 2021, emitido por el Servicio de Registro Civil e Identificación.</v>
      </c>
      <c r="I119" s="6" t="str">
        <f>VLOOKUP(C119,'AUD ABRIL'!B:T,5,0)</f>
        <v>La prestación de toda clase de servicios y la ejecución de todo tipo de actividades conducentes al desarrollo integral de los niños y jóvenes socio-culturales.</v>
      </c>
      <c r="J119" s="6" t="str">
        <f>VLOOKUP(C119,'AUD ABRIL'!B:T,6,0)</f>
        <v>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v>
      </c>
      <c r="K119" s="6" t="str">
        <f>VLOOKUP(C119,'AUD ABRIL'!B:T,7,0)</f>
        <v>Durarán 02 años en sus cargos.</v>
      </c>
      <c r="L119" s="6" t="str">
        <f>VLOOKUP(C119,'AUD ABRIL'!B:T,8,0)</f>
        <v xml:space="preserve">De 31 de julio de 2020 al 31 de julio de 2022. </v>
      </c>
      <c r="M119" s="6" t="str">
        <f>VLOOKUP(C119,'AUD ABRIL'!B:T,9,0)</f>
        <v xml:space="preserve">Presidente: Guido Gossens Roell, 
Directora Ejecutiva: Claudia Silvana Pinochet Muñoz, 
</v>
      </c>
      <c r="N119" s="6" t="str">
        <f>VLOOKUP(C119,'AUD ABRIL'!B:T,10,0)</f>
        <v xml:space="preserve">14 Sur, Pasaje 5 Poniente A, N° 270, ciudad de Talca, Región del Maule.
</v>
      </c>
      <c r="O119" s="6" t="str">
        <f>VLOOKUP(C119,'AUD ABRIL'!B:T,11,0)</f>
        <v>VII</v>
      </c>
      <c r="P119" s="6" t="str">
        <f>VLOOKUP(C119,'AUD ABRIL'!B:T,12,0)</f>
        <v>talca</v>
      </c>
      <c r="Q119" s="6" t="str">
        <f>VLOOKUP(C119,'AUD ABRIL'!B:T,13,0)</f>
        <v>71)  2220285</v>
      </c>
      <c r="R119" s="6" t="str">
        <f>VLOOKUP(C119,'AUD ABRIL'!B:T,14,0)</f>
        <v xml:space="preserve">corporacioneducacionalabatemolina@ceam.cl
www.ceam.cl
</v>
      </c>
      <c r="S119" s="6">
        <f>VLOOKUP(C119,'AUD ABRIL'!B:T,15,0)</f>
        <v>0</v>
      </c>
      <c r="T119" s="6" t="str">
        <f>VLOOKUP(C119,'AUD ABRIL'!B:T,16,0)</f>
        <v>93401: Institución de Asistencia Social</v>
      </c>
      <c r="U119" s="6" t="str">
        <f>VLOOKUP(C119,'AUD ABRIL'!B:T,17,0)</f>
        <v>Se acompaña certificado financiero correspondiente al año 2020, aprobados por el Sub Departamento de Supervisión Financiera Nacional</v>
      </c>
      <c r="V119" s="7">
        <f>VLOOKUP(C119,'AUD ABRIL'!B:T,18,0)</f>
        <v>37970</v>
      </c>
      <c r="W119" s="8">
        <f>VLOOKUP(C119,'AUD ABRIL'!B:T,19,0)</f>
        <v>6926</v>
      </c>
      <c r="X119" s="9">
        <v>525571</v>
      </c>
      <c r="Y119" s="9">
        <v>2890642</v>
      </c>
      <c r="Z119" s="7">
        <v>44681</v>
      </c>
      <c r="AA119" s="6" t="s">
        <v>6340</v>
      </c>
      <c r="AB119" s="6" t="s">
        <v>6341</v>
      </c>
      <c r="AC119" s="6" t="s">
        <v>6353</v>
      </c>
    </row>
    <row r="120" spans="2:29" x14ac:dyDescent="0.2">
      <c r="B120" s="40" t="s">
        <v>8231</v>
      </c>
      <c r="C120" s="40">
        <v>725129009</v>
      </c>
      <c r="D120" s="6">
        <v>1070718</v>
      </c>
      <c r="E120" s="40">
        <v>7</v>
      </c>
      <c r="F120" s="6" t="str">
        <f>VLOOKUP(C120,'AUD ABRIL'!B:T,2,0)</f>
        <v>Corporación de Derecho Privado.</v>
      </c>
      <c r="G120" s="6" t="str">
        <f>VLOOKUP(C120,'AUD ABRIL'!B:T,3,0)</f>
        <v xml:space="preserve">Otorgada por Decreto Supremo Nº 750, de fecha 12 de mayo de 1994, del Ministerio de Justicia, publicado en el Diario Oficial el día 03 de octubre de 1996. </v>
      </c>
      <c r="H120" s="6" t="str">
        <f>VLOOKUP(C120,'AUD ABRIL'!B:T,4,0)</f>
        <v>Certificado de vigencia, folio N° 500402248383, de 06 de agosto de 2021, emitido por el Servicio de Registro Civil e Identificación.</v>
      </c>
      <c r="I120" s="6" t="str">
        <f>VLOOKUP(C120,'AUD ABRIL'!B:T,5,0)</f>
        <v>La prestación de toda clase de servicios y la ejecución de todo tipo de actividades conducentes al desarrollo integral de los niños y jóvenes socio-culturales.</v>
      </c>
      <c r="J120" s="6" t="str">
        <f>VLOOKUP(C120,'AUD ABRIL'!B:T,6,0)</f>
        <v>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v>
      </c>
      <c r="K120" s="6" t="str">
        <f>VLOOKUP(C120,'AUD ABRIL'!B:T,7,0)</f>
        <v>Durarán 02 años en sus cargos.</v>
      </c>
      <c r="L120" s="6" t="str">
        <f>VLOOKUP(C120,'AUD ABRIL'!B:T,8,0)</f>
        <v xml:space="preserve">De 31 de julio de 2020 al 31 de julio de 2022. </v>
      </c>
      <c r="M120" s="6" t="str">
        <f>VLOOKUP(C120,'AUD ABRIL'!B:T,9,0)</f>
        <v xml:space="preserve">Presidente: Guido Gossens Roell, 
Directora Ejecutiva: Claudia Silvana Pinochet Muñoz, 
</v>
      </c>
      <c r="N120" s="6" t="str">
        <f>VLOOKUP(C120,'AUD ABRIL'!B:T,10,0)</f>
        <v xml:space="preserve">14 Sur, Pasaje 5 Poniente A, N° 270, ciudad de Talca, Región del Maule.
</v>
      </c>
      <c r="O120" s="6" t="str">
        <f>VLOOKUP(C120,'AUD ABRIL'!B:T,11,0)</f>
        <v>VII</v>
      </c>
      <c r="P120" s="6" t="str">
        <f>VLOOKUP(C120,'AUD ABRIL'!B:T,12,0)</f>
        <v>talca</v>
      </c>
      <c r="Q120" s="6" t="str">
        <f>VLOOKUP(C120,'AUD ABRIL'!B:T,13,0)</f>
        <v>71)  2220285</v>
      </c>
      <c r="R120" s="6" t="str">
        <f>VLOOKUP(C120,'AUD ABRIL'!B:T,14,0)</f>
        <v xml:space="preserve">corporacioneducacionalabatemolina@ceam.cl
www.ceam.cl
</v>
      </c>
      <c r="S120" s="6">
        <f>VLOOKUP(C120,'AUD ABRIL'!B:T,15,0)</f>
        <v>0</v>
      </c>
      <c r="T120" s="6" t="str">
        <f>VLOOKUP(C120,'AUD ABRIL'!B:T,16,0)</f>
        <v>93401: Institución de Asistencia Social</v>
      </c>
      <c r="U120" s="6" t="str">
        <f>VLOOKUP(C120,'AUD ABRIL'!B:T,17,0)</f>
        <v>Se acompaña certificado financiero correspondiente al año 2020, aprobados por el Sub Departamento de Supervisión Financiera Nacional</v>
      </c>
      <c r="V120" s="7">
        <f>VLOOKUP(C120,'AUD ABRIL'!B:T,18,0)</f>
        <v>37970</v>
      </c>
      <c r="W120" s="8">
        <f>VLOOKUP(C120,'AUD ABRIL'!B:T,19,0)</f>
        <v>6926</v>
      </c>
      <c r="X120" s="9">
        <v>12551616</v>
      </c>
      <c r="Y120" s="9">
        <v>43193125</v>
      </c>
      <c r="Z120" s="7">
        <v>44681</v>
      </c>
      <c r="AA120" s="6" t="s">
        <v>6340</v>
      </c>
      <c r="AB120" s="6" t="s">
        <v>6341</v>
      </c>
      <c r="AC120" s="6" t="s">
        <v>6353</v>
      </c>
    </row>
    <row r="121" spans="2:29" x14ac:dyDescent="0.2">
      <c r="B121" s="40" t="s">
        <v>8231</v>
      </c>
      <c r="C121" s="40">
        <v>725129009</v>
      </c>
      <c r="D121" s="6">
        <v>1070515</v>
      </c>
      <c r="E121" s="40">
        <v>7</v>
      </c>
      <c r="F121" s="6" t="str">
        <f>VLOOKUP(C121,'AUD ABRIL'!B:T,2,0)</f>
        <v>Corporación de Derecho Privado.</v>
      </c>
      <c r="G121" s="6" t="str">
        <f>VLOOKUP(C121,'AUD ABRIL'!B:T,3,0)</f>
        <v xml:space="preserve">Otorgada por Decreto Supremo Nº 750, de fecha 12 de mayo de 1994, del Ministerio de Justicia, publicado en el Diario Oficial el día 03 de octubre de 1996. </v>
      </c>
      <c r="H121" s="6" t="str">
        <f>VLOOKUP(C121,'AUD ABRIL'!B:T,4,0)</f>
        <v>Certificado de vigencia, folio N° 500402248383, de 06 de agosto de 2021, emitido por el Servicio de Registro Civil e Identificación.</v>
      </c>
      <c r="I121" s="6" t="str">
        <f>VLOOKUP(C121,'AUD ABRIL'!B:T,5,0)</f>
        <v>La prestación de toda clase de servicios y la ejecución de todo tipo de actividades conducentes al desarrollo integral de los niños y jóvenes socio-culturales.</v>
      </c>
      <c r="J121" s="6" t="str">
        <f>VLOOKUP(C121,'AUD ABRIL'!B:T,6,0)</f>
        <v>Presidente: Guido Gossens Roell, 
Secretaria: Luisa Verónica Rojas Huanel, 
Tesorero: Luis Iván Salas Rojas,
Directores:
Marisol  Aguirre Zúñiga, 
María Ernestina Mascaró Morales, 
Consta en Certificado de vigencia de persona jurídica sin fines de lucro, folio N° 500402248143, de 06 de agosto de 2021, emitido por el Servicio de Registro Civil e Identificación.</v>
      </c>
      <c r="K121" s="6" t="str">
        <f>VLOOKUP(C121,'AUD ABRIL'!B:T,7,0)</f>
        <v>Durarán 02 años en sus cargos.</v>
      </c>
      <c r="L121" s="6" t="str">
        <f>VLOOKUP(C121,'AUD ABRIL'!B:T,8,0)</f>
        <v xml:space="preserve">De 31 de julio de 2020 al 31 de julio de 2022. </v>
      </c>
      <c r="M121" s="6" t="str">
        <f>VLOOKUP(C121,'AUD ABRIL'!B:T,9,0)</f>
        <v xml:space="preserve">Presidente: Guido Gossens Roell, 
Directora Ejecutiva: Claudia Silvana Pinochet Muñoz, 
</v>
      </c>
      <c r="N121" s="6" t="str">
        <f>VLOOKUP(C121,'AUD ABRIL'!B:T,10,0)</f>
        <v xml:space="preserve">14 Sur, Pasaje 5 Poniente A, N° 270, ciudad de Talca, Región del Maule.
</v>
      </c>
      <c r="O121" s="6" t="str">
        <f>VLOOKUP(C121,'AUD ABRIL'!B:T,11,0)</f>
        <v>VII</v>
      </c>
      <c r="P121" s="6" t="str">
        <f>VLOOKUP(C121,'AUD ABRIL'!B:T,12,0)</f>
        <v>talca</v>
      </c>
      <c r="Q121" s="6" t="str">
        <f>VLOOKUP(C121,'AUD ABRIL'!B:T,13,0)</f>
        <v>71)  2220285</v>
      </c>
      <c r="R121" s="6" t="str">
        <f>VLOOKUP(C121,'AUD ABRIL'!B:T,14,0)</f>
        <v xml:space="preserve">corporacioneducacionalabatemolina@ceam.cl
www.ceam.cl
</v>
      </c>
      <c r="S121" s="6">
        <f>VLOOKUP(C121,'AUD ABRIL'!B:T,15,0)</f>
        <v>0</v>
      </c>
      <c r="T121" s="6" t="str">
        <f>VLOOKUP(C121,'AUD ABRIL'!B:T,16,0)</f>
        <v>93401: Institución de Asistencia Social</v>
      </c>
      <c r="U121" s="6" t="str">
        <f>VLOOKUP(C121,'AUD ABRIL'!B:T,17,0)</f>
        <v>Se acompaña certificado financiero correspondiente al año 2020, aprobados por el Sub Departamento de Supervisión Financiera Nacional</v>
      </c>
      <c r="V121" s="7">
        <f>VLOOKUP(C121,'AUD ABRIL'!B:T,18,0)</f>
        <v>37970</v>
      </c>
      <c r="W121" s="8">
        <f>VLOOKUP(C121,'AUD ABRIL'!B:T,19,0)</f>
        <v>6926</v>
      </c>
      <c r="X121" s="9"/>
      <c r="Y121" s="9">
        <v>218064</v>
      </c>
      <c r="Z121" s="7">
        <v>44681</v>
      </c>
      <c r="AA121" s="6" t="s">
        <v>6340</v>
      </c>
      <c r="AB121" s="6" t="s">
        <v>6341</v>
      </c>
      <c r="AC121" s="6" t="s">
        <v>6353</v>
      </c>
    </row>
    <row r="122" spans="2:29" x14ac:dyDescent="0.2">
      <c r="B122" s="40" t="s">
        <v>6480</v>
      </c>
      <c r="C122" s="40">
        <v>713523003</v>
      </c>
      <c r="D122" s="6">
        <v>1030293</v>
      </c>
      <c r="E122" s="40">
        <v>3</v>
      </c>
      <c r="F122" s="6" t="str">
        <f>VLOOKUP(C122,'AUD ABRIL'!B:T,2,0)</f>
        <v>Corporación de Derecho Privado.</v>
      </c>
      <c r="G122" s="6" t="str">
        <f>VLOOKUP(C122,'AUD ABRIL'!B:T,3,0)</f>
        <v xml:space="preserve">Otorgada por Decreto Supremo Nº 1027, de fecha 07 de noviembre de 1986, del Ministerio de Justicia, publicado en el Diario Oficial el día 22 de noviembre de 1986. </v>
      </c>
      <c r="H122" s="6" t="str">
        <f>VLOOKUP(C122,'AUD ABRIL'!B:T,4,0)</f>
        <v xml:space="preserve">Certificado de Vigencia Folio Nº 500396162528, de fecha 30 de junio de 2021, otorgado por el Servicio de Registro Civil e Identificación.
</v>
      </c>
      <c r="I122" s="6" t="str">
        <f>VLOOKUP(C122,'AUD ABRIL'!B:T,5,0)</f>
        <v>El desarrollo de actividades de prevención y tratamiento, que sirvan para mejorar la atención a los menores en situación irregular en la Cuarta Región.</v>
      </c>
      <c r="J122" s="6" t="str">
        <f>VLOOKUP(C122,'AUD ABRIL'!B:T,6,0)</f>
        <v>Presidente: Francisco León Henríquez Adaros
Vicepresidente: Marcelo Hidalgo Molina
Secretario: Carlos Manuel Calvo Muñoz
Tesorero : Jorge Brusher Mac- Farlane 
Directores:
María Lucrecia Rivera Muñoz
René Corbeaux Cruz</v>
      </c>
      <c r="K122" s="6" t="str">
        <f>VLOOKUP(C122,'AUD ABRIL'!B:T,7,0)</f>
        <v>Durarán 03 años en sus cargos.</v>
      </c>
      <c r="L122" s="6" t="str">
        <f>VLOOKUP(C122,'AUD ABRIL'!B:T,8,0)</f>
        <v>De 20 de Mayo de 2020 al 20  de Mayo de 2023.</v>
      </c>
      <c r="M122" s="6" t="str">
        <f>VLOOKUP(C122,'AUD ABRIL'!B:T,9,0)</f>
        <v xml:space="preserve">Presidente: Francisco León Henríquez Adaros, 
Directora Ejecutiva: María Cristina Meléndez Jiménez,
</v>
      </c>
      <c r="N122" s="6" t="str">
        <f>VLOOKUP(C122,'AUD ABRIL'!B:T,10,0)</f>
        <v xml:space="preserve">La Pampilla S/N, Casilla 98, Coquimbo.
</v>
      </c>
      <c r="O122" s="6" t="str">
        <f>VLOOKUP(C122,'AUD ABRIL'!B:T,11,0)</f>
        <v>IV</v>
      </c>
      <c r="P122" s="6" t="str">
        <f>VLOOKUP(C122,'AUD ABRIL'!B:T,12,0)</f>
        <v>Coquimbo</v>
      </c>
      <c r="Q122" s="6" t="str">
        <f>VLOOKUP(C122,'AUD ABRIL'!B:T,13,0)</f>
        <v>(51) 2321039</v>
      </c>
      <c r="R122" s="6" t="str">
        <f>VLOOKUP(C122,'AUD ABRIL'!B:T,14,0)</f>
        <v xml:space="preserve">cgmistral07@yahoo.es              ugesco@gmail.com
</v>
      </c>
      <c r="S122" s="6" t="str">
        <f>VLOOKUP(C122,'AUD ABRIL'!B:T,15,0)</f>
        <v>Casilla 98</v>
      </c>
      <c r="T122" s="6" t="str">
        <f>VLOOKUP(C122,'AUD ABRIL'!B:T,16,0)</f>
        <v>93401: Institución de Asistencia Social</v>
      </c>
      <c r="U122" s="6" t="str">
        <f>VLOOKUP(C122,'AUD ABRIL'!B:T,17,0)</f>
        <v xml:space="preserve">Se acompaña certificado financiero correspondiente al año 2020 aprobada por el  Sub Departamento de Supervisión Financiera Nacional. </v>
      </c>
      <c r="V122" s="7">
        <f>VLOOKUP(C122,'AUD ABRIL'!B:T,18,0)</f>
        <v>37970</v>
      </c>
      <c r="W122" s="8">
        <f>VLOOKUP(C122,'AUD ABRIL'!B:T,19,0)</f>
        <v>2330</v>
      </c>
      <c r="X122" s="9">
        <v>3107412</v>
      </c>
      <c r="Y122" s="9">
        <v>11435277</v>
      </c>
      <c r="Z122" s="7">
        <v>44681</v>
      </c>
      <c r="AA122" s="6" t="s">
        <v>6340</v>
      </c>
      <c r="AB122" s="6" t="s">
        <v>6341</v>
      </c>
      <c r="AC122" s="6" t="s">
        <v>6374</v>
      </c>
    </row>
    <row r="123" spans="2:29" x14ac:dyDescent="0.2">
      <c r="B123" s="40" t="s">
        <v>6480</v>
      </c>
      <c r="C123" s="40">
        <v>713523003</v>
      </c>
      <c r="D123" s="6">
        <v>1030294</v>
      </c>
      <c r="E123" s="40">
        <v>3</v>
      </c>
      <c r="F123" s="6" t="str">
        <f>VLOOKUP(C123,'AUD ABRIL'!B:T,2,0)</f>
        <v>Corporación de Derecho Privado.</v>
      </c>
      <c r="G123" s="6" t="str">
        <f>VLOOKUP(C123,'AUD ABRIL'!B:T,3,0)</f>
        <v xml:space="preserve">Otorgada por Decreto Supremo Nº 1027, de fecha 07 de noviembre de 1986, del Ministerio de Justicia, publicado en el Diario Oficial el día 22 de noviembre de 1986. </v>
      </c>
      <c r="H123" s="6" t="str">
        <f>VLOOKUP(C123,'AUD ABRIL'!B:T,4,0)</f>
        <v xml:space="preserve">Certificado de Vigencia Folio Nº 500396162528, de fecha 30 de junio de 2021, otorgado por el Servicio de Registro Civil e Identificación.
</v>
      </c>
      <c r="I123" s="6" t="str">
        <f>VLOOKUP(C123,'AUD ABRIL'!B:T,5,0)</f>
        <v>El desarrollo de actividades de prevención y tratamiento, que sirvan para mejorar la atención a los menores en situación irregular en la Cuarta Región.</v>
      </c>
      <c r="J123" s="6" t="str">
        <f>VLOOKUP(C123,'AUD ABRIL'!B:T,6,0)</f>
        <v>Presidente: Francisco León Henríquez Adaros
Vicepresidente: Marcelo Hidalgo Molina
Secretario: Carlos Manuel Calvo Muñoz
Tesorero : Jorge Brusher Mac- Farlane 
Directores:
María Lucrecia Rivera Muñoz
René Corbeaux Cruz</v>
      </c>
      <c r="K123" s="6" t="str">
        <f>VLOOKUP(C123,'AUD ABRIL'!B:T,7,0)</f>
        <v>Durarán 03 años en sus cargos.</v>
      </c>
      <c r="L123" s="6" t="str">
        <f>VLOOKUP(C123,'AUD ABRIL'!B:T,8,0)</f>
        <v>De 20 de Mayo de 2020 al 20  de Mayo de 2023.</v>
      </c>
      <c r="M123" s="6" t="str">
        <f>VLOOKUP(C123,'AUD ABRIL'!B:T,9,0)</f>
        <v xml:space="preserve">Presidente: Francisco León Henríquez Adaros, 
Directora Ejecutiva: María Cristina Meléndez Jiménez,
</v>
      </c>
      <c r="N123" s="6" t="str">
        <f>VLOOKUP(C123,'AUD ABRIL'!B:T,10,0)</f>
        <v xml:space="preserve">La Pampilla S/N, Casilla 98, Coquimbo.
</v>
      </c>
      <c r="O123" s="6" t="str">
        <f>VLOOKUP(C123,'AUD ABRIL'!B:T,11,0)</f>
        <v>IV</v>
      </c>
      <c r="P123" s="6" t="str">
        <f>VLOOKUP(C123,'AUD ABRIL'!B:T,12,0)</f>
        <v>Coquimbo</v>
      </c>
      <c r="Q123" s="6" t="str">
        <f>VLOOKUP(C123,'AUD ABRIL'!B:T,13,0)</f>
        <v>(51) 2321039</v>
      </c>
      <c r="R123" s="6" t="str">
        <f>VLOOKUP(C123,'AUD ABRIL'!B:T,14,0)</f>
        <v xml:space="preserve">cgmistral07@yahoo.es              ugesco@gmail.com
</v>
      </c>
      <c r="S123" s="6" t="str">
        <f>VLOOKUP(C123,'AUD ABRIL'!B:T,15,0)</f>
        <v>Casilla 98</v>
      </c>
      <c r="T123" s="6" t="str">
        <f>VLOOKUP(C123,'AUD ABRIL'!B:T,16,0)</f>
        <v>93401: Institución de Asistencia Social</v>
      </c>
      <c r="U123" s="6" t="str">
        <f>VLOOKUP(C123,'AUD ABRIL'!B:T,17,0)</f>
        <v xml:space="preserve">Se acompaña certificado financiero correspondiente al año 2020 aprobada por el  Sub Departamento de Supervisión Financiera Nacional. </v>
      </c>
      <c r="V123" s="7">
        <f>VLOOKUP(C123,'AUD ABRIL'!B:T,18,0)</f>
        <v>37970</v>
      </c>
      <c r="W123" s="8">
        <f>VLOOKUP(C123,'AUD ABRIL'!B:T,19,0)</f>
        <v>2330</v>
      </c>
      <c r="X123" s="9">
        <v>3853402</v>
      </c>
      <c r="Y123" s="9">
        <v>13945643</v>
      </c>
      <c r="Z123" s="7">
        <v>44681</v>
      </c>
      <c r="AA123" s="6" t="s">
        <v>6340</v>
      </c>
      <c r="AB123" s="6" t="s">
        <v>6341</v>
      </c>
      <c r="AC123" s="6" t="s">
        <v>6374</v>
      </c>
    </row>
    <row r="124" spans="2:29" x14ac:dyDescent="0.2">
      <c r="B124" s="40" t="s">
        <v>6480</v>
      </c>
      <c r="C124" s="40">
        <v>713523003</v>
      </c>
      <c r="D124" s="6">
        <v>1030299</v>
      </c>
      <c r="E124" s="40">
        <v>3</v>
      </c>
      <c r="F124" s="6" t="str">
        <f>VLOOKUP(C124,'AUD ABRIL'!B:T,2,0)</f>
        <v>Corporación de Derecho Privado.</v>
      </c>
      <c r="G124" s="6" t="str">
        <f>VLOOKUP(C124,'AUD ABRIL'!B:T,3,0)</f>
        <v xml:space="preserve">Otorgada por Decreto Supremo Nº 1027, de fecha 07 de noviembre de 1986, del Ministerio de Justicia, publicado en el Diario Oficial el día 22 de noviembre de 1986. </v>
      </c>
      <c r="H124" s="6" t="str">
        <f>VLOOKUP(C124,'AUD ABRIL'!B:T,4,0)</f>
        <v xml:space="preserve">Certificado de Vigencia Folio Nº 500396162528, de fecha 30 de junio de 2021, otorgado por el Servicio de Registro Civil e Identificación.
</v>
      </c>
      <c r="I124" s="6" t="str">
        <f>VLOOKUP(C124,'AUD ABRIL'!B:T,5,0)</f>
        <v>El desarrollo de actividades de prevención y tratamiento, que sirvan para mejorar la atención a los menores en situación irregular en la Cuarta Región.</v>
      </c>
      <c r="J124" s="6" t="str">
        <f>VLOOKUP(C124,'AUD ABRIL'!B:T,6,0)</f>
        <v>Presidente: Francisco León Henríquez Adaros
Vicepresidente: Marcelo Hidalgo Molina
Secretario: Carlos Manuel Calvo Muñoz
Tesorero : Jorge Brusher Mac- Farlane 
Directores:
María Lucrecia Rivera Muñoz
René Corbeaux Cruz</v>
      </c>
      <c r="K124" s="6" t="str">
        <f>VLOOKUP(C124,'AUD ABRIL'!B:T,7,0)</f>
        <v>Durarán 03 años en sus cargos.</v>
      </c>
      <c r="L124" s="6" t="str">
        <f>VLOOKUP(C124,'AUD ABRIL'!B:T,8,0)</f>
        <v>De 20 de Mayo de 2020 al 20  de Mayo de 2023.</v>
      </c>
      <c r="M124" s="6" t="str">
        <f>VLOOKUP(C124,'AUD ABRIL'!B:T,9,0)</f>
        <v xml:space="preserve">Presidente: Francisco León Henríquez Adaros, 
Directora Ejecutiva: María Cristina Meléndez Jiménez,
</v>
      </c>
      <c r="N124" s="6" t="str">
        <f>VLOOKUP(C124,'AUD ABRIL'!B:T,10,0)</f>
        <v xml:space="preserve">La Pampilla S/N, Casilla 98, Coquimbo.
</v>
      </c>
      <c r="O124" s="6" t="str">
        <f>VLOOKUP(C124,'AUD ABRIL'!B:T,11,0)</f>
        <v>IV</v>
      </c>
      <c r="P124" s="6" t="str">
        <f>VLOOKUP(C124,'AUD ABRIL'!B:T,12,0)</f>
        <v>Coquimbo</v>
      </c>
      <c r="Q124" s="6" t="str">
        <f>VLOOKUP(C124,'AUD ABRIL'!B:T,13,0)</f>
        <v>(51) 2321039</v>
      </c>
      <c r="R124" s="6" t="str">
        <f>VLOOKUP(C124,'AUD ABRIL'!B:T,14,0)</f>
        <v xml:space="preserve">cgmistral07@yahoo.es              ugesco@gmail.com
</v>
      </c>
      <c r="S124" s="6" t="str">
        <f>VLOOKUP(C124,'AUD ABRIL'!B:T,15,0)</f>
        <v>Casilla 98</v>
      </c>
      <c r="T124" s="6" t="str">
        <f>VLOOKUP(C124,'AUD ABRIL'!B:T,16,0)</f>
        <v>93401: Institución de Asistencia Social</v>
      </c>
      <c r="U124" s="6" t="str">
        <f>VLOOKUP(C124,'AUD ABRIL'!B:T,17,0)</f>
        <v xml:space="preserve">Se acompaña certificado financiero correspondiente al año 2020 aprobada por el  Sub Departamento de Supervisión Financiera Nacional. </v>
      </c>
      <c r="V124" s="7">
        <f>VLOOKUP(C124,'AUD ABRIL'!B:T,18,0)</f>
        <v>37970</v>
      </c>
      <c r="W124" s="8">
        <f>VLOOKUP(C124,'AUD ABRIL'!B:T,19,0)</f>
        <v>2330</v>
      </c>
      <c r="X124" s="9">
        <v>811087</v>
      </c>
      <c r="Y124" s="9">
        <v>4055436</v>
      </c>
      <c r="Z124" s="7">
        <v>44681</v>
      </c>
      <c r="AA124" s="6" t="s">
        <v>6340</v>
      </c>
      <c r="AB124" s="6" t="s">
        <v>6341</v>
      </c>
      <c r="AC124" s="6" t="s">
        <v>6374</v>
      </c>
    </row>
    <row r="125" spans="2:29" x14ac:dyDescent="0.2">
      <c r="B125" s="40" t="s">
        <v>6480</v>
      </c>
      <c r="C125" s="40">
        <v>713523003</v>
      </c>
      <c r="D125" s="6">
        <v>1030366</v>
      </c>
      <c r="E125" s="40">
        <v>3</v>
      </c>
      <c r="F125" s="6" t="str">
        <f>VLOOKUP(C125,'AUD ABRIL'!B:T,2,0)</f>
        <v>Corporación de Derecho Privado.</v>
      </c>
      <c r="G125" s="6" t="str">
        <f>VLOOKUP(C125,'AUD ABRIL'!B:T,3,0)</f>
        <v xml:space="preserve">Otorgada por Decreto Supremo Nº 1027, de fecha 07 de noviembre de 1986, del Ministerio de Justicia, publicado en el Diario Oficial el día 22 de noviembre de 1986. </v>
      </c>
      <c r="H125" s="6" t="str">
        <f>VLOOKUP(C125,'AUD ABRIL'!B:T,4,0)</f>
        <v xml:space="preserve">Certificado de Vigencia Folio Nº 500396162528, de fecha 30 de junio de 2021, otorgado por el Servicio de Registro Civil e Identificación.
</v>
      </c>
      <c r="I125" s="6" t="str">
        <f>VLOOKUP(C125,'AUD ABRIL'!B:T,5,0)</f>
        <v>El desarrollo de actividades de prevención y tratamiento, que sirvan para mejorar la atención a los menores en situación irregular en la Cuarta Región.</v>
      </c>
      <c r="J125" s="6" t="str">
        <f>VLOOKUP(C125,'AUD ABRIL'!B:T,6,0)</f>
        <v>Presidente: Francisco León Henríquez Adaros
Vicepresidente: Marcelo Hidalgo Molina
Secretario: Carlos Manuel Calvo Muñoz
Tesorero : Jorge Brusher Mac- Farlane 
Directores:
María Lucrecia Rivera Muñoz
René Corbeaux Cruz</v>
      </c>
      <c r="K125" s="6" t="str">
        <f>VLOOKUP(C125,'AUD ABRIL'!B:T,7,0)</f>
        <v>Durarán 03 años en sus cargos.</v>
      </c>
      <c r="L125" s="6" t="str">
        <f>VLOOKUP(C125,'AUD ABRIL'!B:T,8,0)</f>
        <v>De 20 de Mayo de 2020 al 20  de Mayo de 2023.</v>
      </c>
      <c r="M125" s="6" t="str">
        <f>VLOOKUP(C125,'AUD ABRIL'!B:T,9,0)</f>
        <v xml:space="preserve">Presidente: Francisco León Henríquez Adaros, 
Directora Ejecutiva: María Cristina Meléndez Jiménez,
</v>
      </c>
      <c r="N125" s="6" t="str">
        <f>VLOOKUP(C125,'AUD ABRIL'!B:T,10,0)</f>
        <v xml:space="preserve">La Pampilla S/N, Casilla 98, Coquimbo.
</v>
      </c>
      <c r="O125" s="6" t="str">
        <f>VLOOKUP(C125,'AUD ABRIL'!B:T,11,0)</f>
        <v>IV</v>
      </c>
      <c r="P125" s="6" t="str">
        <f>VLOOKUP(C125,'AUD ABRIL'!B:T,12,0)</f>
        <v>Coquimbo</v>
      </c>
      <c r="Q125" s="6" t="str">
        <f>VLOOKUP(C125,'AUD ABRIL'!B:T,13,0)</f>
        <v>(51) 2321039</v>
      </c>
      <c r="R125" s="6" t="str">
        <f>VLOOKUP(C125,'AUD ABRIL'!B:T,14,0)</f>
        <v xml:space="preserve">cgmistral07@yahoo.es              ugesco@gmail.com
</v>
      </c>
      <c r="S125" s="6" t="str">
        <f>VLOOKUP(C125,'AUD ABRIL'!B:T,15,0)</f>
        <v>Casilla 98</v>
      </c>
      <c r="T125" s="6" t="str">
        <f>VLOOKUP(C125,'AUD ABRIL'!B:T,16,0)</f>
        <v>93401: Institución de Asistencia Social</v>
      </c>
      <c r="U125" s="6" t="str">
        <f>VLOOKUP(C125,'AUD ABRIL'!B:T,17,0)</f>
        <v xml:space="preserve">Se acompaña certificado financiero correspondiente al año 2020 aprobada por el  Sub Departamento de Supervisión Financiera Nacional. </v>
      </c>
      <c r="V125" s="7">
        <f>VLOOKUP(C125,'AUD ABRIL'!B:T,18,0)</f>
        <v>37970</v>
      </c>
      <c r="W125" s="8">
        <f>VLOOKUP(C125,'AUD ABRIL'!B:T,19,0)</f>
        <v>2330</v>
      </c>
      <c r="X125" s="9">
        <v>10690252</v>
      </c>
      <c r="Y125" s="9">
        <v>44430369</v>
      </c>
      <c r="Z125" s="7">
        <v>44681</v>
      </c>
      <c r="AA125" s="6" t="s">
        <v>6340</v>
      </c>
      <c r="AB125" s="6" t="s">
        <v>6341</v>
      </c>
      <c r="AC125" s="6" t="s">
        <v>6374</v>
      </c>
    </row>
    <row r="126" spans="2:29" x14ac:dyDescent="0.2">
      <c r="B126" s="40" t="s">
        <v>6480</v>
      </c>
      <c r="C126" s="40">
        <v>713523003</v>
      </c>
      <c r="D126" s="6">
        <v>1030367</v>
      </c>
      <c r="E126" s="40">
        <v>3</v>
      </c>
      <c r="F126" s="6" t="str">
        <f>VLOOKUP(C126,'AUD ABRIL'!B:T,2,0)</f>
        <v>Corporación de Derecho Privado.</v>
      </c>
      <c r="G126" s="6" t="str">
        <f>VLOOKUP(C126,'AUD ABRIL'!B:T,3,0)</f>
        <v xml:space="preserve">Otorgada por Decreto Supremo Nº 1027, de fecha 07 de noviembre de 1986, del Ministerio de Justicia, publicado en el Diario Oficial el día 22 de noviembre de 1986. </v>
      </c>
      <c r="H126" s="6" t="str">
        <f>VLOOKUP(C126,'AUD ABRIL'!B:T,4,0)</f>
        <v xml:space="preserve">Certificado de Vigencia Folio Nº 500396162528, de fecha 30 de junio de 2021, otorgado por el Servicio de Registro Civil e Identificación.
</v>
      </c>
      <c r="I126" s="6" t="str">
        <f>VLOOKUP(C126,'AUD ABRIL'!B:T,5,0)</f>
        <v>El desarrollo de actividades de prevención y tratamiento, que sirvan para mejorar la atención a los menores en situación irregular en la Cuarta Región.</v>
      </c>
      <c r="J126" s="6" t="str">
        <f>VLOOKUP(C126,'AUD ABRIL'!B:T,6,0)</f>
        <v>Presidente: Francisco León Henríquez Adaros
Vicepresidente: Marcelo Hidalgo Molina
Secretario: Carlos Manuel Calvo Muñoz
Tesorero : Jorge Brusher Mac- Farlane 
Directores:
María Lucrecia Rivera Muñoz
René Corbeaux Cruz</v>
      </c>
      <c r="K126" s="6" t="str">
        <f>VLOOKUP(C126,'AUD ABRIL'!B:T,7,0)</f>
        <v>Durarán 03 años en sus cargos.</v>
      </c>
      <c r="L126" s="6" t="str">
        <f>VLOOKUP(C126,'AUD ABRIL'!B:T,8,0)</f>
        <v>De 20 de Mayo de 2020 al 20  de Mayo de 2023.</v>
      </c>
      <c r="M126" s="6" t="str">
        <f>VLOOKUP(C126,'AUD ABRIL'!B:T,9,0)</f>
        <v xml:space="preserve">Presidente: Francisco León Henríquez Adaros, 
Directora Ejecutiva: María Cristina Meléndez Jiménez,
</v>
      </c>
      <c r="N126" s="6" t="str">
        <f>VLOOKUP(C126,'AUD ABRIL'!B:T,10,0)</f>
        <v xml:space="preserve">La Pampilla S/N, Casilla 98, Coquimbo.
</v>
      </c>
      <c r="O126" s="6" t="str">
        <f>VLOOKUP(C126,'AUD ABRIL'!B:T,11,0)</f>
        <v>IV</v>
      </c>
      <c r="P126" s="6" t="str">
        <f>VLOOKUP(C126,'AUD ABRIL'!B:T,12,0)</f>
        <v>Coquimbo</v>
      </c>
      <c r="Q126" s="6" t="str">
        <f>VLOOKUP(C126,'AUD ABRIL'!B:T,13,0)</f>
        <v>(51) 2321039</v>
      </c>
      <c r="R126" s="6" t="str">
        <f>VLOOKUP(C126,'AUD ABRIL'!B:T,14,0)</f>
        <v xml:space="preserve">cgmistral07@yahoo.es              ugesco@gmail.com
</v>
      </c>
      <c r="S126" s="6" t="str">
        <f>VLOOKUP(C126,'AUD ABRIL'!B:T,15,0)</f>
        <v>Casilla 98</v>
      </c>
      <c r="T126" s="6" t="str">
        <f>VLOOKUP(C126,'AUD ABRIL'!B:T,16,0)</f>
        <v>93401: Institución de Asistencia Social</v>
      </c>
      <c r="U126" s="6" t="str">
        <f>VLOOKUP(C126,'AUD ABRIL'!B:T,17,0)</f>
        <v xml:space="preserve">Se acompaña certificado financiero correspondiente al año 2020 aprobada por el  Sub Departamento de Supervisión Financiera Nacional. </v>
      </c>
      <c r="V126" s="7">
        <f>VLOOKUP(C126,'AUD ABRIL'!B:T,18,0)</f>
        <v>37970</v>
      </c>
      <c r="W126" s="8">
        <f>VLOOKUP(C126,'AUD ABRIL'!B:T,19,0)</f>
        <v>2330</v>
      </c>
      <c r="X126" s="9">
        <v>937725</v>
      </c>
      <c r="Y126" s="9">
        <v>3264246</v>
      </c>
      <c r="Z126" s="7">
        <v>44681</v>
      </c>
      <c r="AA126" s="6" t="s">
        <v>6340</v>
      </c>
      <c r="AB126" s="6" t="s">
        <v>6341</v>
      </c>
      <c r="AC126" s="6" t="s">
        <v>6374</v>
      </c>
    </row>
    <row r="127" spans="2:29" x14ac:dyDescent="0.2">
      <c r="B127" s="40" t="s">
        <v>6480</v>
      </c>
      <c r="C127" s="40">
        <v>713523003</v>
      </c>
      <c r="D127" s="6">
        <v>1030383</v>
      </c>
      <c r="E127" s="40">
        <v>3</v>
      </c>
      <c r="F127" s="6" t="str">
        <f>VLOOKUP(C127,'AUD ABRIL'!B:T,2,0)</f>
        <v>Corporación de Derecho Privado.</v>
      </c>
      <c r="G127" s="6" t="str">
        <f>VLOOKUP(C127,'AUD ABRIL'!B:T,3,0)</f>
        <v xml:space="preserve">Otorgada por Decreto Supremo Nº 1027, de fecha 07 de noviembre de 1986, del Ministerio de Justicia, publicado en el Diario Oficial el día 22 de noviembre de 1986. </v>
      </c>
      <c r="H127" s="6" t="str">
        <f>VLOOKUP(C127,'AUD ABRIL'!B:T,4,0)</f>
        <v xml:space="preserve">Certificado de Vigencia Folio Nº 500396162528, de fecha 30 de junio de 2021, otorgado por el Servicio de Registro Civil e Identificación.
</v>
      </c>
      <c r="I127" s="6" t="str">
        <f>VLOOKUP(C127,'AUD ABRIL'!B:T,5,0)</f>
        <v>El desarrollo de actividades de prevención y tratamiento, que sirvan para mejorar la atención a los menores en situación irregular en la Cuarta Región.</v>
      </c>
      <c r="J127" s="6" t="str">
        <f>VLOOKUP(C127,'AUD ABRIL'!B:T,6,0)</f>
        <v>Presidente: Francisco León Henríquez Adaros
Vicepresidente: Marcelo Hidalgo Molina
Secretario: Carlos Manuel Calvo Muñoz
Tesorero : Jorge Brusher Mac- Farlane 
Directores:
María Lucrecia Rivera Muñoz
René Corbeaux Cruz</v>
      </c>
      <c r="K127" s="6" t="str">
        <f>VLOOKUP(C127,'AUD ABRIL'!B:T,7,0)</f>
        <v>Durarán 03 años en sus cargos.</v>
      </c>
      <c r="L127" s="6" t="str">
        <f>VLOOKUP(C127,'AUD ABRIL'!B:T,8,0)</f>
        <v>De 20 de Mayo de 2020 al 20  de Mayo de 2023.</v>
      </c>
      <c r="M127" s="6" t="str">
        <f>VLOOKUP(C127,'AUD ABRIL'!B:T,9,0)</f>
        <v xml:space="preserve">Presidente: Francisco León Henríquez Adaros, 
Directora Ejecutiva: María Cristina Meléndez Jiménez,
</v>
      </c>
      <c r="N127" s="6" t="str">
        <f>VLOOKUP(C127,'AUD ABRIL'!B:T,10,0)</f>
        <v xml:space="preserve">La Pampilla S/N, Casilla 98, Coquimbo.
</v>
      </c>
      <c r="O127" s="6" t="str">
        <f>VLOOKUP(C127,'AUD ABRIL'!B:T,11,0)</f>
        <v>IV</v>
      </c>
      <c r="P127" s="6" t="str">
        <f>VLOOKUP(C127,'AUD ABRIL'!B:T,12,0)</f>
        <v>Coquimbo</v>
      </c>
      <c r="Q127" s="6" t="str">
        <f>VLOOKUP(C127,'AUD ABRIL'!B:T,13,0)</f>
        <v>(51) 2321039</v>
      </c>
      <c r="R127" s="6" t="str">
        <f>VLOOKUP(C127,'AUD ABRIL'!B:T,14,0)</f>
        <v xml:space="preserve">cgmistral07@yahoo.es              ugesco@gmail.com
</v>
      </c>
      <c r="S127" s="6" t="str">
        <f>VLOOKUP(C127,'AUD ABRIL'!B:T,15,0)</f>
        <v>Casilla 98</v>
      </c>
      <c r="T127" s="6" t="str">
        <f>VLOOKUP(C127,'AUD ABRIL'!B:T,16,0)</f>
        <v>93401: Institución de Asistencia Social</v>
      </c>
      <c r="U127" s="6" t="str">
        <f>VLOOKUP(C127,'AUD ABRIL'!B:T,17,0)</f>
        <v xml:space="preserve">Se acompaña certificado financiero correspondiente al año 2020 aprobada por el  Sub Departamento de Supervisión Financiera Nacional. </v>
      </c>
      <c r="V127" s="7">
        <f>VLOOKUP(C127,'AUD ABRIL'!B:T,18,0)</f>
        <v>37970</v>
      </c>
      <c r="W127" s="8">
        <f>VLOOKUP(C127,'AUD ABRIL'!B:T,19,0)</f>
        <v>2330</v>
      </c>
      <c r="X127" s="9">
        <v>4488718</v>
      </c>
      <c r="Y127" s="9">
        <v>19918686</v>
      </c>
      <c r="Z127" s="7">
        <v>44681</v>
      </c>
      <c r="AA127" s="6" t="s">
        <v>6340</v>
      </c>
      <c r="AB127" s="6" t="s">
        <v>6341</v>
      </c>
      <c r="AC127" s="6" t="s">
        <v>6374</v>
      </c>
    </row>
    <row r="128" spans="2:29" x14ac:dyDescent="0.2">
      <c r="B128" s="40" t="s">
        <v>6480</v>
      </c>
      <c r="C128" s="40">
        <v>713523003</v>
      </c>
      <c r="D128" s="6">
        <v>1040341</v>
      </c>
      <c r="E128" s="40">
        <v>4</v>
      </c>
      <c r="F128" s="6" t="str">
        <f>VLOOKUP(C128,'AUD ABRIL'!B:T,2,0)</f>
        <v>Corporación de Derecho Privado.</v>
      </c>
      <c r="G128" s="6" t="str">
        <f>VLOOKUP(C128,'AUD ABRIL'!B:T,3,0)</f>
        <v xml:space="preserve">Otorgada por Decreto Supremo Nº 1027, de fecha 07 de noviembre de 1986, del Ministerio de Justicia, publicado en el Diario Oficial el día 22 de noviembre de 1986. </v>
      </c>
      <c r="H128" s="6" t="str">
        <f>VLOOKUP(C128,'AUD ABRIL'!B:T,4,0)</f>
        <v xml:space="preserve">Certificado de Vigencia Folio Nº 500396162528, de fecha 30 de junio de 2021, otorgado por el Servicio de Registro Civil e Identificación.
</v>
      </c>
      <c r="I128" s="6" t="str">
        <f>VLOOKUP(C128,'AUD ABRIL'!B:T,5,0)</f>
        <v>El desarrollo de actividades de prevención y tratamiento, que sirvan para mejorar la atención a los menores en situación irregular en la Cuarta Región.</v>
      </c>
      <c r="J128" s="6" t="str">
        <f>VLOOKUP(C128,'AUD ABRIL'!B:T,6,0)</f>
        <v>Presidente: Francisco León Henríquez Adaros
Vicepresidente: Marcelo Hidalgo Molina
Secretario: Carlos Manuel Calvo Muñoz
Tesorero : Jorge Brusher Mac- Farlane 
Directores:
María Lucrecia Rivera Muñoz
René Corbeaux Cruz</v>
      </c>
      <c r="K128" s="6" t="str">
        <f>VLOOKUP(C128,'AUD ABRIL'!B:T,7,0)</f>
        <v>Durarán 03 años en sus cargos.</v>
      </c>
      <c r="L128" s="6" t="str">
        <f>VLOOKUP(C128,'AUD ABRIL'!B:T,8,0)</f>
        <v>De 20 de Mayo de 2020 al 20  de Mayo de 2023.</v>
      </c>
      <c r="M128" s="6" t="str">
        <f>VLOOKUP(C128,'AUD ABRIL'!B:T,9,0)</f>
        <v xml:space="preserve">Presidente: Francisco León Henríquez Adaros, 
Directora Ejecutiva: María Cristina Meléndez Jiménez,
</v>
      </c>
      <c r="N128" s="6" t="str">
        <f>VLOOKUP(C128,'AUD ABRIL'!B:T,10,0)</f>
        <v xml:space="preserve">La Pampilla S/N, Casilla 98, Coquimbo.
</v>
      </c>
      <c r="O128" s="6" t="str">
        <f>VLOOKUP(C128,'AUD ABRIL'!B:T,11,0)</f>
        <v>IV</v>
      </c>
      <c r="P128" s="6" t="str">
        <f>VLOOKUP(C128,'AUD ABRIL'!B:T,12,0)</f>
        <v>Coquimbo</v>
      </c>
      <c r="Q128" s="6" t="str">
        <f>VLOOKUP(C128,'AUD ABRIL'!B:T,13,0)</f>
        <v>(51) 2321039</v>
      </c>
      <c r="R128" s="6" t="str">
        <f>VLOOKUP(C128,'AUD ABRIL'!B:T,14,0)</f>
        <v xml:space="preserve">cgmistral07@yahoo.es              ugesco@gmail.com
</v>
      </c>
      <c r="S128" s="6" t="str">
        <f>VLOOKUP(C128,'AUD ABRIL'!B:T,15,0)</f>
        <v>Casilla 98</v>
      </c>
      <c r="T128" s="6" t="str">
        <f>VLOOKUP(C128,'AUD ABRIL'!B:T,16,0)</f>
        <v>93401: Institución de Asistencia Social</v>
      </c>
      <c r="U128" s="6" t="str">
        <f>VLOOKUP(C128,'AUD ABRIL'!B:T,17,0)</f>
        <v xml:space="preserve">Se acompaña certificado financiero correspondiente al año 2020 aprobada por el  Sub Departamento de Supervisión Financiera Nacional. </v>
      </c>
      <c r="V128" s="7">
        <f>VLOOKUP(C128,'AUD ABRIL'!B:T,18,0)</f>
        <v>37970</v>
      </c>
      <c r="W128" s="8">
        <f>VLOOKUP(C128,'AUD ABRIL'!B:T,19,0)</f>
        <v>2330</v>
      </c>
      <c r="X128" s="9"/>
      <c r="Y128" s="9">
        <v>1009962</v>
      </c>
      <c r="Z128" s="7">
        <v>44681</v>
      </c>
      <c r="AA128" s="6" t="s">
        <v>6340</v>
      </c>
      <c r="AB128" s="6" t="s">
        <v>6341</v>
      </c>
      <c r="AC128" s="6" t="s">
        <v>6375</v>
      </c>
    </row>
    <row r="129" spans="2:29" x14ac:dyDescent="0.2">
      <c r="B129" s="40" t="s">
        <v>6480</v>
      </c>
      <c r="C129" s="40">
        <v>713523003</v>
      </c>
      <c r="D129" s="6">
        <v>1040445</v>
      </c>
      <c r="E129" s="40">
        <v>4</v>
      </c>
      <c r="F129" s="6" t="str">
        <f>VLOOKUP(C129,'AUD ABRIL'!B:T,2,0)</f>
        <v>Corporación de Derecho Privado.</v>
      </c>
      <c r="G129" s="6" t="str">
        <f>VLOOKUP(C129,'AUD ABRIL'!B:T,3,0)</f>
        <v xml:space="preserve">Otorgada por Decreto Supremo Nº 1027, de fecha 07 de noviembre de 1986, del Ministerio de Justicia, publicado en el Diario Oficial el día 22 de noviembre de 1986. </v>
      </c>
      <c r="H129" s="6" t="str">
        <f>VLOOKUP(C129,'AUD ABRIL'!B:T,4,0)</f>
        <v xml:space="preserve">Certificado de Vigencia Folio Nº 500396162528, de fecha 30 de junio de 2021, otorgado por el Servicio de Registro Civil e Identificación.
</v>
      </c>
      <c r="I129" s="6" t="str">
        <f>VLOOKUP(C129,'AUD ABRIL'!B:T,5,0)</f>
        <v>El desarrollo de actividades de prevención y tratamiento, que sirvan para mejorar la atención a los menores en situación irregular en la Cuarta Región.</v>
      </c>
      <c r="J129" s="6" t="str">
        <f>VLOOKUP(C129,'AUD ABRIL'!B:T,6,0)</f>
        <v>Presidente: Francisco León Henríquez Adaros
Vicepresidente: Marcelo Hidalgo Molina
Secretario: Carlos Manuel Calvo Muñoz
Tesorero : Jorge Brusher Mac- Farlane 
Directores:
María Lucrecia Rivera Muñoz
René Corbeaux Cruz</v>
      </c>
      <c r="K129" s="6" t="str">
        <f>VLOOKUP(C129,'AUD ABRIL'!B:T,7,0)</f>
        <v>Durarán 03 años en sus cargos.</v>
      </c>
      <c r="L129" s="6" t="str">
        <f>VLOOKUP(C129,'AUD ABRIL'!B:T,8,0)</f>
        <v>De 20 de Mayo de 2020 al 20  de Mayo de 2023.</v>
      </c>
      <c r="M129" s="6" t="str">
        <f>VLOOKUP(C129,'AUD ABRIL'!B:T,9,0)</f>
        <v xml:space="preserve">Presidente: Francisco León Henríquez Adaros, 
Directora Ejecutiva: María Cristina Meléndez Jiménez,
</v>
      </c>
      <c r="N129" s="6" t="str">
        <f>VLOOKUP(C129,'AUD ABRIL'!B:T,10,0)</f>
        <v xml:space="preserve">La Pampilla S/N, Casilla 98, Coquimbo.
</v>
      </c>
      <c r="O129" s="6" t="str">
        <f>VLOOKUP(C129,'AUD ABRIL'!B:T,11,0)</f>
        <v>IV</v>
      </c>
      <c r="P129" s="6" t="str">
        <f>VLOOKUP(C129,'AUD ABRIL'!B:T,12,0)</f>
        <v>Coquimbo</v>
      </c>
      <c r="Q129" s="6" t="str">
        <f>VLOOKUP(C129,'AUD ABRIL'!B:T,13,0)</f>
        <v>(51) 2321039</v>
      </c>
      <c r="R129" s="6" t="str">
        <f>VLOOKUP(C129,'AUD ABRIL'!B:T,14,0)</f>
        <v xml:space="preserve">cgmistral07@yahoo.es              ugesco@gmail.com
</v>
      </c>
      <c r="S129" s="6" t="str">
        <f>VLOOKUP(C129,'AUD ABRIL'!B:T,15,0)</f>
        <v>Casilla 98</v>
      </c>
      <c r="T129" s="6" t="str">
        <f>VLOOKUP(C129,'AUD ABRIL'!B:T,16,0)</f>
        <v>93401: Institución de Asistencia Social</v>
      </c>
      <c r="U129" s="6" t="str">
        <f>VLOOKUP(C129,'AUD ABRIL'!B:T,17,0)</f>
        <v xml:space="preserve">Se acompaña certificado financiero correspondiente al año 2020 aprobada por el  Sub Departamento de Supervisión Financiera Nacional. </v>
      </c>
      <c r="V129" s="7">
        <f>VLOOKUP(C129,'AUD ABRIL'!B:T,18,0)</f>
        <v>37970</v>
      </c>
      <c r="W129" s="8">
        <f>VLOOKUP(C129,'AUD ABRIL'!B:T,19,0)</f>
        <v>2330</v>
      </c>
      <c r="X129" s="9">
        <v>9692390</v>
      </c>
      <c r="Y129" s="9">
        <v>38169223</v>
      </c>
      <c r="Z129" s="7">
        <v>44681</v>
      </c>
      <c r="AA129" s="6" t="s">
        <v>6340</v>
      </c>
      <c r="AB129" s="6" t="s">
        <v>6341</v>
      </c>
      <c r="AC129" s="6" t="s">
        <v>6375</v>
      </c>
    </row>
    <row r="130" spans="2:29" x14ac:dyDescent="0.2">
      <c r="B130" s="40" t="s">
        <v>6480</v>
      </c>
      <c r="C130" s="40">
        <v>713523003</v>
      </c>
      <c r="D130" s="6">
        <v>1040504</v>
      </c>
      <c r="E130" s="40">
        <v>4</v>
      </c>
      <c r="F130" s="6" t="str">
        <f>VLOOKUP(C130,'AUD ABRIL'!B:T,2,0)</f>
        <v>Corporación de Derecho Privado.</v>
      </c>
      <c r="G130" s="6" t="str">
        <f>VLOOKUP(C130,'AUD ABRIL'!B:T,3,0)</f>
        <v xml:space="preserve">Otorgada por Decreto Supremo Nº 1027, de fecha 07 de noviembre de 1986, del Ministerio de Justicia, publicado en el Diario Oficial el día 22 de noviembre de 1986. </v>
      </c>
      <c r="H130" s="6" t="str">
        <f>VLOOKUP(C130,'AUD ABRIL'!B:T,4,0)</f>
        <v xml:space="preserve">Certificado de Vigencia Folio Nº 500396162528, de fecha 30 de junio de 2021, otorgado por el Servicio de Registro Civil e Identificación.
</v>
      </c>
      <c r="I130" s="6" t="str">
        <f>VLOOKUP(C130,'AUD ABRIL'!B:T,5,0)</f>
        <v>El desarrollo de actividades de prevención y tratamiento, que sirvan para mejorar la atención a los menores en situación irregular en la Cuarta Región.</v>
      </c>
      <c r="J130" s="6" t="str">
        <f>VLOOKUP(C130,'AUD ABRIL'!B:T,6,0)</f>
        <v>Presidente: Francisco León Henríquez Adaros
Vicepresidente: Marcelo Hidalgo Molina
Secretario: Carlos Manuel Calvo Muñoz
Tesorero : Jorge Brusher Mac- Farlane 
Directores:
María Lucrecia Rivera Muñoz
René Corbeaux Cruz</v>
      </c>
      <c r="K130" s="6" t="str">
        <f>VLOOKUP(C130,'AUD ABRIL'!B:T,7,0)</f>
        <v>Durarán 03 años en sus cargos.</v>
      </c>
      <c r="L130" s="6" t="str">
        <f>VLOOKUP(C130,'AUD ABRIL'!B:T,8,0)</f>
        <v>De 20 de Mayo de 2020 al 20  de Mayo de 2023.</v>
      </c>
      <c r="M130" s="6" t="str">
        <f>VLOOKUP(C130,'AUD ABRIL'!B:T,9,0)</f>
        <v xml:space="preserve">Presidente: Francisco León Henríquez Adaros, 
Directora Ejecutiva: María Cristina Meléndez Jiménez,
</v>
      </c>
      <c r="N130" s="6" t="str">
        <f>VLOOKUP(C130,'AUD ABRIL'!B:T,10,0)</f>
        <v xml:space="preserve">La Pampilla S/N, Casilla 98, Coquimbo.
</v>
      </c>
      <c r="O130" s="6" t="str">
        <f>VLOOKUP(C130,'AUD ABRIL'!B:T,11,0)</f>
        <v>IV</v>
      </c>
      <c r="P130" s="6" t="str">
        <f>VLOOKUP(C130,'AUD ABRIL'!B:T,12,0)</f>
        <v>Coquimbo</v>
      </c>
      <c r="Q130" s="6" t="str">
        <f>VLOOKUP(C130,'AUD ABRIL'!B:T,13,0)</f>
        <v>(51) 2321039</v>
      </c>
      <c r="R130" s="6" t="str">
        <f>VLOOKUP(C130,'AUD ABRIL'!B:T,14,0)</f>
        <v xml:space="preserve">cgmistral07@yahoo.es              ugesco@gmail.com
</v>
      </c>
      <c r="S130" s="6" t="str">
        <f>VLOOKUP(C130,'AUD ABRIL'!B:T,15,0)</f>
        <v>Casilla 98</v>
      </c>
      <c r="T130" s="6" t="str">
        <f>VLOOKUP(C130,'AUD ABRIL'!B:T,16,0)</f>
        <v>93401: Institución de Asistencia Social</v>
      </c>
      <c r="U130" s="6" t="str">
        <f>VLOOKUP(C130,'AUD ABRIL'!B:T,17,0)</f>
        <v xml:space="preserve">Se acompaña certificado financiero correspondiente al año 2020 aprobada por el  Sub Departamento de Supervisión Financiera Nacional. </v>
      </c>
      <c r="V130" s="7">
        <f>VLOOKUP(C130,'AUD ABRIL'!B:T,18,0)</f>
        <v>37970</v>
      </c>
      <c r="W130" s="8">
        <f>VLOOKUP(C130,'AUD ABRIL'!B:T,19,0)</f>
        <v>2330</v>
      </c>
      <c r="X130" s="9">
        <v>1991869</v>
      </c>
      <c r="Y130" s="9">
        <v>10716815</v>
      </c>
      <c r="Z130" s="7">
        <v>44681</v>
      </c>
      <c r="AA130" s="6" t="s">
        <v>6340</v>
      </c>
      <c r="AB130" s="6" t="s">
        <v>6341</v>
      </c>
      <c r="AC130" s="6" t="s">
        <v>6375</v>
      </c>
    </row>
    <row r="131" spans="2:29" x14ac:dyDescent="0.2">
      <c r="B131" s="40" t="s">
        <v>6488</v>
      </c>
      <c r="C131" s="40">
        <v>721694003</v>
      </c>
      <c r="D131" s="6">
        <v>1020366</v>
      </c>
      <c r="E131" s="40">
        <v>2</v>
      </c>
      <c r="F131" s="6" t="str">
        <f>VLOOKUP(C131,'AUD ABRIL'!B:T,2,0)</f>
        <v>Corporación de Derecho Privado.</v>
      </c>
      <c r="G131" s="6" t="str">
        <f>VLOOKUP(C131,'AUD ABRIL'!B:T,3,0)</f>
        <v xml:space="preserve">Decreto Supremo Nº 1472, de 03 de noviembre de 1992, del Ministerio de Justicia. </v>
      </c>
      <c r="H131" s="6" t="str">
        <f>VLOOKUP(C131,'AUD ABRIL'!B:T,4,0)</f>
        <v>Certificado de Vigencia Folio Nº 500396542869, de fecha 02 de julio de 2021, del Servicio de Registro Civil e Identificación.</v>
      </c>
      <c r="I131" s="6" t="str">
        <f>VLOOKUP(C131,'AUD ABRIL'!B:T,5,0)</f>
        <v>Formación, promoción, cooperación y prestación de servicios para el desarrollo económico, social, cultural y espiritual de la comunidad, en el área de los derechos humanos del niño, entre otras.</v>
      </c>
      <c r="J131" s="6" t="str">
        <f>VLOOKUP(C131,'AUD ABRIL'!B:T,6,0)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31" s="6" t="str">
        <f>VLOOKUP(C131,'AUD ABRIL'!B:T,7,0)</f>
        <v>3 años en sus cargos.</v>
      </c>
      <c r="L131" s="6" t="str">
        <f>VLOOKUP(C131,'AUD ABRIL'!B:T,8,0)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1" s="6" t="str">
        <f>VLOOKUP(C131,'AUD ABRIL'!B:T,9,0)</f>
        <v xml:space="preserve">Patricio Marcelo Labra Guzmán, 
</v>
      </c>
      <c r="N131" s="6" t="str">
        <f>VLOOKUP(C131,'AUD ABRIL'!B:T,10,0)</f>
        <v xml:space="preserve">Calle Orella N° 1015, comuna y ciudad de Valparaíso, Quinta Región  
</v>
      </c>
      <c r="O131" s="6" t="str">
        <f>VLOOKUP(C131,'AUD ABRIL'!B:T,11,0)</f>
        <v>V</v>
      </c>
      <c r="P131" s="6" t="str">
        <f>VLOOKUP(C131,'AUD ABRIL'!B:T,12,0)</f>
        <v>Valparaíso</v>
      </c>
      <c r="Q131" s="6" t="str">
        <f>VLOOKUP(C131,'AUD ABRIL'!B:T,13,0)</f>
        <v>32-2156239</v>
      </c>
      <c r="R131" s="6" t="str">
        <f>VLOOKUP(C131,'AUD ABRIL'!B:T,14,0)</f>
        <v>serpaj@serpajchile.cl</v>
      </c>
      <c r="S131" s="6">
        <f>VLOOKUP(C131,'AUD ABRIL'!B:T,15,0)</f>
        <v>0</v>
      </c>
      <c r="T131" s="6">
        <f>VLOOKUP(C131,'AUD ABRIL'!B:T,16,0)</f>
        <v>93401</v>
      </c>
      <c r="U131" s="6" t="str">
        <f>VLOOKUP(C131,'AUD ABRIL'!B:T,17,0)</f>
        <v>Se acompaña certificado de antecedentes financieros, correspondiente al  año 2020 aprobados por USUFI</v>
      </c>
      <c r="V131" s="7">
        <f>VLOOKUP(C131,'AUD ABRIL'!B:T,18,0)</f>
        <v>37970</v>
      </c>
      <c r="W131" s="8">
        <f>VLOOKUP(C131,'AUD ABRIL'!B:T,19,0)</f>
        <v>6915</v>
      </c>
      <c r="X131" s="9">
        <v>4052590</v>
      </c>
      <c r="Y131" s="9">
        <v>16507872</v>
      </c>
      <c r="Z131" s="7">
        <v>44681</v>
      </c>
      <c r="AA131" s="6" t="s">
        <v>6340</v>
      </c>
      <c r="AB131" s="6" t="s">
        <v>6341</v>
      </c>
      <c r="AC131" s="6" t="s">
        <v>6383</v>
      </c>
    </row>
    <row r="132" spans="2:29" x14ac:dyDescent="0.2">
      <c r="B132" s="40" t="s">
        <v>6488</v>
      </c>
      <c r="C132" s="40">
        <v>721694003</v>
      </c>
      <c r="D132" s="6">
        <v>1040342</v>
      </c>
      <c r="E132" s="40">
        <v>4</v>
      </c>
      <c r="F132" s="6" t="str">
        <f>VLOOKUP(C132,'AUD ABRIL'!B:T,2,0)</f>
        <v>Corporación de Derecho Privado.</v>
      </c>
      <c r="G132" s="6" t="str">
        <f>VLOOKUP(C132,'AUD ABRIL'!B:T,3,0)</f>
        <v xml:space="preserve">Decreto Supremo Nº 1472, de 03 de noviembre de 1992, del Ministerio de Justicia. </v>
      </c>
      <c r="H132" s="6" t="str">
        <f>VLOOKUP(C132,'AUD ABRIL'!B:T,4,0)</f>
        <v>Certificado de Vigencia Folio Nº 500396542869, de fecha 02 de julio de 2021, del Servicio de Registro Civil e Identificación.</v>
      </c>
      <c r="I132" s="6" t="str">
        <f>VLOOKUP(C132,'AUD ABRIL'!B:T,5,0)</f>
        <v>Formación, promoción, cooperación y prestación de servicios para el desarrollo económico, social, cultural y espiritual de la comunidad, en el área de los derechos humanos del niño, entre otras.</v>
      </c>
      <c r="J132" s="6" t="str">
        <f>VLOOKUP(C132,'AUD ABRIL'!B:T,6,0)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32" s="6" t="str">
        <f>VLOOKUP(C132,'AUD ABRIL'!B:T,7,0)</f>
        <v>3 años en sus cargos.</v>
      </c>
      <c r="L132" s="6" t="str">
        <f>VLOOKUP(C132,'AUD ABRIL'!B:T,8,0)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2" s="6" t="str">
        <f>VLOOKUP(C132,'AUD ABRIL'!B:T,9,0)</f>
        <v xml:space="preserve">Patricio Marcelo Labra Guzmán, 
</v>
      </c>
      <c r="N132" s="6" t="str">
        <f>VLOOKUP(C132,'AUD ABRIL'!B:T,10,0)</f>
        <v xml:space="preserve">Calle Orella N° 1015, comuna y ciudad de Valparaíso, Quinta Región  
</v>
      </c>
      <c r="O132" s="6" t="str">
        <f>VLOOKUP(C132,'AUD ABRIL'!B:T,11,0)</f>
        <v>V</v>
      </c>
      <c r="P132" s="6" t="str">
        <f>VLOOKUP(C132,'AUD ABRIL'!B:T,12,0)</f>
        <v>Valparaíso</v>
      </c>
      <c r="Q132" s="6" t="str">
        <f>VLOOKUP(C132,'AUD ABRIL'!B:T,13,0)</f>
        <v>32-2156239</v>
      </c>
      <c r="R132" s="6" t="str">
        <f>VLOOKUP(C132,'AUD ABRIL'!B:T,14,0)</f>
        <v>serpaj@serpajchile.cl</v>
      </c>
      <c r="S132" s="6">
        <f>VLOOKUP(C132,'AUD ABRIL'!B:T,15,0)</f>
        <v>0</v>
      </c>
      <c r="T132" s="6">
        <f>VLOOKUP(C132,'AUD ABRIL'!B:T,16,0)</f>
        <v>93401</v>
      </c>
      <c r="U132" s="6" t="str">
        <f>VLOOKUP(C132,'AUD ABRIL'!B:T,17,0)</f>
        <v>Se acompaña certificado de antecedentes financieros, correspondiente al  año 2020 aprobados por USUFI</v>
      </c>
      <c r="V132" s="7">
        <f>VLOOKUP(C132,'AUD ABRIL'!B:T,18,0)</f>
        <v>37970</v>
      </c>
      <c r="W132" s="8">
        <f>VLOOKUP(C132,'AUD ABRIL'!B:T,19,0)</f>
        <v>6915</v>
      </c>
      <c r="X132" s="9"/>
      <c r="Y132" s="9">
        <v>3366539</v>
      </c>
      <c r="Z132" s="7">
        <v>44681</v>
      </c>
      <c r="AA132" s="6" t="s">
        <v>6340</v>
      </c>
      <c r="AB132" s="6" t="s">
        <v>6341</v>
      </c>
      <c r="AC132" s="6" t="s">
        <v>6360</v>
      </c>
    </row>
    <row r="133" spans="2:29" x14ac:dyDescent="0.2">
      <c r="B133" s="40" t="s">
        <v>6488</v>
      </c>
      <c r="C133" s="40">
        <v>721694003</v>
      </c>
      <c r="D133" s="6">
        <v>1040502</v>
      </c>
      <c r="E133" s="40">
        <v>4</v>
      </c>
      <c r="F133" s="6" t="str">
        <f>VLOOKUP(C133,'AUD ABRIL'!B:T,2,0)</f>
        <v>Corporación de Derecho Privado.</v>
      </c>
      <c r="G133" s="6" t="str">
        <f>VLOOKUP(C133,'AUD ABRIL'!B:T,3,0)</f>
        <v xml:space="preserve">Decreto Supremo Nº 1472, de 03 de noviembre de 1992, del Ministerio de Justicia. </v>
      </c>
      <c r="H133" s="6" t="str">
        <f>VLOOKUP(C133,'AUD ABRIL'!B:T,4,0)</f>
        <v>Certificado de Vigencia Folio Nº 500396542869, de fecha 02 de julio de 2021, del Servicio de Registro Civil e Identificación.</v>
      </c>
      <c r="I133" s="6" t="str">
        <f>VLOOKUP(C133,'AUD ABRIL'!B:T,5,0)</f>
        <v>Formación, promoción, cooperación y prestación de servicios para el desarrollo económico, social, cultural y espiritual de la comunidad, en el área de los derechos humanos del niño, entre otras.</v>
      </c>
      <c r="J133" s="6" t="str">
        <f>VLOOKUP(C133,'AUD ABRIL'!B:T,6,0)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33" s="6" t="str">
        <f>VLOOKUP(C133,'AUD ABRIL'!B:T,7,0)</f>
        <v>3 años en sus cargos.</v>
      </c>
      <c r="L133" s="6" t="str">
        <f>VLOOKUP(C133,'AUD ABRIL'!B:T,8,0)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3" s="6" t="str">
        <f>VLOOKUP(C133,'AUD ABRIL'!B:T,9,0)</f>
        <v xml:space="preserve">Patricio Marcelo Labra Guzmán, 
</v>
      </c>
      <c r="N133" s="6" t="str">
        <f>VLOOKUP(C133,'AUD ABRIL'!B:T,10,0)</f>
        <v xml:space="preserve">Calle Orella N° 1015, comuna y ciudad de Valparaíso, Quinta Región  
</v>
      </c>
      <c r="O133" s="6" t="str">
        <f>VLOOKUP(C133,'AUD ABRIL'!B:T,11,0)</f>
        <v>V</v>
      </c>
      <c r="P133" s="6" t="str">
        <f>VLOOKUP(C133,'AUD ABRIL'!B:T,12,0)</f>
        <v>Valparaíso</v>
      </c>
      <c r="Q133" s="6" t="str">
        <f>VLOOKUP(C133,'AUD ABRIL'!B:T,13,0)</f>
        <v>32-2156239</v>
      </c>
      <c r="R133" s="6" t="str">
        <f>VLOOKUP(C133,'AUD ABRIL'!B:T,14,0)</f>
        <v>serpaj@serpajchile.cl</v>
      </c>
      <c r="S133" s="6">
        <f>VLOOKUP(C133,'AUD ABRIL'!B:T,15,0)</f>
        <v>0</v>
      </c>
      <c r="T133" s="6">
        <f>VLOOKUP(C133,'AUD ABRIL'!B:T,16,0)</f>
        <v>93401</v>
      </c>
      <c r="U133" s="6" t="str">
        <f>VLOOKUP(C133,'AUD ABRIL'!B:T,17,0)</f>
        <v>Se acompaña certificado de antecedentes financieros, correspondiente al  año 2020 aprobados por USUFI</v>
      </c>
      <c r="V133" s="7">
        <f>VLOOKUP(C133,'AUD ABRIL'!B:T,18,0)</f>
        <v>37970</v>
      </c>
      <c r="W133" s="8">
        <f>VLOOKUP(C133,'AUD ABRIL'!B:T,19,0)</f>
        <v>6915</v>
      </c>
      <c r="X133" s="9">
        <v>1879651</v>
      </c>
      <c r="Y133" s="9">
        <v>12680628</v>
      </c>
      <c r="Z133" s="7">
        <v>44681</v>
      </c>
      <c r="AA133" s="6" t="s">
        <v>6340</v>
      </c>
      <c r="AB133" s="6" t="s">
        <v>6341</v>
      </c>
      <c r="AC133" s="6" t="s">
        <v>6360</v>
      </c>
    </row>
    <row r="134" spans="2:29" x14ac:dyDescent="0.2">
      <c r="B134" s="40" t="s">
        <v>6488</v>
      </c>
      <c r="C134" s="40">
        <v>721694003</v>
      </c>
      <c r="D134" s="6">
        <v>1040503</v>
      </c>
      <c r="E134" s="40">
        <v>4</v>
      </c>
      <c r="F134" s="6" t="str">
        <f>VLOOKUP(C134,'AUD ABRIL'!B:T,2,0)</f>
        <v>Corporación de Derecho Privado.</v>
      </c>
      <c r="G134" s="6" t="str">
        <f>VLOOKUP(C134,'AUD ABRIL'!B:T,3,0)</f>
        <v xml:space="preserve">Decreto Supremo Nº 1472, de 03 de noviembre de 1992, del Ministerio de Justicia. </v>
      </c>
      <c r="H134" s="6" t="str">
        <f>VLOOKUP(C134,'AUD ABRIL'!B:T,4,0)</f>
        <v>Certificado de Vigencia Folio Nº 500396542869, de fecha 02 de julio de 2021, del Servicio de Registro Civil e Identificación.</v>
      </c>
      <c r="I134" s="6" t="str">
        <f>VLOOKUP(C134,'AUD ABRIL'!B:T,5,0)</f>
        <v>Formación, promoción, cooperación y prestación de servicios para el desarrollo económico, social, cultural y espiritual de la comunidad, en el área de los derechos humanos del niño, entre otras.</v>
      </c>
      <c r="J134" s="6" t="str">
        <f>VLOOKUP(C134,'AUD ABRIL'!B:T,6,0)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34" s="6" t="str">
        <f>VLOOKUP(C134,'AUD ABRIL'!B:T,7,0)</f>
        <v>3 años en sus cargos.</v>
      </c>
      <c r="L134" s="6" t="str">
        <f>VLOOKUP(C134,'AUD ABRIL'!B:T,8,0)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4" s="6" t="str">
        <f>VLOOKUP(C134,'AUD ABRIL'!B:T,9,0)</f>
        <v xml:space="preserve">Patricio Marcelo Labra Guzmán, 
</v>
      </c>
      <c r="N134" s="6" t="str">
        <f>VLOOKUP(C134,'AUD ABRIL'!B:T,10,0)</f>
        <v xml:space="preserve">Calle Orella N° 1015, comuna y ciudad de Valparaíso, Quinta Región  
</v>
      </c>
      <c r="O134" s="6" t="str">
        <f>VLOOKUP(C134,'AUD ABRIL'!B:T,11,0)</f>
        <v>V</v>
      </c>
      <c r="P134" s="6" t="str">
        <f>VLOOKUP(C134,'AUD ABRIL'!B:T,12,0)</f>
        <v>Valparaíso</v>
      </c>
      <c r="Q134" s="6" t="str">
        <f>VLOOKUP(C134,'AUD ABRIL'!B:T,13,0)</f>
        <v>32-2156239</v>
      </c>
      <c r="R134" s="6" t="str">
        <f>VLOOKUP(C134,'AUD ABRIL'!B:T,14,0)</f>
        <v>serpaj@serpajchile.cl</v>
      </c>
      <c r="S134" s="6">
        <f>VLOOKUP(C134,'AUD ABRIL'!B:T,15,0)</f>
        <v>0</v>
      </c>
      <c r="T134" s="6">
        <f>VLOOKUP(C134,'AUD ABRIL'!B:T,16,0)</f>
        <v>93401</v>
      </c>
      <c r="U134" s="6" t="str">
        <f>VLOOKUP(C134,'AUD ABRIL'!B:T,17,0)</f>
        <v>Se acompaña certificado de antecedentes financieros, correspondiente al  año 2020 aprobados por USUFI</v>
      </c>
      <c r="V134" s="7">
        <f>VLOOKUP(C134,'AUD ABRIL'!B:T,18,0)</f>
        <v>37970</v>
      </c>
      <c r="W134" s="8">
        <f>VLOOKUP(C134,'AUD ABRIL'!B:T,19,0)</f>
        <v>6915</v>
      </c>
      <c r="X134" s="9">
        <v>2833503</v>
      </c>
      <c r="Y134" s="9">
        <v>10380160</v>
      </c>
      <c r="Z134" s="7">
        <v>44681</v>
      </c>
      <c r="AA134" s="6" t="s">
        <v>6340</v>
      </c>
      <c r="AB134" s="6" t="s">
        <v>6341</v>
      </c>
      <c r="AC134" s="6" t="s">
        <v>6360</v>
      </c>
    </row>
    <row r="135" spans="2:29" x14ac:dyDescent="0.2">
      <c r="B135" s="40" t="s">
        <v>6488</v>
      </c>
      <c r="C135" s="40">
        <v>721694003</v>
      </c>
      <c r="D135" s="6">
        <v>1070637</v>
      </c>
      <c r="E135" s="40">
        <v>7</v>
      </c>
      <c r="F135" s="6" t="str">
        <f>VLOOKUP(C135,'AUD ABRIL'!B:T,2,0)</f>
        <v>Corporación de Derecho Privado.</v>
      </c>
      <c r="G135" s="6" t="str">
        <f>VLOOKUP(C135,'AUD ABRIL'!B:T,3,0)</f>
        <v xml:space="preserve">Decreto Supremo Nº 1472, de 03 de noviembre de 1992, del Ministerio de Justicia. </v>
      </c>
      <c r="H135" s="6" t="str">
        <f>VLOOKUP(C135,'AUD ABRIL'!B:T,4,0)</f>
        <v>Certificado de Vigencia Folio Nº 500396542869, de fecha 02 de julio de 2021, del Servicio de Registro Civil e Identificación.</v>
      </c>
      <c r="I135" s="6" t="str">
        <f>VLOOKUP(C135,'AUD ABRIL'!B:T,5,0)</f>
        <v>Formación, promoción, cooperación y prestación de servicios para el desarrollo económico, social, cultural y espiritual de la comunidad, en el área de los derechos humanos del niño, entre otras.</v>
      </c>
      <c r="J135" s="6" t="str">
        <f>VLOOKUP(C135,'AUD ABRIL'!B:T,6,0)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35" s="6" t="str">
        <f>VLOOKUP(C135,'AUD ABRIL'!B:T,7,0)</f>
        <v>3 años en sus cargos.</v>
      </c>
      <c r="L135" s="6" t="str">
        <f>VLOOKUP(C135,'AUD ABRIL'!B:T,8,0)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5" s="6" t="str">
        <f>VLOOKUP(C135,'AUD ABRIL'!B:T,9,0)</f>
        <v xml:space="preserve">Patricio Marcelo Labra Guzmán, 
</v>
      </c>
      <c r="N135" s="6" t="str">
        <f>VLOOKUP(C135,'AUD ABRIL'!B:T,10,0)</f>
        <v xml:space="preserve">Calle Orella N° 1015, comuna y ciudad de Valparaíso, Quinta Región  
</v>
      </c>
      <c r="O135" s="6" t="str">
        <f>VLOOKUP(C135,'AUD ABRIL'!B:T,11,0)</f>
        <v>V</v>
      </c>
      <c r="P135" s="6" t="str">
        <f>VLOOKUP(C135,'AUD ABRIL'!B:T,12,0)</f>
        <v>Valparaíso</v>
      </c>
      <c r="Q135" s="6" t="str">
        <f>VLOOKUP(C135,'AUD ABRIL'!B:T,13,0)</f>
        <v>32-2156239</v>
      </c>
      <c r="R135" s="6" t="str">
        <f>VLOOKUP(C135,'AUD ABRIL'!B:T,14,0)</f>
        <v>serpaj@serpajchile.cl</v>
      </c>
      <c r="S135" s="6">
        <f>VLOOKUP(C135,'AUD ABRIL'!B:T,15,0)</f>
        <v>0</v>
      </c>
      <c r="T135" s="6">
        <f>VLOOKUP(C135,'AUD ABRIL'!B:T,16,0)</f>
        <v>93401</v>
      </c>
      <c r="U135" s="6" t="str">
        <f>VLOOKUP(C135,'AUD ABRIL'!B:T,17,0)</f>
        <v>Se acompaña certificado de antecedentes financieros, correspondiente al  año 2020 aprobados por USUFI</v>
      </c>
      <c r="V135" s="7">
        <f>VLOOKUP(C135,'AUD ABRIL'!B:T,18,0)</f>
        <v>37970</v>
      </c>
      <c r="W135" s="8">
        <f>VLOOKUP(C135,'AUD ABRIL'!B:T,19,0)</f>
        <v>6915</v>
      </c>
      <c r="X135" s="9">
        <v>9269568</v>
      </c>
      <c r="Y135" s="9">
        <v>35272103</v>
      </c>
      <c r="Z135" s="7">
        <v>44681</v>
      </c>
      <c r="AA135" s="6" t="s">
        <v>6340</v>
      </c>
      <c r="AB135" s="6" t="s">
        <v>6341</v>
      </c>
      <c r="AC135" s="6" t="s">
        <v>6359</v>
      </c>
    </row>
    <row r="136" spans="2:29" x14ac:dyDescent="0.2">
      <c r="B136" s="40" t="s">
        <v>6488</v>
      </c>
      <c r="C136" s="40">
        <v>721694003</v>
      </c>
      <c r="D136" s="6">
        <v>1070521</v>
      </c>
      <c r="E136" s="40">
        <v>7</v>
      </c>
      <c r="F136" s="6" t="str">
        <f>VLOOKUP(C136,'AUD ABRIL'!B:T,2,0)</f>
        <v>Corporación de Derecho Privado.</v>
      </c>
      <c r="G136" s="6" t="str">
        <f>VLOOKUP(C136,'AUD ABRIL'!B:T,3,0)</f>
        <v xml:space="preserve">Decreto Supremo Nº 1472, de 03 de noviembre de 1992, del Ministerio de Justicia. </v>
      </c>
      <c r="H136" s="6" t="str">
        <f>VLOOKUP(C136,'AUD ABRIL'!B:T,4,0)</f>
        <v>Certificado de Vigencia Folio Nº 500396542869, de fecha 02 de julio de 2021, del Servicio de Registro Civil e Identificación.</v>
      </c>
      <c r="I136" s="6" t="str">
        <f>VLOOKUP(C136,'AUD ABRIL'!B:T,5,0)</f>
        <v>Formación, promoción, cooperación y prestación de servicios para el desarrollo económico, social, cultural y espiritual de la comunidad, en el área de los derechos humanos del niño, entre otras.</v>
      </c>
      <c r="J136" s="6" t="str">
        <f>VLOOKUP(C136,'AUD ABRIL'!B:T,6,0)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36" s="6" t="str">
        <f>VLOOKUP(C136,'AUD ABRIL'!B:T,7,0)</f>
        <v>3 años en sus cargos.</v>
      </c>
      <c r="L136" s="6" t="str">
        <f>VLOOKUP(C136,'AUD ABRIL'!B:T,8,0)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6" s="6" t="str">
        <f>VLOOKUP(C136,'AUD ABRIL'!B:T,9,0)</f>
        <v xml:space="preserve">Patricio Marcelo Labra Guzmán, 
</v>
      </c>
      <c r="N136" s="6" t="str">
        <f>VLOOKUP(C136,'AUD ABRIL'!B:T,10,0)</f>
        <v xml:space="preserve">Calle Orella N° 1015, comuna y ciudad de Valparaíso, Quinta Región  
</v>
      </c>
      <c r="O136" s="6" t="str">
        <f>VLOOKUP(C136,'AUD ABRIL'!B:T,11,0)</f>
        <v>V</v>
      </c>
      <c r="P136" s="6" t="str">
        <f>VLOOKUP(C136,'AUD ABRIL'!B:T,12,0)</f>
        <v>Valparaíso</v>
      </c>
      <c r="Q136" s="6" t="str">
        <f>VLOOKUP(C136,'AUD ABRIL'!B:T,13,0)</f>
        <v>32-2156239</v>
      </c>
      <c r="R136" s="6" t="str">
        <f>VLOOKUP(C136,'AUD ABRIL'!B:T,14,0)</f>
        <v>serpaj@serpajchile.cl</v>
      </c>
      <c r="S136" s="6">
        <f>VLOOKUP(C136,'AUD ABRIL'!B:T,15,0)</f>
        <v>0</v>
      </c>
      <c r="T136" s="6">
        <f>VLOOKUP(C136,'AUD ABRIL'!B:T,16,0)</f>
        <v>93401</v>
      </c>
      <c r="U136" s="6" t="str">
        <f>VLOOKUP(C136,'AUD ABRIL'!B:T,17,0)</f>
        <v>Se acompaña certificado de antecedentes financieros, correspondiente al  año 2020 aprobados por USUFI</v>
      </c>
      <c r="V136" s="7">
        <f>VLOOKUP(C136,'AUD ABRIL'!B:T,18,0)</f>
        <v>37970</v>
      </c>
      <c r="W136" s="8">
        <f>VLOOKUP(C136,'AUD ABRIL'!B:T,19,0)</f>
        <v>6915</v>
      </c>
      <c r="X136" s="9"/>
      <c r="Y136" s="9">
        <v>9154622</v>
      </c>
      <c r="Z136" s="7">
        <v>44681</v>
      </c>
      <c r="AA136" s="6" t="s">
        <v>6340</v>
      </c>
      <c r="AB136" s="6" t="s">
        <v>6341</v>
      </c>
      <c r="AC136" s="6" t="s">
        <v>6353</v>
      </c>
    </row>
    <row r="137" spans="2:29" x14ac:dyDescent="0.2">
      <c r="B137" s="40" t="s">
        <v>6488</v>
      </c>
      <c r="C137" s="40">
        <v>721694003</v>
      </c>
      <c r="D137" s="6">
        <v>1070522</v>
      </c>
      <c r="E137" s="40">
        <v>7</v>
      </c>
      <c r="F137" s="6" t="str">
        <f>VLOOKUP(C137,'AUD ABRIL'!B:T,2,0)</f>
        <v>Corporación de Derecho Privado.</v>
      </c>
      <c r="G137" s="6" t="str">
        <f>VLOOKUP(C137,'AUD ABRIL'!B:T,3,0)</f>
        <v xml:space="preserve">Decreto Supremo Nº 1472, de 03 de noviembre de 1992, del Ministerio de Justicia. </v>
      </c>
      <c r="H137" s="6" t="str">
        <f>VLOOKUP(C137,'AUD ABRIL'!B:T,4,0)</f>
        <v>Certificado de Vigencia Folio Nº 500396542869, de fecha 02 de julio de 2021, del Servicio de Registro Civil e Identificación.</v>
      </c>
      <c r="I137" s="6" t="str">
        <f>VLOOKUP(C137,'AUD ABRIL'!B:T,5,0)</f>
        <v>Formación, promoción, cooperación y prestación de servicios para el desarrollo económico, social, cultural y espiritual de la comunidad, en el área de los derechos humanos del niño, entre otras.</v>
      </c>
      <c r="J137" s="6" t="str">
        <f>VLOOKUP(C137,'AUD ABRIL'!B:T,6,0)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37" s="6" t="str">
        <f>VLOOKUP(C137,'AUD ABRIL'!B:T,7,0)</f>
        <v>3 años en sus cargos.</v>
      </c>
      <c r="L137" s="6" t="str">
        <f>VLOOKUP(C137,'AUD ABRIL'!B:T,8,0)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7" s="6" t="str">
        <f>VLOOKUP(C137,'AUD ABRIL'!B:T,9,0)</f>
        <v xml:space="preserve">Patricio Marcelo Labra Guzmán, 
</v>
      </c>
      <c r="N137" s="6" t="str">
        <f>VLOOKUP(C137,'AUD ABRIL'!B:T,10,0)</f>
        <v xml:space="preserve">Calle Orella N° 1015, comuna y ciudad de Valparaíso, Quinta Región  
</v>
      </c>
      <c r="O137" s="6" t="str">
        <f>VLOOKUP(C137,'AUD ABRIL'!B:T,11,0)</f>
        <v>V</v>
      </c>
      <c r="P137" s="6" t="str">
        <f>VLOOKUP(C137,'AUD ABRIL'!B:T,12,0)</f>
        <v>Valparaíso</v>
      </c>
      <c r="Q137" s="6" t="str">
        <f>VLOOKUP(C137,'AUD ABRIL'!B:T,13,0)</f>
        <v>32-2156239</v>
      </c>
      <c r="R137" s="6" t="str">
        <f>VLOOKUP(C137,'AUD ABRIL'!B:T,14,0)</f>
        <v>serpaj@serpajchile.cl</v>
      </c>
      <c r="S137" s="6">
        <f>VLOOKUP(C137,'AUD ABRIL'!B:T,15,0)</f>
        <v>0</v>
      </c>
      <c r="T137" s="6">
        <f>VLOOKUP(C137,'AUD ABRIL'!B:T,16,0)</f>
        <v>93401</v>
      </c>
      <c r="U137" s="6" t="str">
        <f>VLOOKUP(C137,'AUD ABRIL'!B:T,17,0)</f>
        <v>Se acompaña certificado de antecedentes financieros, correspondiente al  año 2020 aprobados por USUFI</v>
      </c>
      <c r="V137" s="7">
        <f>VLOOKUP(C137,'AUD ABRIL'!B:T,18,0)</f>
        <v>37970</v>
      </c>
      <c r="W137" s="8">
        <f>VLOOKUP(C137,'AUD ABRIL'!B:T,19,0)</f>
        <v>6915</v>
      </c>
      <c r="X137" s="9"/>
      <c r="Y137" s="9">
        <v>3543725</v>
      </c>
      <c r="Z137" s="7">
        <v>44681</v>
      </c>
      <c r="AA137" s="6" t="s">
        <v>6340</v>
      </c>
      <c r="AB137" s="6" t="s">
        <v>6341</v>
      </c>
      <c r="AC137" s="6" t="s">
        <v>6382</v>
      </c>
    </row>
    <row r="138" spans="2:29" x14ac:dyDescent="0.2">
      <c r="B138" s="40" t="s">
        <v>6488</v>
      </c>
      <c r="C138" s="40">
        <v>721694003</v>
      </c>
      <c r="D138" s="6">
        <v>1070523</v>
      </c>
      <c r="E138" s="40">
        <v>7</v>
      </c>
      <c r="F138" s="6" t="str">
        <f>VLOOKUP(C138,'AUD ABRIL'!B:T,2,0)</f>
        <v>Corporación de Derecho Privado.</v>
      </c>
      <c r="G138" s="6" t="str">
        <f>VLOOKUP(C138,'AUD ABRIL'!B:T,3,0)</f>
        <v xml:space="preserve">Decreto Supremo Nº 1472, de 03 de noviembre de 1992, del Ministerio de Justicia. </v>
      </c>
      <c r="H138" s="6" t="str">
        <f>VLOOKUP(C138,'AUD ABRIL'!B:T,4,0)</f>
        <v>Certificado de Vigencia Folio Nº 500396542869, de fecha 02 de julio de 2021, del Servicio de Registro Civil e Identificación.</v>
      </c>
      <c r="I138" s="6" t="str">
        <f>VLOOKUP(C138,'AUD ABRIL'!B:T,5,0)</f>
        <v>Formación, promoción, cooperación y prestación de servicios para el desarrollo económico, social, cultural y espiritual de la comunidad, en el área de los derechos humanos del niño, entre otras.</v>
      </c>
      <c r="J138" s="6" t="str">
        <f>VLOOKUP(C138,'AUD ABRIL'!B:T,6,0)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38" s="6" t="str">
        <f>VLOOKUP(C138,'AUD ABRIL'!B:T,7,0)</f>
        <v>3 años en sus cargos.</v>
      </c>
      <c r="L138" s="6" t="str">
        <f>VLOOKUP(C138,'AUD ABRIL'!B:T,8,0)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8" s="6" t="str">
        <f>VLOOKUP(C138,'AUD ABRIL'!B:T,9,0)</f>
        <v xml:space="preserve">Patricio Marcelo Labra Guzmán, 
</v>
      </c>
      <c r="N138" s="6" t="str">
        <f>VLOOKUP(C138,'AUD ABRIL'!B:T,10,0)</f>
        <v xml:space="preserve">Calle Orella N° 1015, comuna y ciudad de Valparaíso, Quinta Región  
</v>
      </c>
      <c r="O138" s="6" t="str">
        <f>VLOOKUP(C138,'AUD ABRIL'!B:T,11,0)</f>
        <v>V</v>
      </c>
      <c r="P138" s="6" t="str">
        <f>VLOOKUP(C138,'AUD ABRIL'!B:T,12,0)</f>
        <v>Valparaíso</v>
      </c>
      <c r="Q138" s="6" t="str">
        <f>VLOOKUP(C138,'AUD ABRIL'!B:T,13,0)</f>
        <v>32-2156239</v>
      </c>
      <c r="R138" s="6" t="str">
        <f>VLOOKUP(C138,'AUD ABRIL'!B:T,14,0)</f>
        <v>serpaj@serpajchile.cl</v>
      </c>
      <c r="S138" s="6">
        <f>VLOOKUP(C138,'AUD ABRIL'!B:T,15,0)</f>
        <v>0</v>
      </c>
      <c r="T138" s="6">
        <f>VLOOKUP(C138,'AUD ABRIL'!B:T,16,0)</f>
        <v>93401</v>
      </c>
      <c r="U138" s="6" t="str">
        <f>VLOOKUP(C138,'AUD ABRIL'!B:T,17,0)</f>
        <v>Se acompaña certificado de antecedentes financieros, correspondiente al  año 2020 aprobados por USUFI</v>
      </c>
      <c r="V138" s="7">
        <f>VLOOKUP(C138,'AUD ABRIL'!B:T,18,0)</f>
        <v>37970</v>
      </c>
      <c r="W138" s="8">
        <f>VLOOKUP(C138,'AUD ABRIL'!B:T,19,0)</f>
        <v>6915</v>
      </c>
      <c r="X138" s="9"/>
      <c r="Y138" s="9">
        <v>7530415</v>
      </c>
      <c r="Z138" s="7">
        <v>44681</v>
      </c>
      <c r="AA138" s="6" t="s">
        <v>6340</v>
      </c>
      <c r="AB138" s="6" t="s">
        <v>6341</v>
      </c>
      <c r="AC138" s="6" t="s">
        <v>6382</v>
      </c>
    </row>
    <row r="139" spans="2:29" x14ac:dyDescent="0.2">
      <c r="B139" s="40" t="s">
        <v>6488</v>
      </c>
      <c r="C139" s="40">
        <v>721694003</v>
      </c>
      <c r="D139" s="6">
        <v>1040343</v>
      </c>
      <c r="E139" s="40">
        <v>4</v>
      </c>
      <c r="F139" s="6" t="str">
        <f>VLOOKUP(C139,'AUD ABRIL'!B:T,2,0)</f>
        <v>Corporación de Derecho Privado.</v>
      </c>
      <c r="G139" s="6" t="str">
        <f>VLOOKUP(C139,'AUD ABRIL'!B:T,3,0)</f>
        <v xml:space="preserve">Decreto Supremo Nº 1472, de 03 de noviembre de 1992, del Ministerio de Justicia. </v>
      </c>
      <c r="H139" s="6" t="str">
        <f>VLOOKUP(C139,'AUD ABRIL'!B:T,4,0)</f>
        <v>Certificado de Vigencia Folio Nº 500396542869, de fecha 02 de julio de 2021, del Servicio de Registro Civil e Identificación.</v>
      </c>
      <c r="I139" s="6" t="str">
        <f>VLOOKUP(C139,'AUD ABRIL'!B:T,5,0)</f>
        <v>Formación, promoción, cooperación y prestación de servicios para el desarrollo económico, social, cultural y espiritual de la comunidad, en el área de los derechos humanos del niño, entre otras.</v>
      </c>
      <c r="J139" s="6" t="str">
        <f>VLOOKUP(C139,'AUD ABRIL'!B:T,6,0)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39" s="6" t="str">
        <f>VLOOKUP(C139,'AUD ABRIL'!B:T,7,0)</f>
        <v>3 años en sus cargos.</v>
      </c>
      <c r="L139" s="6" t="str">
        <f>VLOOKUP(C139,'AUD ABRIL'!B:T,8,0)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39" s="6" t="str">
        <f>VLOOKUP(C139,'AUD ABRIL'!B:T,9,0)</f>
        <v xml:space="preserve">Patricio Marcelo Labra Guzmán, 
</v>
      </c>
      <c r="N139" s="6" t="str">
        <f>VLOOKUP(C139,'AUD ABRIL'!B:T,10,0)</f>
        <v xml:space="preserve">Calle Orella N° 1015, comuna y ciudad de Valparaíso, Quinta Región  
</v>
      </c>
      <c r="O139" s="6" t="str">
        <f>VLOOKUP(C139,'AUD ABRIL'!B:T,11,0)</f>
        <v>V</v>
      </c>
      <c r="P139" s="6" t="str">
        <f>VLOOKUP(C139,'AUD ABRIL'!B:T,12,0)</f>
        <v>Valparaíso</v>
      </c>
      <c r="Q139" s="6" t="str">
        <f>VLOOKUP(C139,'AUD ABRIL'!B:T,13,0)</f>
        <v>32-2156239</v>
      </c>
      <c r="R139" s="6" t="str">
        <f>VLOOKUP(C139,'AUD ABRIL'!B:T,14,0)</f>
        <v>serpaj@serpajchile.cl</v>
      </c>
      <c r="S139" s="6">
        <f>VLOOKUP(C139,'AUD ABRIL'!B:T,15,0)</f>
        <v>0</v>
      </c>
      <c r="T139" s="6">
        <f>VLOOKUP(C139,'AUD ABRIL'!B:T,16,0)</f>
        <v>93401</v>
      </c>
      <c r="U139" s="6" t="str">
        <f>VLOOKUP(C139,'AUD ABRIL'!B:T,17,0)</f>
        <v>Se acompaña certificado de antecedentes financieros, correspondiente al  año 2020 aprobados por USUFI</v>
      </c>
      <c r="V139" s="7">
        <f>VLOOKUP(C139,'AUD ABRIL'!B:T,18,0)</f>
        <v>37970</v>
      </c>
      <c r="W139" s="8">
        <f>VLOOKUP(C139,'AUD ABRIL'!B:T,19,0)</f>
        <v>6915</v>
      </c>
      <c r="X139" s="9">
        <v>1851596</v>
      </c>
      <c r="Y139" s="9">
        <v>4521144</v>
      </c>
      <c r="Z139" s="7">
        <v>44681</v>
      </c>
      <c r="AA139" s="6" t="s">
        <v>6340</v>
      </c>
      <c r="AB139" s="6" t="s">
        <v>6341</v>
      </c>
      <c r="AC139" s="6" t="s">
        <v>6360</v>
      </c>
    </row>
    <row r="140" spans="2:29" x14ac:dyDescent="0.2">
      <c r="B140" s="40" t="s">
        <v>6488</v>
      </c>
      <c r="C140" s="40">
        <v>721694003</v>
      </c>
      <c r="D140" s="6">
        <v>1010207</v>
      </c>
      <c r="E140" s="40">
        <v>1</v>
      </c>
      <c r="F140" s="6" t="str">
        <f>VLOOKUP(C140,'AUD ABRIL'!B:T,2,0)</f>
        <v>Corporación de Derecho Privado.</v>
      </c>
      <c r="G140" s="6" t="str">
        <f>VLOOKUP(C140,'AUD ABRIL'!B:T,3,0)</f>
        <v xml:space="preserve">Decreto Supremo Nº 1472, de 03 de noviembre de 1992, del Ministerio de Justicia. </v>
      </c>
      <c r="H140" s="6" t="str">
        <f>VLOOKUP(C140,'AUD ABRIL'!B:T,4,0)</f>
        <v>Certificado de Vigencia Folio Nº 500396542869, de fecha 02 de julio de 2021, del Servicio de Registro Civil e Identificación.</v>
      </c>
      <c r="I140" s="6" t="str">
        <f>VLOOKUP(C140,'AUD ABRIL'!B:T,5,0)</f>
        <v>Formación, promoción, cooperación y prestación de servicios para el desarrollo económico, social, cultural y espiritual de la comunidad, en el área de los derechos humanos del niño, entre otras.</v>
      </c>
      <c r="J140" s="6" t="str">
        <f>VLOOKUP(C140,'AUD ABRIL'!B:T,6,0)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40" s="6" t="str">
        <f>VLOOKUP(C140,'AUD ABRIL'!B:T,7,0)</f>
        <v>3 años en sus cargos.</v>
      </c>
      <c r="L140" s="6" t="str">
        <f>VLOOKUP(C140,'AUD ABRIL'!B:T,8,0)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40" s="6" t="str">
        <f>VLOOKUP(C140,'AUD ABRIL'!B:T,9,0)</f>
        <v xml:space="preserve">Patricio Marcelo Labra Guzmán, 
</v>
      </c>
      <c r="N140" s="6" t="str">
        <f>VLOOKUP(C140,'AUD ABRIL'!B:T,10,0)</f>
        <v xml:space="preserve">Calle Orella N° 1015, comuna y ciudad de Valparaíso, Quinta Región  
</v>
      </c>
      <c r="O140" s="6" t="str">
        <f>VLOOKUP(C140,'AUD ABRIL'!B:T,11,0)</f>
        <v>V</v>
      </c>
      <c r="P140" s="6" t="str">
        <f>VLOOKUP(C140,'AUD ABRIL'!B:T,12,0)</f>
        <v>Valparaíso</v>
      </c>
      <c r="Q140" s="6" t="str">
        <f>VLOOKUP(C140,'AUD ABRIL'!B:T,13,0)</f>
        <v>32-2156239</v>
      </c>
      <c r="R140" s="6" t="str">
        <f>VLOOKUP(C140,'AUD ABRIL'!B:T,14,0)</f>
        <v>serpaj@serpajchile.cl</v>
      </c>
      <c r="S140" s="6">
        <f>VLOOKUP(C140,'AUD ABRIL'!B:T,15,0)</f>
        <v>0</v>
      </c>
      <c r="T140" s="6">
        <f>VLOOKUP(C140,'AUD ABRIL'!B:T,16,0)</f>
        <v>93401</v>
      </c>
      <c r="U140" s="6" t="str">
        <f>VLOOKUP(C140,'AUD ABRIL'!B:T,17,0)</f>
        <v>Se acompaña certificado de antecedentes financieros, correspondiente al  año 2020 aprobados por USUFI</v>
      </c>
      <c r="V140" s="7">
        <f>VLOOKUP(C140,'AUD ABRIL'!B:T,18,0)</f>
        <v>37970</v>
      </c>
      <c r="W140" s="8">
        <f>VLOOKUP(C140,'AUD ABRIL'!B:T,19,0)</f>
        <v>6915</v>
      </c>
      <c r="X140" s="9">
        <v>3023978</v>
      </c>
      <c r="Y140" s="9">
        <v>3023978</v>
      </c>
      <c r="Z140" s="7">
        <v>44681</v>
      </c>
      <c r="AA140" s="6" t="s">
        <v>6340</v>
      </c>
      <c r="AB140" s="6" t="s">
        <v>6341</v>
      </c>
      <c r="AC140" s="6" t="s">
        <v>171</v>
      </c>
    </row>
    <row r="141" spans="2:29" x14ac:dyDescent="0.2">
      <c r="B141" s="40" t="s">
        <v>6488</v>
      </c>
      <c r="C141" s="40">
        <v>721694003</v>
      </c>
      <c r="D141" s="6">
        <v>1010241</v>
      </c>
      <c r="E141" s="40">
        <v>1</v>
      </c>
      <c r="F141" s="6" t="str">
        <f>VLOOKUP(C141,'AUD ABRIL'!B:T,2,0)</f>
        <v>Corporación de Derecho Privado.</v>
      </c>
      <c r="G141" s="6" t="str">
        <f>VLOOKUP(C141,'AUD ABRIL'!B:T,3,0)</f>
        <v xml:space="preserve">Decreto Supremo Nº 1472, de 03 de noviembre de 1992, del Ministerio de Justicia. </v>
      </c>
      <c r="H141" s="6" t="str">
        <f>VLOOKUP(C141,'AUD ABRIL'!B:T,4,0)</f>
        <v>Certificado de Vigencia Folio Nº 500396542869, de fecha 02 de julio de 2021, del Servicio de Registro Civil e Identificación.</v>
      </c>
      <c r="I141" s="6" t="str">
        <f>VLOOKUP(C141,'AUD ABRIL'!B:T,5,0)</f>
        <v>Formación, promoción, cooperación y prestación de servicios para el desarrollo económico, social, cultural y espiritual de la comunidad, en el área de los derechos humanos del niño, entre otras.</v>
      </c>
      <c r="J141" s="6" t="str">
        <f>VLOOKUP(C141,'AUD ABRIL'!B:T,6,0)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41" s="6" t="str">
        <f>VLOOKUP(C141,'AUD ABRIL'!B:T,7,0)</f>
        <v>3 años en sus cargos.</v>
      </c>
      <c r="L141" s="6" t="str">
        <f>VLOOKUP(C141,'AUD ABRIL'!B:T,8,0)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41" s="6" t="str">
        <f>VLOOKUP(C141,'AUD ABRIL'!B:T,9,0)</f>
        <v xml:space="preserve">Patricio Marcelo Labra Guzmán, 
</v>
      </c>
      <c r="N141" s="6" t="str">
        <f>VLOOKUP(C141,'AUD ABRIL'!B:T,10,0)</f>
        <v xml:space="preserve">Calle Orella N° 1015, comuna y ciudad de Valparaíso, Quinta Región  
</v>
      </c>
      <c r="O141" s="6" t="str">
        <f>VLOOKUP(C141,'AUD ABRIL'!B:T,11,0)</f>
        <v>V</v>
      </c>
      <c r="P141" s="6" t="str">
        <f>VLOOKUP(C141,'AUD ABRIL'!B:T,12,0)</f>
        <v>Valparaíso</v>
      </c>
      <c r="Q141" s="6" t="str">
        <f>VLOOKUP(C141,'AUD ABRIL'!B:T,13,0)</f>
        <v>32-2156239</v>
      </c>
      <c r="R141" s="6" t="str">
        <f>VLOOKUP(C141,'AUD ABRIL'!B:T,14,0)</f>
        <v>serpaj@serpajchile.cl</v>
      </c>
      <c r="S141" s="6">
        <f>VLOOKUP(C141,'AUD ABRIL'!B:T,15,0)</f>
        <v>0</v>
      </c>
      <c r="T141" s="6">
        <f>VLOOKUP(C141,'AUD ABRIL'!B:T,16,0)</f>
        <v>93401</v>
      </c>
      <c r="U141" s="6" t="str">
        <f>VLOOKUP(C141,'AUD ABRIL'!B:T,17,0)</f>
        <v>Se acompaña certificado de antecedentes financieros, correspondiente al  año 2020 aprobados por USUFI</v>
      </c>
      <c r="V141" s="7">
        <f>VLOOKUP(C141,'AUD ABRIL'!B:T,18,0)</f>
        <v>37970</v>
      </c>
      <c r="W141" s="8">
        <f>VLOOKUP(C141,'AUD ABRIL'!B:T,19,0)</f>
        <v>6915</v>
      </c>
      <c r="X141" s="9">
        <v>4724966</v>
      </c>
      <c r="Y141" s="9">
        <v>4724966</v>
      </c>
      <c r="Z141" s="7">
        <v>44681</v>
      </c>
      <c r="AA141" s="6" t="s">
        <v>6340</v>
      </c>
      <c r="AB141" s="6" t="s">
        <v>6341</v>
      </c>
      <c r="AC141" s="6" t="s">
        <v>171</v>
      </c>
    </row>
    <row r="142" spans="2:29" x14ac:dyDescent="0.2">
      <c r="B142" s="40" t="s">
        <v>6488</v>
      </c>
      <c r="C142" s="40">
        <v>721694003</v>
      </c>
      <c r="D142" s="6">
        <v>1010247</v>
      </c>
      <c r="E142" s="40">
        <v>1</v>
      </c>
      <c r="F142" s="6" t="str">
        <f>VLOOKUP(C142,'AUD ABRIL'!B:T,2,0)</f>
        <v>Corporación de Derecho Privado.</v>
      </c>
      <c r="G142" s="6" t="str">
        <f>VLOOKUP(C142,'AUD ABRIL'!B:T,3,0)</f>
        <v xml:space="preserve">Decreto Supremo Nº 1472, de 03 de noviembre de 1992, del Ministerio de Justicia. </v>
      </c>
      <c r="H142" s="6" t="str">
        <f>VLOOKUP(C142,'AUD ABRIL'!B:T,4,0)</f>
        <v>Certificado de Vigencia Folio Nº 500396542869, de fecha 02 de julio de 2021, del Servicio de Registro Civil e Identificación.</v>
      </c>
      <c r="I142" s="6" t="str">
        <f>VLOOKUP(C142,'AUD ABRIL'!B:T,5,0)</f>
        <v>Formación, promoción, cooperación y prestación de servicios para el desarrollo económico, social, cultural y espiritual de la comunidad, en el área de los derechos humanos del niño, entre otras.</v>
      </c>
      <c r="J142" s="6" t="str">
        <f>VLOOKUP(C142,'AUD ABRIL'!B:T,6,0)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42" s="6" t="str">
        <f>VLOOKUP(C142,'AUD ABRIL'!B:T,7,0)</f>
        <v>3 años en sus cargos.</v>
      </c>
      <c r="L142" s="6" t="str">
        <f>VLOOKUP(C142,'AUD ABRIL'!B:T,8,0)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42" s="6" t="str">
        <f>VLOOKUP(C142,'AUD ABRIL'!B:T,9,0)</f>
        <v xml:space="preserve">Patricio Marcelo Labra Guzmán, 
</v>
      </c>
      <c r="N142" s="6" t="str">
        <f>VLOOKUP(C142,'AUD ABRIL'!B:T,10,0)</f>
        <v xml:space="preserve">Calle Orella N° 1015, comuna y ciudad de Valparaíso, Quinta Región  
</v>
      </c>
      <c r="O142" s="6" t="str">
        <f>VLOOKUP(C142,'AUD ABRIL'!B:T,11,0)</f>
        <v>V</v>
      </c>
      <c r="P142" s="6" t="str">
        <f>VLOOKUP(C142,'AUD ABRIL'!B:T,12,0)</f>
        <v>Valparaíso</v>
      </c>
      <c r="Q142" s="6" t="str">
        <f>VLOOKUP(C142,'AUD ABRIL'!B:T,13,0)</f>
        <v>32-2156239</v>
      </c>
      <c r="R142" s="6" t="str">
        <f>VLOOKUP(C142,'AUD ABRIL'!B:T,14,0)</f>
        <v>serpaj@serpajchile.cl</v>
      </c>
      <c r="S142" s="6">
        <f>VLOOKUP(C142,'AUD ABRIL'!B:T,15,0)</f>
        <v>0</v>
      </c>
      <c r="T142" s="6">
        <f>VLOOKUP(C142,'AUD ABRIL'!B:T,16,0)</f>
        <v>93401</v>
      </c>
      <c r="U142" s="6" t="str">
        <f>VLOOKUP(C142,'AUD ABRIL'!B:T,17,0)</f>
        <v>Se acompaña certificado de antecedentes financieros, correspondiente al  año 2020 aprobados por USUFI</v>
      </c>
      <c r="V142" s="7">
        <f>VLOOKUP(C142,'AUD ABRIL'!B:T,18,0)</f>
        <v>37970</v>
      </c>
      <c r="W142" s="8">
        <f>VLOOKUP(C142,'AUD ABRIL'!B:T,19,0)</f>
        <v>6915</v>
      </c>
      <c r="X142" s="9">
        <v>2185667</v>
      </c>
      <c r="Y142" s="9">
        <v>2185667</v>
      </c>
      <c r="Z142" s="7">
        <v>44681</v>
      </c>
      <c r="AA142" s="6" t="s">
        <v>6340</v>
      </c>
      <c r="AB142" s="6" t="s">
        <v>6341</v>
      </c>
      <c r="AC142" s="6" t="s">
        <v>171</v>
      </c>
    </row>
    <row r="143" spans="2:29" x14ac:dyDescent="0.2">
      <c r="B143" s="40" t="s">
        <v>8166</v>
      </c>
      <c r="C143" s="40">
        <v>721694003</v>
      </c>
      <c r="D143" s="6">
        <v>1010275</v>
      </c>
      <c r="E143" s="40">
        <v>1</v>
      </c>
      <c r="F143" s="6" t="str">
        <f>VLOOKUP(C143,'AUD ABRIL'!B:T,2,0)</f>
        <v>Corporación de Derecho Privado.</v>
      </c>
      <c r="G143" s="6" t="str">
        <f>VLOOKUP(C143,'AUD ABRIL'!B:T,3,0)</f>
        <v xml:space="preserve">Decreto Supremo Nº 1472, de 03 de noviembre de 1992, del Ministerio de Justicia. </v>
      </c>
      <c r="H143" s="6" t="str">
        <f>VLOOKUP(C143,'AUD ABRIL'!B:T,4,0)</f>
        <v>Certificado de Vigencia Folio Nº 500396542869, de fecha 02 de julio de 2021, del Servicio de Registro Civil e Identificación.</v>
      </c>
      <c r="I143" s="6" t="str">
        <f>VLOOKUP(C143,'AUD ABRIL'!B:T,5,0)</f>
        <v>Formación, promoción, cooperación y prestación de servicios para el desarrollo económico, social, cultural y espiritual de la comunidad, en el área de los derechos humanos del niño, entre otras.</v>
      </c>
      <c r="J143" s="6" t="str">
        <f>VLOOKUP(C143,'AUD ABRIL'!B:T,6,0)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43" s="6" t="str">
        <f>VLOOKUP(C143,'AUD ABRIL'!B:T,7,0)</f>
        <v>3 años en sus cargos.</v>
      </c>
      <c r="L143" s="6" t="str">
        <f>VLOOKUP(C143,'AUD ABRIL'!B:T,8,0)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43" s="6" t="str">
        <f>VLOOKUP(C143,'AUD ABRIL'!B:T,9,0)</f>
        <v xml:space="preserve">Patricio Marcelo Labra Guzmán, 
</v>
      </c>
      <c r="N143" s="6" t="str">
        <f>VLOOKUP(C143,'AUD ABRIL'!B:T,10,0)</f>
        <v xml:space="preserve">Calle Orella N° 1015, comuna y ciudad de Valparaíso, Quinta Región  
</v>
      </c>
      <c r="O143" s="6" t="str">
        <f>VLOOKUP(C143,'AUD ABRIL'!B:T,11,0)</f>
        <v>V</v>
      </c>
      <c r="P143" s="6" t="str">
        <f>VLOOKUP(C143,'AUD ABRIL'!B:T,12,0)</f>
        <v>Valparaíso</v>
      </c>
      <c r="Q143" s="6" t="str">
        <f>VLOOKUP(C143,'AUD ABRIL'!B:T,13,0)</f>
        <v>32-2156239</v>
      </c>
      <c r="R143" s="6" t="str">
        <f>VLOOKUP(C143,'AUD ABRIL'!B:T,14,0)</f>
        <v>serpaj@serpajchile.cl</v>
      </c>
      <c r="S143" s="6">
        <f>VLOOKUP(C143,'AUD ABRIL'!B:T,15,0)</f>
        <v>0</v>
      </c>
      <c r="T143" s="6">
        <f>VLOOKUP(C143,'AUD ABRIL'!B:T,16,0)</f>
        <v>93401</v>
      </c>
      <c r="U143" s="6" t="str">
        <f>VLOOKUP(C143,'AUD ABRIL'!B:T,17,0)</f>
        <v>Se acompaña certificado de antecedentes financieros, correspondiente al  año 2020 aprobados por USUFI</v>
      </c>
      <c r="V143" s="7">
        <f>VLOOKUP(C143,'AUD ABRIL'!B:T,18,0)</f>
        <v>37970</v>
      </c>
      <c r="W143" s="8">
        <f>VLOOKUP(C143,'AUD ABRIL'!B:T,19,0)</f>
        <v>6915</v>
      </c>
      <c r="X143" s="9">
        <v>12203305</v>
      </c>
      <c r="Y143" s="9">
        <v>48448943</v>
      </c>
      <c r="Z143" s="7">
        <v>44681</v>
      </c>
      <c r="AA143" s="6" t="s">
        <v>6340</v>
      </c>
      <c r="AB143" s="6" t="s">
        <v>6341</v>
      </c>
      <c r="AC143" s="6" t="s">
        <v>171</v>
      </c>
    </row>
    <row r="144" spans="2:29" x14ac:dyDescent="0.2">
      <c r="B144" s="40" t="s">
        <v>8166</v>
      </c>
      <c r="C144" s="40">
        <v>721694003</v>
      </c>
      <c r="D144" s="6">
        <v>1010277</v>
      </c>
      <c r="E144" s="40">
        <v>1</v>
      </c>
      <c r="F144" s="6" t="str">
        <f>VLOOKUP(C144,'AUD ABRIL'!B:T,2,0)</f>
        <v>Corporación de Derecho Privado.</v>
      </c>
      <c r="G144" s="6" t="str">
        <f>VLOOKUP(C144,'AUD ABRIL'!B:T,3,0)</f>
        <v xml:space="preserve">Decreto Supremo Nº 1472, de 03 de noviembre de 1992, del Ministerio de Justicia. </v>
      </c>
      <c r="H144" s="6" t="str">
        <f>VLOOKUP(C144,'AUD ABRIL'!B:T,4,0)</f>
        <v>Certificado de Vigencia Folio Nº 500396542869, de fecha 02 de julio de 2021, del Servicio de Registro Civil e Identificación.</v>
      </c>
      <c r="I144" s="6" t="str">
        <f>VLOOKUP(C144,'AUD ABRIL'!B:T,5,0)</f>
        <v>Formación, promoción, cooperación y prestación de servicios para el desarrollo económico, social, cultural y espiritual de la comunidad, en el área de los derechos humanos del niño, entre otras.</v>
      </c>
      <c r="J144" s="6" t="str">
        <f>VLOOKUP(C144,'AUD ABRIL'!B:T,6,0)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44" s="6" t="str">
        <f>VLOOKUP(C144,'AUD ABRIL'!B:T,7,0)</f>
        <v>3 años en sus cargos.</v>
      </c>
      <c r="L144" s="6" t="str">
        <f>VLOOKUP(C144,'AUD ABRIL'!B:T,8,0)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44" s="6" t="str">
        <f>VLOOKUP(C144,'AUD ABRIL'!B:T,9,0)</f>
        <v xml:space="preserve">Patricio Marcelo Labra Guzmán, 
</v>
      </c>
      <c r="N144" s="6" t="str">
        <f>VLOOKUP(C144,'AUD ABRIL'!B:T,10,0)</f>
        <v xml:space="preserve">Calle Orella N° 1015, comuna y ciudad de Valparaíso, Quinta Región  
</v>
      </c>
      <c r="O144" s="6" t="str">
        <f>VLOOKUP(C144,'AUD ABRIL'!B:T,11,0)</f>
        <v>V</v>
      </c>
      <c r="P144" s="6" t="str">
        <f>VLOOKUP(C144,'AUD ABRIL'!B:T,12,0)</f>
        <v>Valparaíso</v>
      </c>
      <c r="Q144" s="6" t="str">
        <f>VLOOKUP(C144,'AUD ABRIL'!B:T,13,0)</f>
        <v>32-2156239</v>
      </c>
      <c r="R144" s="6" t="str">
        <f>VLOOKUP(C144,'AUD ABRIL'!B:T,14,0)</f>
        <v>serpaj@serpajchile.cl</v>
      </c>
      <c r="S144" s="6">
        <f>VLOOKUP(C144,'AUD ABRIL'!B:T,15,0)</f>
        <v>0</v>
      </c>
      <c r="T144" s="6">
        <f>VLOOKUP(C144,'AUD ABRIL'!B:T,16,0)</f>
        <v>93401</v>
      </c>
      <c r="U144" s="6" t="str">
        <f>VLOOKUP(C144,'AUD ABRIL'!B:T,17,0)</f>
        <v>Se acompaña certificado de antecedentes financieros, correspondiente al  año 2020 aprobados por USUFI</v>
      </c>
      <c r="V144" s="7">
        <f>VLOOKUP(C144,'AUD ABRIL'!B:T,18,0)</f>
        <v>37970</v>
      </c>
      <c r="W144" s="8">
        <f>VLOOKUP(C144,'AUD ABRIL'!B:T,19,0)</f>
        <v>6915</v>
      </c>
      <c r="X144" s="9">
        <v>2797755</v>
      </c>
      <c r="Y144" s="9">
        <v>10778957</v>
      </c>
      <c r="Z144" s="7">
        <v>44681</v>
      </c>
      <c r="AA144" s="6" t="s">
        <v>6340</v>
      </c>
      <c r="AB144" s="6" t="s">
        <v>6341</v>
      </c>
      <c r="AC144" s="6" t="s">
        <v>171</v>
      </c>
    </row>
    <row r="145" spans="2:29" x14ac:dyDescent="0.2">
      <c r="B145" s="40" t="s">
        <v>8166</v>
      </c>
      <c r="C145" s="40">
        <v>721694003</v>
      </c>
      <c r="D145" s="6">
        <v>1020414</v>
      </c>
      <c r="E145" s="40">
        <v>2</v>
      </c>
      <c r="F145" s="6" t="str">
        <f>VLOOKUP(C145,'AUD ABRIL'!B:T,2,0)</f>
        <v>Corporación de Derecho Privado.</v>
      </c>
      <c r="G145" s="6" t="str">
        <f>VLOOKUP(C145,'AUD ABRIL'!B:T,3,0)</f>
        <v xml:space="preserve">Decreto Supremo Nº 1472, de 03 de noviembre de 1992, del Ministerio de Justicia. </v>
      </c>
      <c r="H145" s="6" t="str">
        <f>VLOOKUP(C145,'AUD ABRIL'!B:T,4,0)</f>
        <v>Certificado de Vigencia Folio Nº 500396542869, de fecha 02 de julio de 2021, del Servicio de Registro Civil e Identificación.</v>
      </c>
      <c r="I145" s="6" t="str">
        <f>VLOOKUP(C145,'AUD ABRIL'!B:T,5,0)</f>
        <v>Formación, promoción, cooperación y prestación de servicios para el desarrollo económico, social, cultural y espiritual de la comunidad, en el área de los derechos humanos del niño, entre otras.</v>
      </c>
      <c r="J145" s="6" t="str">
        <f>VLOOKUP(C145,'AUD ABRIL'!B:T,6,0)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45" s="6" t="str">
        <f>VLOOKUP(C145,'AUD ABRIL'!B:T,7,0)</f>
        <v>3 años en sus cargos.</v>
      </c>
      <c r="L145" s="6" t="str">
        <f>VLOOKUP(C145,'AUD ABRIL'!B:T,8,0)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45" s="6" t="str">
        <f>VLOOKUP(C145,'AUD ABRIL'!B:T,9,0)</f>
        <v xml:space="preserve">Patricio Marcelo Labra Guzmán, 
</v>
      </c>
      <c r="N145" s="6" t="str">
        <f>VLOOKUP(C145,'AUD ABRIL'!B:T,10,0)</f>
        <v xml:space="preserve">Calle Orella N° 1015, comuna y ciudad de Valparaíso, Quinta Región  
</v>
      </c>
      <c r="O145" s="6" t="str">
        <f>VLOOKUP(C145,'AUD ABRIL'!B:T,11,0)</f>
        <v>V</v>
      </c>
      <c r="P145" s="6" t="str">
        <f>VLOOKUP(C145,'AUD ABRIL'!B:T,12,0)</f>
        <v>Valparaíso</v>
      </c>
      <c r="Q145" s="6" t="str">
        <f>VLOOKUP(C145,'AUD ABRIL'!B:T,13,0)</f>
        <v>32-2156239</v>
      </c>
      <c r="R145" s="6" t="str">
        <f>VLOOKUP(C145,'AUD ABRIL'!B:T,14,0)</f>
        <v>serpaj@serpajchile.cl</v>
      </c>
      <c r="S145" s="6">
        <f>VLOOKUP(C145,'AUD ABRIL'!B:T,15,0)</f>
        <v>0</v>
      </c>
      <c r="T145" s="6">
        <f>VLOOKUP(C145,'AUD ABRIL'!B:T,16,0)</f>
        <v>93401</v>
      </c>
      <c r="U145" s="6" t="str">
        <f>VLOOKUP(C145,'AUD ABRIL'!B:T,17,0)</f>
        <v>Se acompaña certificado de antecedentes financieros, correspondiente al  año 2020 aprobados por USUFI</v>
      </c>
      <c r="V145" s="7">
        <f>VLOOKUP(C145,'AUD ABRIL'!B:T,18,0)</f>
        <v>37970</v>
      </c>
      <c r="W145" s="8">
        <f>VLOOKUP(C145,'AUD ABRIL'!B:T,19,0)</f>
        <v>6915</v>
      </c>
      <c r="X145" s="9">
        <v>4326626</v>
      </c>
      <c r="Y145" s="9">
        <v>17100476</v>
      </c>
      <c r="Z145" s="7">
        <v>44681</v>
      </c>
      <c r="AA145" s="6" t="s">
        <v>6340</v>
      </c>
      <c r="AB145" s="6" t="s">
        <v>6341</v>
      </c>
      <c r="AC145" s="6" t="s">
        <v>6343</v>
      </c>
    </row>
    <row r="146" spans="2:29" x14ac:dyDescent="0.2">
      <c r="B146" s="40" t="s">
        <v>8166</v>
      </c>
      <c r="C146" s="40">
        <v>721694003</v>
      </c>
      <c r="D146" s="6">
        <v>1020415</v>
      </c>
      <c r="E146" s="40">
        <v>2</v>
      </c>
      <c r="F146" s="6" t="str">
        <f>VLOOKUP(C146,'AUD ABRIL'!B:T,2,0)</f>
        <v>Corporación de Derecho Privado.</v>
      </c>
      <c r="G146" s="6" t="str">
        <f>VLOOKUP(C146,'AUD ABRIL'!B:T,3,0)</f>
        <v xml:space="preserve">Decreto Supremo Nº 1472, de 03 de noviembre de 1992, del Ministerio de Justicia. </v>
      </c>
      <c r="H146" s="6" t="str">
        <f>VLOOKUP(C146,'AUD ABRIL'!B:T,4,0)</f>
        <v>Certificado de Vigencia Folio Nº 500396542869, de fecha 02 de julio de 2021, del Servicio de Registro Civil e Identificación.</v>
      </c>
      <c r="I146" s="6" t="str">
        <f>VLOOKUP(C146,'AUD ABRIL'!B:T,5,0)</f>
        <v>Formación, promoción, cooperación y prestación de servicios para el desarrollo económico, social, cultural y espiritual de la comunidad, en el área de los derechos humanos del niño, entre otras.</v>
      </c>
      <c r="J146" s="6" t="str">
        <f>VLOOKUP(C146,'AUD ABRIL'!B:T,6,0)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46" s="6" t="str">
        <f>VLOOKUP(C146,'AUD ABRIL'!B:T,7,0)</f>
        <v>3 años en sus cargos.</v>
      </c>
      <c r="L146" s="6" t="str">
        <f>VLOOKUP(C146,'AUD ABRIL'!B:T,8,0)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46" s="6" t="str">
        <f>VLOOKUP(C146,'AUD ABRIL'!B:T,9,0)</f>
        <v xml:space="preserve">Patricio Marcelo Labra Guzmán, 
</v>
      </c>
      <c r="N146" s="6" t="str">
        <f>VLOOKUP(C146,'AUD ABRIL'!B:T,10,0)</f>
        <v xml:space="preserve">Calle Orella N° 1015, comuna y ciudad de Valparaíso, Quinta Región  
</v>
      </c>
      <c r="O146" s="6" t="str">
        <f>VLOOKUP(C146,'AUD ABRIL'!B:T,11,0)</f>
        <v>V</v>
      </c>
      <c r="P146" s="6" t="str">
        <f>VLOOKUP(C146,'AUD ABRIL'!B:T,12,0)</f>
        <v>Valparaíso</v>
      </c>
      <c r="Q146" s="6" t="str">
        <f>VLOOKUP(C146,'AUD ABRIL'!B:T,13,0)</f>
        <v>32-2156239</v>
      </c>
      <c r="R146" s="6" t="str">
        <f>VLOOKUP(C146,'AUD ABRIL'!B:T,14,0)</f>
        <v>serpaj@serpajchile.cl</v>
      </c>
      <c r="S146" s="6">
        <f>VLOOKUP(C146,'AUD ABRIL'!B:T,15,0)</f>
        <v>0</v>
      </c>
      <c r="T146" s="6">
        <f>VLOOKUP(C146,'AUD ABRIL'!B:T,16,0)</f>
        <v>93401</v>
      </c>
      <c r="U146" s="6" t="str">
        <f>VLOOKUP(C146,'AUD ABRIL'!B:T,17,0)</f>
        <v>Se acompaña certificado de antecedentes financieros, correspondiente al  año 2020 aprobados por USUFI</v>
      </c>
      <c r="V146" s="7">
        <f>VLOOKUP(C146,'AUD ABRIL'!B:T,18,0)</f>
        <v>37970</v>
      </c>
      <c r="W146" s="8">
        <f>VLOOKUP(C146,'AUD ABRIL'!B:T,19,0)</f>
        <v>6915</v>
      </c>
      <c r="X146" s="9">
        <v>6739139</v>
      </c>
      <c r="Y146" s="9">
        <v>27867249</v>
      </c>
      <c r="Z146" s="7">
        <v>44681</v>
      </c>
      <c r="AA146" s="6" t="s">
        <v>6340</v>
      </c>
      <c r="AB146" s="6" t="s">
        <v>6341</v>
      </c>
      <c r="AC146" s="6" t="s">
        <v>8179</v>
      </c>
    </row>
    <row r="147" spans="2:29" x14ac:dyDescent="0.2">
      <c r="B147" s="40" t="s">
        <v>8166</v>
      </c>
      <c r="C147" s="40">
        <v>721694003</v>
      </c>
      <c r="D147" s="6">
        <v>1040479</v>
      </c>
      <c r="E147" s="40">
        <v>4</v>
      </c>
      <c r="F147" s="6" t="str">
        <f>VLOOKUP(C147,'AUD ABRIL'!B:T,2,0)</f>
        <v>Corporación de Derecho Privado.</v>
      </c>
      <c r="G147" s="6" t="str">
        <f>VLOOKUP(C147,'AUD ABRIL'!B:T,3,0)</f>
        <v xml:space="preserve">Decreto Supremo Nº 1472, de 03 de noviembre de 1992, del Ministerio de Justicia. </v>
      </c>
      <c r="H147" s="6" t="str">
        <f>VLOOKUP(C147,'AUD ABRIL'!B:T,4,0)</f>
        <v>Certificado de Vigencia Folio Nº 500396542869, de fecha 02 de julio de 2021, del Servicio de Registro Civil e Identificación.</v>
      </c>
      <c r="I147" s="6" t="str">
        <f>VLOOKUP(C147,'AUD ABRIL'!B:T,5,0)</f>
        <v>Formación, promoción, cooperación y prestación de servicios para el desarrollo económico, social, cultural y espiritual de la comunidad, en el área de los derechos humanos del niño, entre otras.</v>
      </c>
      <c r="J147" s="6" t="str">
        <f>VLOOKUP(C147,'AUD ABRIL'!B:T,6,0)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47" s="6" t="str">
        <f>VLOOKUP(C147,'AUD ABRIL'!B:T,7,0)</f>
        <v>3 años en sus cargos.</v>
      </c>
      <c r="L147" s="6" t="str">
        <f>VLOOKUP(C147,'AUD ABRIL'!B:T,8,0)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47" s="6" t="str">
        <f>VLOOKUP(C147,'AUD ABRIL'!B:T,9,0)</f>
        <v xml:space="preserve">Patricio Marcelo Labra Guzmán, 
</v>
      </c>
      <c r="N147" s="6" t="str">
        <f>VLOOKUP(C147,'AUD ABRIL'!B:T,10,0)</f>
        <v xml:space="preserve">Calle Orella N° 1015, comuna y ciudad de Valparaíso, Quinta Región  
</v>
      </c>
      <c r="O147" s="6" t="str">
        <f>VLOOKUP(C147,'AUD ABRIL'!B:T,11,0)</f>
        <v>V</v>
      </c>
      <c r="P147" s="6" t="str">
        <f>VLOOKUP(C147,'AUD ABRIL'!B:T,12,0)</f>
        <v>Valparaíso</v>
      </c>
      <c r="Q147" s="6" t="str">
        <f>VLOOKUP(C147,'AUD ABRIL'!B:T,13,0)</f>
        <v>32-2156239</v>
      </c>
      <c r="R147" s="6" t="str">
        <f>VLOOKUP(C147,'AUD ABRIL'!B:T,14,0)</f>
        <v>serpaj@serpajchile.cl</v>
      </c>
      <c r="S147" s="6">
        <f>VLOOKUP(C147,'AUD ABRIL'!B:T,15,0)</f>
        <v>0</v>
      </c>
      <c r="T147" s="6">
        <f>VLOOKUP(C147,'AUD ABRIL'!B:T,16,0)</f>
        <v>93401</v>
      </c>
      <c r="U147" s="6" t="str">
        <f>VLOOKUP(C147,'AUD ABRIL'!B:T,17,0)</f>
        <v>Se acompaña certificado de antecedentes financieros, correspondiente al  año 2020 aprobados por USUFI</v>
      </c>
      <c r="V147" s="7">
        <f>VLOOKUP(C147,'AUD ABRIL'!B:T,18,0)</f>
        <v>37970</v>
      </c>
      <c r="W147" s="8">
        <f>VLOOKUP(C147,'AUD ABRIL'!B:T,19,0)</f>
        <v>6915</v>
      </c>
      <c r="X147" s="9">
        <v>10970113</v>
      </c>
      <c r="Y147" s="9">
        <v>46265258</v>
      </c>
      <c r="Z147" s="7">
        <v>44681</v>
      </c>
      <c r="AA147" s="6" t="s">
        <v>6340</v>
      </c>
      <c r="AB147" s="6" t="s">
        <v>6341</v>
      </c>
      <c r="AC147" s="6" t="s">
        <v>6360</v>
      </c>
    </row>
    <row r="148" spans="2:29" x14ac:dyDescent="0.2">
      <c r="B148" s="40" t="s">
        <v>8166</v>
      </c>
      <c r="C148" s="40">
        <v>721694003</v>
      </c>
      <c r="D148" s="6">
        <v>1010282</v>
      </c>
      <c r="E148" s="40">
        <v>1</v>
      </c>
      <c r="F148" s="6" t="str">
        <f>VLOOKUP(C148,'AUD ABRIL'!B:T,2,0)</f>
        <v>Corporación de Derecho Privado.</v>
      </c>
      <c r="G148" s="6" t="str">
        <f>VLOOKUP(C148,'AUD ABRIL'!B:T,3,0)</f>
        <v xml:space="preserve">Decreto Supremo Nº 1472, de 03 de noviembre de 1992, del Ministerio de Justicia. </v>
      </c>
      <c r="H148" s="6" t="str">
        <f>VLOOKUP(C148,'AUD ABRIL'!B:T,4,0)</f>
        <v>Certificado de Vigencia Folio Nº 500396542869, de fecha 02 de julio de 2021, del Servicio de Registro Civil e Identificación.</v>
      </c>
      <c r="I148" s="6" t="str">
        <f>VLOOKUP(C148,'AUD ABRIL'!B:T,5,0)</f>
        <v>Formación, promoción, cooperación y prestación de servicios para el desarrollo económico, social, cultural y espiritual de la comunidad, en el área de los derechos humanos del niño, entre otras.</v>
      </c>
      <c r="J148" s="6" t="str">
        <f>VLOOKUP(C148,'AUD ABRIL'!B:T,6,0)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48" s="6" t="str">
        <f>VLOOKUP(C148,'AUD ABRIL'!B:T,7,0)</f>
        <v>3 años en sus cargos.</v>
      </c>
      <c r="L148" s="6" t="str">
        <f>VLOOKUP(C148,'AUD ABRIL'!B:T,8,0)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48" s="6" t="str">
        <f>VLOOKUP(C148,'AUD ABRIL'!B:T,9,0)</f>
        <v xml:space="preserve">Patricio Marcelo Labra Guzmán, 
</v>
      </c>
      <c r="N148" s="6" t="str">
        <f>VLOOKUP(C148,'AUD ABRIL'!B:T,10,0)</f>
        <v xml:space="preserve">Calle Orella N° 1015, comuna y ciudad de Valparaíso, Quinta Región  
</v>
      </c>
      <c r="O148" s="6" t="str">
        <f>VLOOKUP(C148,'AUD ABRIL'!B:T,11,0)</f>
        <v>V</v>
      </c>
      <c r="P148" s="6" t="str">
        <f>VLOOKUP(C148,'AUD ABRIL'!B:T,12,0)</f>
        <v>Valparaíso</v>
      </c>
      <c r="Q148" s="6" t="str">
        <f>VLOOKUP(C148,'AUD ABRIL'!B:T,13,0)</f>
        <v>32-2156239</v>
      </c>
      <c r="R148" s="6" t="str">
        <f>VLOOKUP(C148,'AUD ABRIL'!B:T,14,0)</f>
        <v>serpaj@serpajchile.cl</v>
      </c>
      <c r="S148" s="6">
        <f>VLOOKUP(C148,'AUD ABRIL'!B:T,15,0)</f>
        <v>0</v>
      </c>
      <c r="T148" s="6">
        <f>VLOOKUP(C148,'AUD ABRIL'!B:T,16,0)</f>
        <v>93401</v>
      </c>
      <c r="U148" s="6" t="str">
        <f>VLOOKUP(C148,'AUD ABRIL'!B:T,17,0)</f>
        <v>Se acompaña certificado de antecedentes financieros, correspondiente al  año 2020 aprobados por USUFI</v>
      </c>
      <c r="V148" s="7">
        <f>VLOOKUP(C148,'AUD ABRIL'!B:T,18,0)</f>
        <v>37970</v>
      </c>
      <c r="W148" s="8">
        <f>VLOOKUP(C148,'AUD ABRIL'!B:T,19,0)</f>
        <v>6915</v>
      </c>
      <c r="X148" s="9">
        <v>2834980</v>
      </c>
      <c r="Y148" s="9">
        <v>14741897</v>
      </c>
      <c r="Z148" s="7">
        <v>44681</v>
      </c>
      <c r="AA148" s="6" t="s">
        <v>6340</v>
      </c>
      <c r="AB148" s="6" t="s">
        <v>6341</v>
      </c>
      <c r="AC148" s="6" t="s">
        <v>171</v>
      </c>
    </row>
    <row r="149" spans="2:29" x14ac:dyDescent="0.2">
      <c r="B149" s="40" t="s">
        <v>8166</v>
      </c>
      <c r="C149" s="40">
        <v>721694003</v>
      </c>
      <c r="D149" s="6">
        <v>1010283</v>
      </c>
      <c r="E149" s="40">
        <v>1</v>
      </c>
      <c r="F149" s="6" t="str">
        <f>VLOOKUP(C149,'AUD ABRIL'!B:T,2,0)</f>
        <v>Corporación de Derecho Privado.</v>
      </c>
      <c r="G149" s="6" t="str">
        <f>VLOOKUP(C149,'AUD ABRIL'!B:T,3,0)</f>
        <v xml:space="preserve">Decreto Supremo Nº 1472, de 03 de noviembre de 1992, del Ministerio de Justicia. </v>
      </c>
      <c r="H149" s="6" t="str">
        <f>VLOOKUP(C149,'AUD ABRIL'!B:T,4,0)</f>
        <v>Certificado de Vigencia Folio Nº 500396542869, de fecha 02 de julio de 2021, del Servicio de Registro Civil e Identificación.</v>
      </c>
      <c r="I149" s="6" t="str">
        <f>VLOOKUP(C149,'AUD ABRIL'!B:T,5,0)</f>
        <v>Formación, promoción, cooperación y prestación de servicios para el desarrollo económico, social, cultural y espiritual de la comunidad, en el área de los derechos humanos del niño, entre otras.</v>
      </c>
      <c r="J149" s="6" t="str">
        <f>VLOOKUP(C149,'AUD ABRIL'!B:T,6,0)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49" s="6" t="str">
        <f>VLOOKUP(C149,'AUD ABRIL'!B:T,7,0)</f>
        <v>3 años en sus cargos.</v>
      </c>
      <c r="L149" s="6" t="str">
        <f>VLOOKUP(C149,'AUD ABRIL'!B:T,8,0)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49" s="6" t="str">
        <f>VLOOKUP(C149,'AUD ABRIL'!B:T,9,0)</f>
        <v xml:space="preserve">Patricio Marcelo Labra Guzmán, 
</v>
      </c>
      <c r="N149" s="6" t="str">
        <f>VLOOKUP(C149,'AUD ABRIL'!B:T,10,0)</f>
        <v xml:space="preserve">Calle Orella N° 1015, comuna y ciudad de Valparaíso, Quinta Región  
</v>
      </c>
      <c r="O149" s="6" t="str">
        <f>VLOOKUP(C149,'AUD ABRIL'!B:T,11,0)</f>
        <v>V</v>
      </c>
      <c r="P149" s="6" t="str">
        <f>VLOOKUP(C149,'AUD ABRIL'!B:T,12,0)</f>
        <v>Valparaíso</v>
      </c>
      <c r="Q149" s="6" t="str">
        <f>VLOOKUP(C149,'AUD ABRIL'!B:T,13,0)</f>
        <v>32-2156239</v>
      </c>
      <c r="R149" s="6" t="str">
        <f>VLOOKUP(C149,'AUD ABRIL'!B:T,14,0)</f>
        <v>serpaj@serpajchile.cl</v>
      </c>
      <c r="S149" s="6">
        <f>VLOOKUP(C149,'AUD ABRIL'!B:T,15,0)</f>
        <v>0</v>
      </c>
      <c r="T149" s="6">
        <f>VLOOKUP(C149,'AUD ABRIL'!B:T,16,0)</f>
        <v>93401</v>
      </c>
      <c r="U149" s="6" t="str">
        <f>VLOOKUP(C149,'AUD ABRIL'!B:T,17,0)</f>
        <v>Se acompaña certificado de antecedentes financieros, correspondiente al  año 2020 aprobados por USUFI</v>
      </c>
      <c r="V149" s="7">
        <f>VLOOKUP(C149,'AUD ABRIL'!B:T,18,0)</f>
        <v>37970</v>
      </c>
      <c r="W149" s="8">
        <f>VLOOKUP(C149,'AUD ABRIL'!B:T,19,0)</f>
        <v>6915</v>
      </c>
      <c r="X149" s="9">
        <v>4535967</v>
      </c>
      <c r="Y149" s="9">
        <v>18521866</v>
      </c>
      <c r="Z149" s="7">
        <v>44681</v>
      </c>
      <c r="AA149" s="6" t="s">
        <v>6340</v>
      </c>
      <c r="AB149" s="6" t="s">
        <v>6341</v>
      </c>
      <c r="AC149" s="6" t="s">
        <v>171</v>
      </c>
    </row>
    <row r="150" spans="2:29" x14ac:dyDescent="0.2">
      <c r="B150" s="40" t="s">
        <v>8166</v>
      </c>
      <c r="C150" s="40">
        <v>721694003</v>
      </c>
      <c r="D150" s="6">
        <v>1010284</v>
      </c>
      <c r="E150" s="40">
        <v>1</v>
      </c>
      <c r="F150" s="6" t="str">
        <f>VLOOKUP(C150,'AUD ABRIL'!B:T,2,0)</f>
        <v>Corporación de Derecho Privado.</v>
      </c>
      <c r="G150" s="6" t="str">
        <f>VLOOKUP(C150,'AUD ABRIL'!B:T,3,0)</f>
        <v xml:space="preserve">Decreto Supremo Nº 1472, de 03 de noviembre de 1992, del Ministerio de Justicia. </v>
      </c>
      <c r="H150" s="6" t="str">
        <f>VLOOKUP(C150,'AUD ABRIL'!B:T,4,0)</f>
        <v>Certificado de Vigencia Folio Nº 500396542869, de fecha 02 de julio de 2021, del Servicio de Registro Civil e Identificación.</v>
      </c>
      <c r="I150" s="6" t="str">
        <f>VLOOKUP(C150,'AUD ABRIL'!B:T,5,0)</f>
        <v>Formación, promoción, cooperación y prestación de servicios para el desarrollo económico, social, cultural y espiritual de la comunidad, en el área de los derechos humanos del niño, entre otras.</v>
      </c>
      <c r="J150" s="6" t="str">
        <f>VLOOKUP(C150,'AUD ABRIL'!B:T,6,0)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0" s="6" t="str">
        <f>VLOOKUP(C150,'AUD ABRIL'!B:T,7,0)</f>
        <v>3 años en sus cargos.</v>
      </c>
      <c r="L150" s="6" t="str">
        <f>VLOOKUP(C150,'AUD ABRIL'!B:T,8,0)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0" s="6" t="str">
        <f>VLOOKUP(C150,'AUD ABRIL'!B:T,9,0)</f>
        <v xml:space="preserve">Patricio Marcelo Labra Guzmán, 
</v>
      </c>
      <c r="N150" s="6" t="str">
        <f>VLOOKUP(C150,'AUD ABRIL'!B:T,10,0)</f>
        <v xml:space="preserve">Calle Orella N° 1015, comuna y ciudad de Valparaíso, Quinta Región  
</v>
      </c>
      <c r="O150" s="6" t="str">
        <f>VLOOKUP(C150,'AUD ABRIL'!B:T,11,0)</f>
        <v>V</v>
      </c>
      <c r="P150" s="6" t="str">
        <f>VLOOKUP(C150,'AUD ABRIL'!B:T,12,0)</f>
        <v>Valparaíso</v>
      </c>
      <c r="Q150" s="6" t="str">
        <f>VLOOKUP(C150,'AUD ABRIL'!B:T,13,0)</f>
        <v>32-2156239</v>
      </c>
      <c r="R150" s="6" t="str">
        <f>VLOOKUP(C150,'AUD ABRIL'!B:T,14,0)</f>
        <v>serpaj@serpajchile.cl</v>
      </c>
      <c r="S150" s="6">
        <f>VLOOKUP(C150,'AUD ABRIL'!B:T,15,0)</f>
        <v>0</v>
      </c>
      <c r="T150" s="6">
        <f>VLOOKUP(C150,'AUD ABRIL'!B:T,16,0)</f>
        <v>93401</v>
      </c>
      <c r="U150" s="6" t="str">
        <f>VLOOKUP(C150,'AUD ABRIL'!B:T,17,0)</f>
        <v>Se acompaña certificado de antecedentes financieros, correspondiente al  año 2020 aprobados por USUFI</v>
      </c>
      <c r="V150" s="7">
        <f>VLOOKUP(C150,'AUD ABRIL'!B:T,18,0)</f>
        <v>37970</v>
      </c>
      <c r="W150" s="8">
        <f>VLOOKUP(C150,'AUD ABRIL'!B:T,19,0)</f>
        <v>6915</v>
      </c>
      <c r="X150" s="9">
        <v>1001764</v>
      </c>
      <c r="Y150" s="9">
        <v>6374861</v>
      </c>
      <c r="Z150" s="7">
        <v>44681</v>
      </c>
      <c r="AA150" s="6" t="s">
        <v>6340</v>
      </c>
      <c r="AB150" s="6" t="s">
        <v>6341</v>
      </c>
      <c r="AC150" s="6" t="s">
        <v>171</v>
      </c>
    </row>
    <row r="151" spans="2:29" x14ac:dyDescent="0.2">
      <c r="B151" s="40" t="s">
        <v>8166</v>
      </c>
      <c r="C151" s="40">
        <v>721694003</v>
      </c>
      <c r="D151" s="6">
        <v>1110190</v>
      </c>
      <c r="E151" s="40">
        <v>11</v>
      </c>
      <c r="F151" s="6" t="str">
        <f>VLOOKUP(C151,'AUD ABRIL'!B:T,2,0)</f>
        <v>Corporación de Derecho Privado.</v>
      </c>
      <c r="G151" s="6" t="str">
        <f>VLOOKUP(C151,'AUD ABRIL'!B:T,3,0)</f>
        <v xml:space="preserve">Decreto Supremo Nº 1472, de 03 de noviembre de 1992, del Ministerio de Justicia. </v>
      </c>
      <c r="H151" s="6" t="str">
        <f>VLOOKUP(C151,'AUD ABRIL'!B:T,4,0)</f>
        <v>Certificado de Vigencia Folio Nº 500396542869, de fecha 02 de julio de 2021, del Servicio de Registro Civil e Identificación.</v>
      </c>
      <c r="I151" s="6" t="str">
        <f>VLOOKUP(C151,'AUD ABRIL'!B:T,5,0)</f>
        <v>Formación, promoción, cooperación y prestación de servicios para el desarrollo económico, social, cultural y espiritual de la comunidad, en el área de los derechos humanos del niño, entre otras.</v>
      </c>
      <c r="J151" s="6" t="str">
        <f>VLOOKUP(C151,'AUD ABRIL'!B:T,6,0)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1" s="6" t="str">
        <f>VLOOKUP(C151,'AUD ABRIL'!B:T,7,0)</f>
        <v>3 años en sus cargos.</v>
      </c>
      <c r="L151" s="6" t="str">
        <f>VLOOKUP(C151,'AUD ABRIL'!B:T,8,0)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1" s="6" t="str">
        <f>VLOOKUP(C151,'AUD ABRIL'!B:T,9,0)</f>
        <v xml:space="preserve">Patricio Marcelo Labra Guzmán, 
</v>
      </c>
      <c r="N151" s="6" t="str">
        <f>VLOOKUP(C151,'AUD ABRIL'!B:T,10,0)</f>
        <v xml:space="preserve">Calle Orella N° 1015, comuna y ciudad de Valparaíso, Quinta Región  
</v>
      </c>
      <c r="O151" s="6" t="str">
        <f>VLOOKUP(C151,'AUD ABRIL'!B:T,11,0)</f>
        <v>V</v>
      </c>
      <c r="P151" s="6" t="str">
        <f>VLOOKUP(C151,'AUD ABRIL'!B:T,12,0)</f>
        <v>Valparaíso</v>
      </c>
      <c r="Q151" s="6" t="str">
        <f>VLOOKUP(C151,'AUD ABRIL'!B:T,13,0)</f>
        <v>32-2156239</v>
      </c>
      <c r="R151" s="6" t="str">
        <f>VLOOKUP(C151,'AUD ABRIL'!B:T,14,0)</f>
        <v>serpaj@serpajchile.cl</v>
      </c>
      <c r="S151" s="6">
        <f>VLOOKUP(C151,'AUD ABRIL'!B:T,15,0)</f>
        <v>0</v>
      </c>
      <c r="T151" s="6">
        <f>VLOOKUP(C151,'AUD ABRIL'!B:T,16,0)</f>
        <v>93401</v>
      </c>
      <c r="U151" s="6" t="str">
        <f>VLOOKUP(C151,'AUD ABRIL'!B:T,17,0)</f>
        <v>Se acompaña certificado de antecedentes financieros, correspondiente al  año 2020 aprobados por USUFI</v>
      </c>
      <c r="V151" s="7">
        <f>VLOOKUP(C151,'AUD ABRIL'!B:T,18,0)</f>
        <v>37970</v>
      </c>
      <c r="W151" s="8">
        <f>VLOOKUP(C151,'AUD ABRIL'!B:T,19,0)</f>
        <v>6915</v>
      </c>
      <c r="X151" s="9">
        <v>10324052</v>
      </c>
      <c r="Y151" s="9">
        <v>18474619</v>
      </c>
      <c r="Z151" s="7">
        <v>44681</v>
      </c>
      <c r="AA151" s="6" t="s">
        <v>6340</v>
      </c>
      <c r="AB151" s="6" t="s">
        <v>6341</v>
      </c>
      <c r="AC151" s="6" t="s">
        <v>6501</v>
      </c>
    </row>
    <row r="152" spans="2:29" x14ac:dyDescent="0.2">
      <c r="B152" s="40" t="s">
        <v>8166</v>
      </c>
      <c r="C152" s="40">
        <v>721694003</v>
      </c>
      <c r="D152" s="6">
        <v>1070721</v>
      </c>
      <c r="E152" s="40">
        <v>7</v>
      </c>
      <c r="F152" s="6" t="str">
        <f>VLOOKUP(C152,'AUD ABRIL'!B:T,2,0)</f>
        <v>Corporación de Derecho Privado.</v>
      </c>
      <c r="G152" s="6" t="str">
        <f>VLOOKUP(C152,'AUD ABRIL'!B:T,3,0)</f>
        <v xml:space="preserve">Decreto Supremo Nº 1472, de 03 de noviembre de 1992, del Ministerio de Justicia. </v>
      </c>
      <c r="H152" s="6" t="str">
        <f>VLOOKUP(C152,'AUD ABRIL'!B:T,4,0)</f>
        <v>Certificado de Vigencia Folio Nº 500396542869, de fecha 02 de julio de 2021, del Servicio de Registro Civil e Identificación.</v>
      </c>
      <c r="I152" s="6" t="str">
        <f>VLOOKUP(C152,'AUD ABRIL'!B:T,5,0)</f>
        <v>Formación, promoción, cooperación y prestación de servicios para el desarrollo económico, social, cultural y espiritual de la comunidad, en el área de los derechos humanos del niño, entre otras.</v>
      </c>
      <c r="J152" s="6" t="str">
        <f>VLOOKUP(C152,'AUD ABRIL'!B:T,6,0)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2" s="6" t="str">
        <f>VLOOKUP(C152,'AUD ABRIL'!B:T,7,0)</f>
        <v>3 años en sus cargos.</v>
      </c>
      <c r="L152" s="6" t="str">
        <f>VLOOKUP(C152,'AUD ABRIL'!B:T,8,0)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2" s="6" t="str">
        <f>VLOOKUP(C152,'AUD ABRIL'!B:T,9,0)</f>
        <v xml:space="preserve">Patricio Marcelo Labra Guzmán, 
</v>
      </c>
      <c r="N152" s="6" t="str">
        <f>VLOOKUP(C152,'AUD ABRIL'!B:T,10,0)</f>
        <v xml:space="preserve">Calle Orella N° 1015, comuna y ciudad de Valparaíso, Quinta Región  
</v>
      </c>
      <c r="O152" s="6" t="str">
        <f>VLOOKUP(C152,'AUD ABRIL'!B:T,11,0)</f>
        <v>V</v>
      </c>
      <c r="P152" s="6" t="str">
        <f>VLOOKUP(C152,'AUD ABRIL'!B:T,12,0)</f>
        <v>Valparaíso</v>
      </c>
      <c r="Q152" s="6" t="str">
        <f>VLOOKUP(C152,'AUD ABRIL'!B:T,13,0)</f>
        <v>32-2156239</v>
      </c>
      <c r="R152" s="6" t="str">
        <f>VLOOKUP(C152,'AUD ABRIL'!B:T,14,0)</f>
        <v>serpaj@serpajchile.cl</v>
      </c>
      <c r="S152" s="6">
        <f>VLOOKUP(C152,'AUD ABRIL'!B:T,15,0)</f>
        <v>0</v>
      </c>
      <c r="T152" s="6">
        <f>VLOOKUP(C152,'AUD ABRIL'!B:T,16,0)</f>
        <v>93401</v>
      </c>
      <c r="U152" s="6" t="str">
        <f>VLOOKUP(C152,'AUD ABRIL'!B:T,17,0)</f>
        <v>Se acompaña certificado de antecedentes financieros, correspondiente al  año 2020 aprobados por USUFI</v>
      </c>
      <c r="V152" s="7">
        <f>VLOOKUP(C152,'AUD ABRIL'!B:T,18,0)</f>
        <v>37970</v>
      </c>
      <c r="W152" s="8">
        <f>VLOOKUP(C152,'AUD ABRIL'!B:T,19,0)</f>
        <v>6915</v>
      </c>
      <c r="X152" s="9">
        <v>2953104</v>
      </c>
      <c r="Y152" s="9">
        <v>9745243</v>
      </c>
      <c r="Z152" s="7">
        <v>44681</v>
      </c>
      <c r="AA152" s="6" t="s">
        <v>6340</v>
      </c>
      <c r="AB152" s="6" t="s">
        <v>6341</v>
      </c>
      <c r="AC152" s="6" t="s">
        <v>6353</v>
      </c>
    </row>
    <row r="153" spans="2:29" x14ac:dyDescent="0.2">
      <c r="B153" s="40" t="s">
        <v>8166</v>
      </c>
      <c r="C153" s="40">
        <v>721694003</v>
      </c>
      <c r="D153" s="6">
        <v>1070722</v>
      </c>
      <c r="E153" s="40">
        <v>7</v>
      </c>
      <c r="F153" s="6" t="str">
        <f>VLOOKUP(C153,'AUD ABRIL'!B:T,2,0)</f>
        <v>Corporación de Derecho Privado.</v>
      </c>
      <c r="G153" s="6" t="str">
        <f>VLOOKUP(C153,'AUD ABRIL'!B:T,3,0)</f>
        <v xml:space="preserve">Decreto Supremo Nº 1472, de 03 de noviembre de 1992, del Ministerio de Justicia. </v>
      </c>
      <c r="H153" s="6" t="str">
        <f>VLOOKUP(C153,'AUD ABRIL'!B:T,4,0)</f>
        <v>Certificado de Vigencia Folio Nº 500396542869, de fecha 02 de julio de 2021, del Servicio de Registro Civil e Identificación.</v>
      </c>
      <c r="I153" s="6" t="str">
        <f>VLOOKUP(C153,'AUD ABRIL'!B:T,5,0)</f>
        <v>Formación, promoción, cooperación y prestación de servicios para el desarrollo económico, social, cultural y espiritual de la comunidad, en el área de los derechos humanos del niño, entre otras.</v>
      </c>
      <c r="J153" s="6" t="str">
        <f>VLOOKUP(C153,'AUD ABRIL'!B:T,6,0)</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3" s="6" t="str">
        <f>VLOOKUP(C153,'AUD ABRIL'!B:T,7,0)</f>
        <v>3 años en sus cargos.</v>
      </c>
      <c r="L153" s="6" t="str">
        <f>VLOOKUP(C153,'AUD ABRIL'!B:T,8,0)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3" s="6" t="str">
        <f>VLOOKUP(C153,'AUD ABRIL'!B:T,9,0)</f>
        <v xml:space="preserve">Patricio Marcelo Labra Guzmán, 
</v>
      </c>
      <c r="N153" s="6" t="str">
        <f>VLOOKUP(C153,'AUD ABRIL'!B:T,10,0)</f>
        <v xml:space="preserve">Calle Orella N° 1015, comuna y ciudad de Valparaíso, Quinta Región  
</v>
      </c>
      <c r="O153" s="6" t="str">
        <f>VLOOKUP(C153,'AUD ABRIL'!B:T,11,0)</f>
        <v>V</v>
      </c>
      <c r="P153" s="6" t="str">
        <f>VLOOKUP(C153,'AUD ABRIL'!B:T,12,0)</f>
        <v>Valparaíso</v>
      </c>
      <c r="Q153" s="6" t="str">
        <f>VLOOKUP(C153,'AUD ABRIL'!B:T,13,0)</f>
        <v>32-2156239</v>
      </c>
      <c r="R153" s="6" t="str">
        <f>VLOOKUP(C153,'AUD ABRIL'!B:T,14,0)</f>
        <v>serpaj@serpajchile.cl</v>
      </c>
      <c r="S153" s="6">
        <f>VLOOKUP(C153,'AUD ABRIL'!B:T,15,0)</f>
        <v>0</v>
      </c>
      <c r="T153" s="6">
        <f>VLOOKUP(C153,'AUD ABRIL'!B:T,16,0)</f>
        <v>93401</v>
      </c>
      <c r="U153" s="6" t="str">
        <f>VLOOKUP(C153,'AUD ABRIL'!B:T,17,0)</f>
        <v>Se acompaña certificado de antecedentes financieros, correspondiente al  año 2020 aprobados por USUFI</v>
      </c>
      <c r="V153" s="7">
        <f>VLOOKUP(C153,'AUD ABRIL'!B:T,18,0)</f>
        <v>37970</v>
      </c>
      <c r="W153" s="8">
        <f>VLOOKUP(C153,'AUD ABRIL'!B:T,19,0)</f>
        <v>6915</v>
      </c>
      <c r="X153" s="9">
        <v>3396070</v>
      </c>
      <c r="Y153" s="9">
        <v>10188209</v>
      </c>
      <c r="Z153" s="7">
        <v>44681</v>
      </c>
      <c r="AA153" s="6" t="s">
        <v>6340</v>
      </c>
      <c r="AB153" s="6" t="s">
        <v>6341</v>
      </c>
      <c r="AC153" s="6" t="s">
        <v>6353</v>
      </c>
    </row>
    <row r="154" spans="2:29" x14ac:dyDescent="0.2">
      <c r="B154" s="40" t="s">
        <v>6684</v>
      </c>
      <c r="C154" s="40">
        <v>650794826</v>
      </c>
      <c r="D154" s="6">
        <v>1030295</v>
      </c>
      <c r="E154" s="40">
        <v>3</v>
      </c>
      <c r="F154" s="6" t="str">
        <f>VLOOKUP(C154,'AUD ABRIL'!B:T,2,0)</f>
        <v xml:space="preserve">Corporación </v>
      </c>
      <c r="G154" s="6" t="str">
        <f>VLOOKUP(C154,'AUD ABRIL'!B:T,3,0)</f>
        <v>Otorgado mediante Certificado Nº 012/2013, de la Ilustre Municipalidad de Copiapó.</v>
      </c>
      <c r="H154" s="6" t="str">
        <f>VLOOKUP(C154,'AUD ABRIL'!B:T,4,0)</f>
        <v>Certificado Folio Nº 500402578038, emitido por SRCeI con fecha 09 de agosto de 2021.</v>
      </c>
      <c r="I154" s="6" t="str">
        <f>VLOOKUP(C154,'AUD ABRIL'!B:T,5,0)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54" s="6" t="str">
        <f>VLOOKUP(C154,'AUD ABRIL'!B:T,6,0)</f>
        <v>Presidente: 
Carlos Mauricio Gacitúa Godoy, 
Vicepresidente: 
Sofia Macarena Baez Herrera, 
Secretario:
Rodolfo Osses Baez, 
Tesorero:
Paola Agley Pérez Zamora, 
Certificado de Directorio de fecha 24 de julio de 2021, Folio N° 500400061563, del SRCI.</v>
      </c>
      <c r="K154" s="6" t="str">
        <f>VLOOKUP(C154,'AUD ABRIL'!B:T,7,0)</f>
        <v xml:space="preserve">Durarán 5 años* en sus cargos, pudiendo ser reelegidos.
(*hay reforma de estatutos)
</v>
      </c>
      <c r="L154" s="6" t="str">
        <f>VLOOKUP(C154,'AUD ABRIL'!B:T,8,0)</f>
        <v>04-03-2021 al 04-03-2024.</v>
      </c>
      <c r="M154" s="6" t="str">
        <f>VLOOKUP(C154,'AUD ABRIL'!B:T,9,0)</f>
        <v xml:space="preserve">Presidente: Carlos Mauricio Gacitua Godoy.
Presidente Suplente: Natalia Donoso Pérez. Actuará con las mismas funciones y facultades que el presidente Titular en caso de ausencia de este. 
</v>
      </c>
      <c r="N154" s="6" t="str">
        <f>VLOOKUP(C154,'AUD ABRIL'!B:T,10,0)</f>
        <v>Los Carrera N° 401. Oficina N° 508, edificio San Martín. Copiapó</v>
      </c>
      <c r="O154" s="6" t="str">
        <f>VLOOKUP(C154,'AUD ABRIL'!B:T,11,0)</f>
        <v>III</v>
      </c>
      <c r="P154" s="6" t="str">
        <f>VLOOKUP(C154,'AUD ABRIL'!B:T,12,0)</f>
        <v>Copiapo</v>
      </c>
      <c r="Q154" s="6" t="str">
        <f>VLOOKUP(C154,'AUD ABRIL'!B:T,13,0)</f>
        <v>967036066, 982748395, 522-240385, 522231057</v>
      </c>
      <c r="R154" s="6" t="str">
        <f>VLOOKUP(C154,'AUD ABRIL'!B:T,14,0)</f>
        <v>corporacionrenasci@gmail.com
 supervisoratecnicarenasci@gmail.com</v>
      </c>
      <c r="S154" s="6">
        <f>VLOOKUP(C154,'AUD ABRIL'!B:T,15,0)</f>
        <v>0</v>
      </c>
      <c r="T154" s="6" t="str">
        <f>VLOOKUP(C154,'AUD ABRIL'!B:T,16,0)</f>
        <v>93401: Institución de Asistencia Social</v>
      </c>
      <c r="U154" s="6" t="str">
        <f>VLOOKUP(C154,'AUD ABRIL'!B:T,17,0)</f>
        <v xml:space="preserve">
Se acompaña Certificado Financiero de los antecedentes financieros del año 2020, aprobados por el Subdepartamento de Supervisión Financiera Nacional. 
</v>
      </c>
      <c r="V154" s="7">
        <f>VLOOKUP(C154,'AUD ABRIL'!B:T,18,0)</f>
        <v>41739</v>
      </c>
      <c r="W154" s="8">
        <f>VLOOKUP(C154,'AUD ABRIL'!B:T,19,0)</f>
        <v>7499</v>
      </c>
      <c r="X154" s="9">
        <v>589882</v>
      </c>
      <c r="Y154" s="9">
        <v>2005597</v>
      </c>
      <c r="Z154" s="7">
        <v>44681</v>
      </c>
      <c r="AA154" s="6" t="s">
        <v>6340</v>
      </c>
      <c r="AB154" s="6" t="s">
        <v>6341</v>
      </c>
      <c r="AC154" s="6" t="s">
        <v>6374</v>
      </c>
    </row>
    <row r="155" spans="2:29" x14ac:dyDescent="0.2">
      <c r="B155" s="40" t="s">
        <v>6684</v>
      </c>
      <c r="C155" s="40">
        <v>650794826</v>
      </c>
      <c r="D155" s="6">
        <v>1030296</v>
      </c>
      <c r="E155" s="40">
        <v>3</v>
      </c>
      <c r="F155" s="6" t="str">
        <f>VLOOKUP(C155,'AUD ABRIL'!B:T,2,0)</f>
        <v xml:space="preserve">Corporación </v>
      </c>
      <c r="G155" s="6" t="str">
        <f>VLOOKUP(C155,'AUD ABRIL'!B:T,3,0)</f>
        <v>Otorgado mediante Certificado Nº 012/2013, de la Ilustre Municipalidad de Copiapó.</v>
      </c>
      <c r="H155" s="6" t="str">
        <f>VLOOKUP(C155,'AUD ABRIL'!B:T,4,0)</f>
        <v>Certificado Folio Nº 500402578038, emitido por SRCeI con fecha 09 de agosto de 2021.</v>
      </c>
      <c r="I155" s="6" t="str">
        <f>VLOOKUP(C155,'AUD ABRIL'!B:T,5,0)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55" s="6" t="str">
        <f>VLOOKUP(C155,'AUD ABRIL'!B:T,6,0)</f>
        <v>Presidente: 
Carlos Mauricio Gacitúa Godoy, 
Vicepresidente: 
Sofia Macarena Baez Herrera, 
Secretario:
Rodolfo Osses Baez, 
Tesorero:
Paola Agley Pérez Zamora, 
Certificado de Directorio de fecha 24 de julio de 2021, Folio N° 500400061563, del SRCI.</v>
      </c>
      <c r="K155" s="6" t="str">
        <f>VLOOKUP(C155,'AUD ABRIL'!B:T,7,0)</f>
        <v xml:space="preserve">Durarán 5 años* en sus cargos, pudiendo ser reelegidos.
(*hay reforma de estatutos)
</v>
      </c>
      <c r="L155" s="6" t="str">
        <f>VLOOKUP(C155,'AUD ABRIL'!B:T,8,0)</f>
        <v>04-03-2021 al 04-03-2024.</v>
      </c>
      <c r="M155" s="6" t="str">
        <f>VLOOKUP(C155,'AUD ABRIL'!B:T,9,0)</f>
        <v xml:space="preserve">Presidente: Carlos Mauricio Gacitua Godoy.
Presidente Suplente: Natalia Donoso Pérez. Actuará con las mismas funciones y facultades que el presidente Titular en caso de ausencia de este. 
</v>
      </c>
      <c r="N155" s="6" t="str">
        <f>VLOOKUP(C155,'AUD ABRIL'!B:T,10,0)</f>
        <v>Los Carrera N° 401. Oficina N° 508, edificio San Martín. Copiapó</v>
      </c>
      <c r="O155" s="6" t="str">
        <f>VLOOKUP(C155,'AUD ABRIL'!B:T,11,0)</f>
        <v>III</v>
      </c>
      <c r="P155" s="6" t="str">
        <f>VLOOKUP(C155,'AUD ABRIL'!B:T,12,0)</f>
        <v>Copiapo</v>
      </c>
      <c r="Q155" s="6" t="str">
        <f>VLOOKUP(C155,'AUD ABRIL'!B:T,13,0)</f>
        <v>967036066, 982748395, 522-240385, 522231057</v>
      </c>
      <c r="R155" s="6" t="str">
        <f>VLOOKUP(C155,'AUD ABRIL'!B:T,14,0)</f>
        <v>corporacionrenasci@gmail.com
 supervisoratecnicarenasci@gmail.com</v>
      </c>
      <c r="S155" s="6">
        <f>VLOOKUP(C155,'AUD ABRIL'!B:T,15,0)</f>
        <v>0</v>
      </c>
      <c r="T155" s="6" t="str">
        <f>VLOOKUP(C155,'AUD ABRIL'!B:T,16,0)</f>
        <v>93401: Institución de Asistencia Social</v>
      </c>
      <c r="U155" s="6" t="str">
        <f>VLOOKUP(C155,'AUD ABRIL'!B:T,17,0)</f>
        <v xml:space="preserve">
Se acompaña Certificado Financiero de los antecedentes financieros del año 2020, aprobados por el Subdepartamento de Supervisión Financiera Nacional. 
</v>
      </c>
      <c r="V155" s="7">
        <f>VLOOKUP(C155,'AUD ABRIL'!B:T,18,0)</f>
        <v>41739</v>
      </c>
      <c r="W155" s="8">
        <f>VLOOKUP(C155,'AUD ABRIL'!B:T,19,0)</f>
        <v>7499</v>
      </c>
      <c r="X155" s="9">
        <v>599151</v>
      </c>
      <c r="Y155" s="9">
        <v>2396604</v>
      </c>
      <c r="Z155" s="7">
        <v>44681</v>
      </c>
      <c r="AA155" s="6" t="s">
        <v>6340</v>
      </c>
      <c r="AB155" s="6" t="s">
        <v>6341</v>
      </c>
      <c r="AC155" s="6" t="s">
        <v>6374</v>
      </c>
    </row>
    <row r="156" spans="2:29" x14ac:dyDescent="0.2">
      <c r="B156" s="40" t="s">
        <v>6684</v>
      </c>
      <c r="C156" s="40">
        <v>650794826</v>
      </c>
      <c r="D156" s="6">
        <v>1030301</v>
      </c>
      <c r="E156" s="40">
        <v>3</v>
      </c>
      <c r="F156" s="6" t="str">
        <f>VLOOKUP(C156,'AUD ABRIL'!B:T,2,0)</f>
        <v xml:space="preserve">Corporación </v>
      </c>
      <c r="G156" s="6" t="str">
        <f>VLOOKUP(C156,'AUD ABRIL'!B:T,3,0)</f>
        <v>Otorgado mediante Certificado Nº 012/2013, de la Ilustre Municipalidad de Copiapó.</v>
      </c>
      <c r="H156" s="6" t="str">
        <f>VLOOKUP(C156,'AUD ABRIL'!B:T,4,0)</f>
        <v>Certificado Folio Nº 500402578038, emitido por SRCeI con fecha 09 de agosto de 2021.</v>
      </c>
      <c r="I156" s="6" t="str">
        <f>VLOOKUP(C156,'AUD ABRIL'!B:T,5,0)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56" s="6" t="str">
        <f>VLOOKUP(C156,'AUD ABRIL'!B:T,6,0)</f>
        <v>Presidente: 
Carlos Mauricio Gacitúa Godoy, 
Vicepresidente: 
Sofia Macarena Baez Herrera, 
Secretario:
Rodolfo Osses Baez, 
Tesorero:
Paola Agley Pérez Zamora, 
Certificado de Directorio de fecha 24 de julio de 2021, Folio N° 500400061563, del SRCI.</v>
      </c>
      <c r="K156" s="6" t="str">
        <f>VLOOKUP(C156,'AUD ABRIL'!B:T,7,0)</f>
        <v xml:space="preserve">Durarán 5 años* en sus cargos, pudiendo ser reelegidos.
(*hay reforma de estatutos)
</v>
      </c>
      <c r="L156" s="6" t="str">
        <f>VLOOKUP(C156,'AUD ABRIL'!B:T,8,0)</f>
        <v>04-03-2021 al 04-03-2024.</v>
      </c>
      <c r="M156" s="6" t="str">
        <f>VLOOKUP(C156,'AUD ABRIL'!B:T,9,0)</f>
        <v xml:space="preserve">Presidente: Carlos Mauricio Gacitua Godoy.
Presidente Suplente: Natalia Donoso Pérez. Actuará con las mismas funciones y facultades que el presidente Titular en caso de ausencia de este. 
</v>
      </c>
      <c r="N156" s="6" t="str">
        <f>VLOOKUP(C156,'AUD ABRIL'!B:T,10,0)</f>
        <v>Los Carrera N° 401. Oficina N° 508, edificio San Martín. Copiapó</v>
      </c>
      <c r="O156" s="6" t="str">
        <f>VLOOKUP(C156,'AUD ABRIL'!B:T,11,0)</f>
        <v>III</v>
      </c>
      <c r="P156" s="6" t="str">
        <f>VLOOKUP(C156,'AUD ABRIL'!B:T,12,0)</f>
        <v>Copiapo</v>
      </c>
      <c r="Q156" s="6" t="str">
        <f>VLOOKUP(C156,'AUD ABRIL'!B:T,13,0)</f>
        <v>967036066, 982748395, 522-240385, 522231057</v>
      </c>
      <c r="R156" s="6" t="str">
        <f>VLOOKUP(C156,'AUD ABRIL'!B:T,14,0)</f>
        <v>corporacionrenasci@gmail.com
 supervisoratecnicarenasci@gmail.com</v>
      </c>
      <c r="S156" s="6">
        <f>VLOOKUP(C156,'AUD ABRIL'!B:T,15,0)</f>
        <v>0</v>
      </c>
      <c r="T156" s="6" t="str">
        <f>VLOOKUP(C156,'AUD ABRIL'!B:T,16,0)</f>
        <v>93401: Institución de Asistencia Social</v>
      </c>
      <c r="U156" s="6" t="str">
        <f>VLOOKUP(C156,'AUD ABRIL'!B:T,17,0)</f>
        <v xml:space="preserve">
Se acompaña Certificado Financiero de los antecedentes financieros del año 2020, aprobados por el Subdepartamento de Supervisión Financiera Nacional. 
</v>
      </c>
      <c r="V156" s="7">
        <f>VLOOKUP(C156,'AUD ABRIL'!B:T,18,0)</f>
        <v>41739</v>
      </c>
      <c r="W156" s="8">
        <f>VLOOKUP(C156,'AUD ABRIL'!B:T,19,0)</f>
        <v>7499</v>
      </c>
      <c r="X156" s="9"/>
      <c r="Y156" s="9">
        <v>5554788</v>
      </c>
      <c r="Z156" s="7">
        <v>44681</v>
      </c>
      <c r="AA156" s="6" t="s">
        <v>6340</v>
      </c>
      <c r="AB156" s="6" t="s">
        <v>6341</v>
      </c>
      <c r="AC156" s="6" t="s">
        <v>6374</v>
      </c>
    </row>
    <row r="157" spans="2:29" x14ac:dyDescent="0.2">
      <c r="B157" s="40" t="s">
        <v>6683</v>
      </c>
      <c r="C157" s="40">
        <v>700376001</v>
      </c>
      <c r="D157" s="6">
        <v>1040446</v>
      </c>
      <c r="E157" s="40">
        <v>4</v>
      </c>
      <c r="F157" s="6" t="str">
        <f>VLOOKUP(C157,'AUD ABRIL'!B:T,2,0)</f>
        <v>Fundación de Derecho Privado</v>
      </c>
      <c r="G157" s="6" t="str">
        <f>VLOOKUP(C157,'AUD ABRIL'!B:T,3,0)</f>
        <v>Otorgada por Decreto Supremo N° 629, de fecha 14 de febrero de 1938, del Ministerio de Justicia.</v>
      </c>
      <c r="H157" s="6" t="str">
        <f>VLOOKUP(C157,'AUD ABRIL'!B:T,4,0)</f>
        <v xml:space="preserve">Certificado de Vigencia de persona jurídica sin fines de lucro Folio N° 500395371500, emitido con fecha 24 de junio de 2021, del Servicio de Registro Civil e Identificación. </v>
      </c>
      <c r="I157" s="6" t="str">
        <f>VLOOKUP(C157,'AUD ABRIL'!B:T,5,0)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7" s="6" t="str">
        <f>VLOOKUP(C157,'AUD ABRIL'!B:T,6,0)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57" s="6" t="str">
        <f>VLOOKUP(C157,'AUD ABRIL'!B:T,7,0)</f>
        <v>: 3 años.</v>
      </c>
      <c r="L157" s="6" t="str">
        <f>VLOOKUP(C157,'AUD ABRIL'!B:T,8,0)</f>
        <v xml:space="preserve">16-12-2020 hasta el 16-12-2023.
</v>
      </c>
      <c r="M157" s="6" t="str">
        <f>VLOOKUP(C157,'AUD ABRIL'!B:T,9,0)</f>
        <v>Presidente: José Pedro Silva Prado
Director Ejecutivo: Edmundo Crespo Pisano
Gerente/Director Administración y Finanzas: Julio Gutiérrez Campos,</v>
      </c>
      <c r="N157" s="6" t="str">
        <f>VLOOKUP(C157,'AUD ABRIL'!B:T,10,0)</f>
        <v xml:space="preserve">Paseo Pdte. Errázuriz Echaurren N° 2631, 5° piso, comuna de Providencia, Santiago, Región Metropolitana.
</v>
      </c>
      <c r="O157" s="6" t="str">
        <f>VLOOKUP(C157,'AUD ABRIL'!B:T,11,0)</f>
        <v>XIII</v>
      </c>
      <c r="P157" s="6" t="str">
        <f>VLOOKUP(C157,'AUD ABRIL'!B:T,12,0)</f>
        <v>Providencia</v>
      </c>
      <c r="Q157" s="6" t="str">
        <f>VLOOKUP(C157,'AUD ABRIL'!B:T,13,0)</f>
        <v>228737900 - 228737980</v>
      </c>
      <c r="R157" s="6" t="str">
        <f>VLOOKUP(C157,'AUD ABRIL'!B:T,14,0)</f>
        <v>http://www.ciudaddelnino.cl</v>
      </c>
      <c r="S157" s="6">
        <f>VLOOKUP(C157,'AUD ABRIL'!B:T,15,0)</f>
        <v>0</v>
      </c>
      <c r="T157" s="6" t="str">
        <f>VLOOKUP(C157,'AUD ABRIL'!B:T,16,0)</f>
        <v>93401: Instituciones de Asistencia Social</v>
      </c>
      <c r="U157" s="6" t="str">
        <f>VLOOKUP(C157,'AUD ABRIL'!B:T,17,0)</f>
        <v xml:space="preserve">Se acompaña certificado de antecedentes financieros, correspondientes al año 2020 aprobador por el Subdepartamento de Supervisión Financiera Nacional.  </v>
      </c>
      <c r="V157" s="7">
        <f>VLOOKUP(C157,'AUD ABRIL'!B:T,18,0)</f>
        <v>37970</v>
      </c>
      <c r="W157" s="8">
        <f>VLOOKUP(C157,'AUD ABRIL'!B:T,19,0)</f>
        <v>1800</v>
      </c>
      <c r="X157" s="9">
        <v>15943657</v>
      </c>
      <c r="Y157" s="9">
        <v>62417098</v>
      </c>
      <c r="Z157" s="7">
        <v>44681</v>
      </c>
      <c r="AA157" s="6" t="s">
        <v>6340</v>
      </c>
      <c r="AB157" s="6" t="s">
        <v>6341</v>
      </c>
      <c r="AC157" s="6" t="s">
        <v>6360</v>
      </c>
    </row>
    <row r="158" spans="2:29" x14ac:dyDescent="0.2">
      <c r="B158" s="40" t="s">
        <v>6683</v>
      </c>
      <c r="C158" s="40">
        <v>700376001</v>
      </c>
      <c r="D158" s="6">
        <v>1090594</v>
      </c>
      <c r="E158" s="40">
        <v>9</v>
      </c>
      <c r="F158" s="6" t="str">
        <f>VLOOKUP(C158,'AUD ABRIL'!B:T,2,0)</f>
        <v>Fundación de Derecho Privado</v>
      </c>
      <c r="G158" s="6" t="str">
        <f>VLOOKUP(C158,'AUD ABRIL'!B:T,3,0)</f>
        <v>Otorgada por Decreto Supremo N° 629, de fecha 14 de febrero de 1938, del Ministerio de Justicia.</v>
      </c>
      <c r="H158" s="6" t="str">
        <f>VLOOKUP(C158,'AUD ABRIL'!B:T,4,0)</f>
        <v xml:space="preserve">Certificado de Vigencia de persona jurídica sin fines de lucro Folio N° 500395371500, emitido con fecha 24 de junio de 2021, del Servicio de Registro Civil e Identificación. </v>
      </c>
      <c r="I158" s="6" t="str">
        <f>VLOOKUP(C158,'AUD ABRIL'!B:T,5,0)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8" s="6" t="str">
        <f>VLOOKUP(C158,'AUD ABRIL'!B:T,6,0)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58" s="6" t="str">
        <f>VLOOKUP(C158,'AUD ABRIL'!B:T,7,0)</f>
        <v>: 3 años.</v>
      </c>
      <c r="L158" s="6" t="str">
        <f>VLOOKUP(C158,'AUD ABRIL'!B:T,8,0)</f>
        <v xml:space="preserve">16-12-2020 hasta el 16-12-2023.
</v>
      </c>
      <c r="M158" s="6" t="str">
        <f>VLOOKUP(C158,'AUD ABRIL'!B:T,9,0)</f>
        <v>Presidente: José Pedro Silva Prado
Director Ejecutivo: Edmundo Crespo Pisano
Gerente/Director Administración y Finanzas: Julio Gutiérrez Campos,</v>
      </c>
      <c r="N158" s="6" t="str">
        <f>VLOOKUP(C158,'AUD ABRIL'!B:T,10,0)</f>
        <v xml:space="preserve">Paseo Pdte. Errázuriz Echaurren N° 2631, 5° piso, comuna de Providencia, Santiago, Región Metropolitana.
</v>
      </c>
      <c r="O158" s="6" t="str">
        <f>VLOOKUP(C158,'AUD ABRIL'!B:T,11,0)</f>
        <v>XIII</v>
      </c>
      <c r="P158" s="6" t="str">
        <f>VLOOKUP(C158,'AUD ABRIL'!B:T,12,0)</f>
        <v>Providencia</v>
      </c>
      <c r="Q158" s="6" t="str">
        <f>VLOOKUP(C158,'AUD ABRIL'!B:T,13,0)</f>
        <v>228737900 - 228737980</v>
      </c>
      <c r="R158" s="6" t="str">
        <f>VLOOKUP(C158,'AUD ABRIL'!B:T,14,0)</f>
        <v>http://www.ciudaddelnino.cl</v>
      </c>
      <c r="S158" s="6">
        <f>VLOOKUP(C158,'AUD ABRIL'!B:T,15,0)</f>
        <v>0</v>
      </c>
      <c r="T158" s="6" t="str">
        <f>VLOOKUP(C158,'AUD ABRIL'!B:T,16,0)</f>
        <v>93401: Instituciones de Asistencia Social</v>
      </c>
      <c r="U158" s="6" t="str">
        <f>VLOOKUP(C158,'AUD ABRIL'!B:T,17,0)</f>
        <v xml:space="preserve">Se acompaña certificado de antecedentes financieros, correspondientes al año 2020 aprobador por el Subdepartamento de Supervisión Financiera Nacional.  </v>
      </c>
      <c r="V158" s="7">
        <f>VLOOKUP(C158,'AUD ABRIL'!B:T,18,0)</f>
        <v>37970</v>
      </c>
      <c r="W158" s="8">
        <f>VLOOKUP(C158,'AUD ABRIL'!B:T,19,0)</f>
        <v>1800</v>
      </c>
      <c r="X158" s="9">
        <v>10011134</v>
      </c>
      <c r="Y158" s="9">
        <v>40572466</v>
      </c>
      <c r="Z158" s="7">
        <v>44681</v>
      </c>
      <c r="AA158" s="6" t="s">
        <v>6340</v>
      </c>
      <c r="AB158" s="6" t="s">
        <v>6341</v>
      </c>
      <c r="AC158" s="6" t="s">
        <v>211</v>
      </c>
    </row>
    <row r="159" spans="2:29" x14ac:dyDescent="0.2">
      <c r="B159" s="40" t="s">
        <v>6683</v>
      </c>
      <c r="C159" s="40">
        <v>700376001</v>
      </c>
      <c r="D159" s="6">
        <v>1090648</v>
      </c>
      <c r="E159" s="40">
        <v>9</v>
      </c>
      <c r="F159" s="6" t="str">
        <f>VLOOKUP(C159,'AUD ABRIL'!B:T,2,0)</f>
        <v>Fundación de Derecho Privado</v>
      </c>
      <c r="G159" s="6" t="str">
        <f>VLOOKUP(C159,'AUD ABRIL'!B:T,3,0)</f>
        <v>Otorgada por Decreto Supremo N° 629, de fecha 14 de febrero de 1938, del Ministerio de Justicia.</v>
      </c>
      <c r="H159" s="6" t="str">
        <f>VLOOKUP(C159,'AUD ABRIL'!B:T,4,0)</f>
        <v xml:space="preserve">Certificado de Vigencia de persona jurídica sin fines de lucro Folio N° 500395371500, emitido con fecha 24 de junio de 2021, del Servicio de Registro Civil e Identificación. </v>
      </c>
      <c r="I159" s="6" t="str">
        <f>VLOOKUP(C159,'AUD ABRIL'!B:T,5,0)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59" s="6" t="str">
        <f>VLOOKUP(C159,'AUD ABRIL'!B:T,6,0)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59" s="6" t="str">
        <f>VLOOKUP(C159,'AUD ABRIL'!B:T,7,0)</f>
        <v>: 3 años.</v>
      </c>
      <c r="L159" s="6" t="str">
        <f>VLOOKUP(C159,'AUD ABRIL'!B:T,8,0)</f>
        <v xml:space="preserve">16-12-2020 hasta el 16-12-2023.
</v>
      </c>
      <c r="M159" s="6" t="str">
        <f>VLOOKUP(C159,'AUD ABRIL'!B:T,9,0)</f>
        <v>Presidente: José Pedro Silva Prado
Director Ejecutivo: Edmundo Crespo Pisano
Gerente/Director Administración y Finanzas: Julio Gutiérrez Campos,</v>
      </c>
      <c r="N159" s="6" t="str">
        <f>VLOOKUP(C159,'AUD ABRIL'!B:T,10,0)</f>
        <v xml:space="preserve">Paseo Pdte. Errázuriz Echaurren N° 2631, 5° piso, comuna de Providencia, Santiago, Región Metropolitana.
</v>
      </c>
      <c r="O159" s="6" t="str">
        <f>VLOOKUP(C159,'AUD ABRIL'!B:T,11,0)</f>
        <v>XIII</v>
      </c>
      <c r="P159" s="6" t="str">
        <f>VLOOKUP(C159,'AUD ABRIL'!B:T,12,0)</f>
        <v>Providencia</v>
      </c>
      <c r="Q159" s="6" t="str">
        <f>VLOOKUP(C159,'AUD ABRIL'!B:T,13,0)</f>
        <v>228737900 - 228737980</v>
      </c>
      <c r="R159" s="6" t="str">
        <f>VLOOKUP(C159,'AUD ABRIL'!B:T,14,0)</f>
        <v>http://www.ciudaddelnino.cl</v>
      </c>
      <c r="S159" s="6">
        <f>VLOOKUP(C159,'AUD ABRIL'!B:T,15,0)</f>
        <v>0</v>
      </c>
      <c r="T159" s="6" t="str">
        <f>VLOOKUP(C159,'AUD ABRIL'!B:T,16,0)</f>
        <v>93401: Instituciones de Asistencia Social</v>
      </c>
      <c r="U159" s="6" t="str">
        <f>VLOOKUP(C159,'AUD ABRIL'!B:T,17,0)</f>
        <v xml:space="preserve">Se acompaña certificado de antecedentes financieros, correspondientes al año 2020 aprobador por el Subdepartamento de Supervisión Financiera Nacional.  </v>
      </c>
      <c r="V159" s="7">
        <f>VLOOKUP(C159,'AUD ABRIL'!B:T,18,0)</f>
        <v>37970</v>
      </c>
      <c r="W159" s="8">
        <f>VLOOKUP(C159,'AUD ABRIL'!B:T,19,0)</f>
        <v>1800</v>
      </c>
      <c r="X159" s="9">
        <v>3893744</v>
      </c>
      <c r="Y159" s="9">
        <v>13952807</v>
      </c>
      <c r="Z159" s="7">
        <v>44681</v>
      </c>
      <c r="AA159" s="6" t="s">
        <v>6340</v>
      </c>
      <c r="AB159" s="6" t="s">
        <v>6341</v>
      </c>
      <c r="AC159" s="6" t="s">
        <v>181</v>
      </c>
    </row>
    <row r="160" spans="2:29" x14ac:dyDescent="0.2">
      <c r="B160" s="40" t="s">
        <v>6683</v>
      </c>
      <c r="C160" s="40">
        <v>700376001</v>
      </c>
      <c r="D160" s="6">
        <v>1090649</v>
      </c>
      <c r="E160" s="40">
        <v>9</v>
      </c>
      <c r="F160" s="6" t="str">
        <f>VLOOKUP(C160,'AUD ABRIL'!B:T,2,0)</f>
        <v>Fundación de Derecho Privado</v>
      </c>
      <c r="G160" s="6" t="str">
        <f>VLOOKUP(C160,'AUD ABRIL'!B:T,3,0)</f>
        <v>Otorgada por Decreto Supremo N° 629, de fecha 14 de febrero de 1938, del Ministerio de Justicia.</v>
      </c>
      <c r="H160" s="6" t="str">
        <f>VLOOKUP(C160,'AUD ABRIL'!B:T,4,0)</f>
        <v xml:space="preserve">Certificado de Vigencia de persona jurídica sin fines de lucro Folio N° 500395371500, emitido con fecha 24 de junio de 2021, del Servicio de Registro Civil e Identificación. </v>
      </c>
      <c r="I160" s="6" t="str">
        <f>VLOOKUP(C160,'AUD ABRIL'!B:T,5,0)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60" s="6" t="str">
        <f>VLOOKUP(C160,'AUD ABRIL'!B:T,6,0)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60" s="6" t="str">
        <f>VLOOKUP(C160,'AUD ABRIL'!B:T,7,0)</f>
        <v>: 3 años.</v>
      </c>
      <c r="L160" s="6" t="str">
        <f>VLOOKUP(C160,'AUD ABRIL'!B:T,8,0)</f>
        <v xml:space="preserve">16-12-2020 hasta el 16-12-2023.
</v>
      </c>
      <c r="M160" s="6" t="str">
        <f>VLOOKUP(C160,'AUD ABRIL'!B:T,9,0)</f>
        <v>Presidente: José Pedro Silva Prado
Director Ejecutivo: Edmundo Crespo Pisano
Gerente/Director Administración y Finanzas: Julio Gutiérrez Campos,</v>
      </c>
      <c r="N160" s="6" t="str">
        <f>VLOOKUP(C160,'AUD ABRIL'!B:T,10,0)</f>
        <v xml:space="preserve">Paseo Pdte. Errázuriz Echaurren N° 2631, 5° piso, comuna de Providencia, Santiago, Región Metropolitana.
</v>
      </c>
      <c r="O160" s="6" t="str">
        <f>VLOOKUP(C160,'AUD ABRIL'!B:T,11,0)</f>
        <v>XIII</v>
      </c>
      <c r="P160" s="6" t="str">
        <f>VLOOKUP(C160,'AUD ABRIL'!B:T,12,0)</f>
        <v>Providencia</v>
      </c>
      <c r="Q160" s="6" t="str">
        <f>VLOOKUP(C160,'AUD ABRIL'!B:T,13,0)</f>
        <v>228737900 - 228737980</v>
      </c>
      <c r="R160" s="6" t="str">
        <f>VLOOKUP(C160,'AUD ABRIL'!B:T,14,0)</f>
        <v>http://www.ciudaddelnino.cl</v>
      </c>
      <c r="S160" s="6">
        <f>VLOOKUP(C160,'AUD ABRIL'!B:T,15,0)</f>
        <v>0</v>
      </c>
      <c r="T160" s="6" t="str">
        <f>VLOOKUP(C160,'AUD ABRIL'!B:T,16,0)</f>
        <v>93401: Instituciones de Asistencia Social</v>
      </c>
      <c r="U160" s="6" t="str">
        <f>VLOOKUP(C160,'AUD ABRIL'!B:T,17,0)</f>
        <v xml:space="preserve">Se acompaña certificado de antecedentes financieros, correspondientes al año 2020 aprobador por el Subdepartamento de Supervisión Financiera Nacional.  </v>
      </c>
      <c r="V160" s="7">
        <f>VLOOKUP(C160,'AUD ABRIL'!B:T,18,0)</f>
        <v>37970</v>
      </c>
      <c r="W160" s="8">
        <f>VLOOKUP(C160,'AUD ABRIL'!B:T,19,0)</f>
        <v>1800</v>
      </c>
      <c r="X160" s="9">
        <v>6055943</v>
      </c>
      <c r="Y160" s="9">
        <v>20852986</v>
      </c>
      <c r="Z160" s="7">
        <v>44681</v>
      </c>
      <c r="AA160" s="6" t="s">
        <v>6340</v>
      </c>
      <c r="AB160" s="6" t="s">
        <v>6341</v>
      </c>
      <c r="AC160" s="6" t="s">
        <v>181</v>
      </c>
    </row>
    <row r="161" spans="2:29" x14ac:dyDescent="0.2">
      <c r="B161" s="40" t="s">
        <v>6683</v>
      </c>
      <c r="C161" s="40">
        <v>700376001</v>
      </c>
      <c r="D161" s="6">
        <v>1100404</v>
      </c>
      <c r="E161" s="40">
        <v>10</v>
      </c>
      <c r="F161" s="6" t="str">
        <f>VLOOKUP(C161,'AUD ABRIL'!B:T,2,0)</f>
        <v>Fundación de Derecho Privado</v>
      </c>
      <c r="G161" s="6" t="str">
        <f>VLOOKUP(C161,'AUD ABRIL'!B:T,3,0)</f>
        <v>Otorgada por Decreto Supremo N° 629, de fecha 14 de febrero de 1938, del Ministerio de Justicia.</v>
      </c>
      <c r="H161" s="6" t="str">
        <f>VLOOKUP(C161,'AUD ABRIL'!B:T,4,0)</f>
        <v xml:space="preserve">Certificado de Vigencia de persona jurídica sin fines de lucro Folio N° 500395371500, emitido con fecha 24 de junio de 2021, del Servicio de Registro Civil e Identificación. </v>
      </c>
      <c r="I161" s="6" t="str">
        <f>VLOOKUP(C161,'AUD ABRIL'!B:T,5,0)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61" s="6" t="str">
        <f>VLOOKUP(C161,'AUD ABRIL'!B:T,6,0)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61" s="6" t="str">
        <f>VLOOKUP(C161,'AUD ABRIL'!B:T,7,0)</f>
        <v>: 3 años.</v>
      </c>
      <c r="L161" s="6" t="str">
        <f>VLOOKUP(C161,'AUD ABRIL'!B:T,8,0)</f>
        <v xml:space="preserve">16-12-2020 hasta el 16-12-2023.
</v>
      </c>
      <c r="M161" s="6" t="str">
        <f>VLOOKUP(C161,'AUD ABRIL'!B:T,9,0)</f>
        <v>Presidente: José Pedro Silva Prado
Director Ejecutivo: Edmundo Crespo Pisano
Gerente/Director Administración y Finanzas: Julio Gutiérrez Campos,</v>
      </c>
      <c r="N161" s="6" t="str">
        <f>VLOOKUP(C161,'AUD ABRIL'!B:T,10,0)</f>
        <v xml:space="preserve">Paseo Pdte. Errázuriz Echaurren N° 2631, 5° piso, comuna de Providencia, Santiago, Región Metropolitana.
</v>
      </c>
      <c r="O161" s="6" t="str">
        <f>VLOOKUP(C161,'AUD ABRIL'!B:T,11,0)</f>
        <v>XIII</v>
      </c>
      <c r="P161" s="6" t="str">
        <f>VLOOKUP(C161,'AUD ABRIL'!B:T,12,0)</f>
        <v>Providencia</v>
      </c>
      <c r="Q161" s="6" t="str">
        <f>VLOOKUP(C161,'AUD ABRIL'!B:T,13,0)</f>
        <v>228737900 - 228737980</v>
      </c>
      <c r="R161" s="6" t="str">
        <f>VLOOKUP(C161,'AUD ABRIL'!B:T,14,0)</f>
        <v>http://www.ciudaddelnino.cl</v>
      </c>
      <c r="S161" s="6">
        <f>VLOOKUP(C161,'AUD ABRIL'!B:T,15,0)</f>
        <v>0</v>
      </c>
      <c r="T161" s="6" t="str">
        <f>VLOOKUP(C161,'AUD ABRIL'!B:T,16,0)</f>
        <v>93401: Instituciones de Asistencia Social</v>
      </c>
      <c r="U161" s="6" t="str">
        <f>VLOOKUP(C161,'AUD ABRIL'!B:T,17,0)</f>
        <v xml:space="preserve">Se acompaña certificado de antecedentes financieros, correspondientes al año 2020 aprobador por el Subdepartamento de Supervisión Financiera Nacional.  </v>
      </c>
      <c r="V161" s="7">
        <f>VLOOKUP(C161,'AUD ABRIL'!B:T,18,0)</f>
        <v>37970</v>
      </c>
      <c r="W161" s="8">
        <f>VLOOKUP(C161,'AUD ABRIL'!B:T,19,0)</f>
        <v>1800</v>
      </c>
      <c r="X161" s="9"/>
      <c r="Y161" s="9">
        <v>4769614</v>
      </c>
      <c r="Z161" s="7">
        <v>44681</v>
      </c>
      <c r="AA161" s="6" t="s">
        <v>6340</v>
      </c>
      <c r="AB161" s="6" t="s">
        <v>6341</v>
      </c>
      <c r="AC161" s="6" t="s">
        <v>6364</v>
      </c>
    </row>
    <row r="162" spans="2:29" x14ac:dyDescent="0.2">
      <c r="B162" s="40" t="s">
        <v>6683</v>
      </c>
      <c r="C162" s="40">
        <v>700376001</v>
      </c>
      <c r="D162" s="6">
        <v>1100510</v>
      </c>
      <c r="E162" s="40">
        <v>10</v>
      </c>
      <c r="F162" s="6" t="str">
        <f>VLOOKUP(C162,'AUD ABRIL'!B:T,2,0)</f>
        <v>Fundación de Derecho Privado</v>
      </c>
      <c r="G162" s="6" t="str">
        <f>VLOOKUP(C162,'AUD ABRIL'!B:T,3,0)</f>
        <v>Otorgada por Decreto Supremo N° 629, de fecha 14 de febrero de 1938, del Ministerio de Justicia.</v>
      </c>
      <c r="H162" s="6" t="str">
        <f>VLOOKUP(C162,'AUD ABRIL'!B:T,4,0)</f>
        <v xml:space="preserve">Certificado de Vigencia de persona jurídica sin fines de lucro Folio N° 500395371500, emitido con fecha 24 de junio de 2021, del Servicio de Registro Civil e Identificación. </v>
      </c>
      <c r="I162" s="6" t="str">
        <f>VLOOKUP(C162,'AUD ABRIL'!B:T,5,0)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62" s="6" t="str">
        <f>VLOOKUP(C162,'AUD ABRIL'!B:T,6,0)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62" s="6" t="str">
        <f>VLOOKUP(C162,'AUD ABRIL'!B:T,7,0)</f>
        <v>: 3 años.</v>
      </c>
      <c r="L162" s="6" t="str">
        <f>VLOOKUP(C162,'AUD ABRIL'!B:T,8,0)</f>
        <v xml:space="preserve">16-12-2020 hasta el 16-12-2023.
</v>
      </c>
      <c r="M162" s="6" t="str">
        <f>VLOOKUP(C162,'AUD ABRIL'!B:T,9,0)</f>
        <v>Presidente: José Pedro Silva Prado
Director Ejecutivo: Edmundo Crespo Pisano
Gerente/Director Administración y Finanzas: Julio Gutiérrez Campos,</v>
      </c>
      <c r="N162" s="6" t="str">
        <f>VLOOKUP(C162,'AUD ABRIL'!B:T,10,0)</f>
        <v xml:space="preserve">Paseo Pdte. Errázuriz Echaurren N° 2631, 5° piso, comuna de Providencia, Santiago, Región Metropolitana.
</v>
      </c>
      <c r="O162" s="6" t="str">
        <f>VLOOKUP(C162,'AUD ABRIL'!B:T,11,0)</f>
        <v>XIII</v>
      </c>
      <c r="P162" s="6" t="str">
        <f>VLOOKUP(C162,'AUD ABRIL'!B:T,12,0)</f>
        <v>Providencia</v>
      </c>
      <c r="Q162" s="6" t="str">
        <f>VLOOKUP(C162,'AUD ABRIL'!B:T,13,0)</f>
        <v>228737900 - 228737980</v>
      </c>
      <c r="R162" s="6" t="str">
        <f>VLOOKUP(C162,'AUD ABRIL'!B:T,14,0)</f>
        <v>http://www.ciudaddelnino.cl</v>
      </c>
      <c r="S162" s="6">
        <f>VLOOKUP(C162,'AUD ABRIL'!B:T,15,0)</f>
        <v>0</v>
      </c>
      <c r="T162" s="6" t="str">
        <f>VLOOKUP(C162,'AUD ABRIL'!B:T,16,0)</f>
        <v>93401: Instituciones de Asistencia Social</v>
      </c>
      <c r="U162" s="6" t="str">
        <f>VLOOKUP(C162,'AUD ABRIL'!B:T,17,0)</f>
        <v xml:space="preserve">Se acompaña certificado de antecedentes financieros, correspondientes al año 2020 aprobador por el Subdepartamento de Supervisión Financiera Nacional.  </v>
      </c>
      <c r="V162" s="7">
        <f>VLOOKUP(C162,'AUD ABRIL'!B:T,18,0)</f>
        <v>37970</v>
      </c>
      <c r="W162" s="8">
        <f>VLOOKUP(C162,'AUD ABRIL'!B:T,19,0)</f>
        <v>1800</v>
      </c>
      <c r="X162" s="9">
        <v>2359527</v>
      </c>
      <c r="Y162" s="9">
        <v>9320131</v>
      </c>
      <c r="Z162" s="7">
        <v>44681</v>
      </c>
      <c r="AA162" s="6" t="s">
        <v>6340</v>
      </c>
      <c r="AB162" s="6" t="s">
        <v>6341</v>
      </c>
      <c r="AC162" s="6" t="s">
        <v>6364</v>
      </c>
    </row>
    <row r="163" spans="2:29" x14ac:dyDescent="0.2">
      <c r="B163" s="40" t="s">
        <v>6683</v>
      </c>
      <c r="C163" s="40">
        <v>700376001</v>
      </c>
      <c r="D163" s="6">
        <v>1100511</v>
      </c>
      <c r="E163" s="40">
        <v>10</v>
      </c>
      <c r="F163" s="6" t="str">
        <f>VLOOKUP(C163,'AUD ABRIL'!B:T,2,0)</f>
        <v>Fundación de Derecho Privado</v>
      </c>
      <c r="G163" s="6" t="str">
        <f>VLOOKUP(C163,'AUD ABRIL'!B:T,3,0)</f>
        <v>Otorgada por Decreto Supremo N° 629, de fecha 14 de febrero de 1938, del Ministerio de Justicia.</v>
      </c>
      <c r="H163" s="6" t="str">
        <f>VLOOKUP(C163,'AUD ABRIL'!B:T,4,0)</f>
        <v xml:space="preserve">Certificado de Vigencia de persona jurídica sin fines de lucro Folio N° 500395371500, emitido con fecha 24 de junio de 2021, del Servicio de Registro Civil e Identificación. </v>
      </c>
      <c r="I163" s="6" t="str">
        <f>VLOOKUP(C163,'AUD ABRIL'!B:T,5,0)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63" s="6" t="str">
        <f>VLOOKUP(C163,'AUD ABRIL'!B:T,6,0)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63" s="6" t="str">
        <f>VLOOKUP(C163,'AUD ABRIL'!B:T,7,0)</f>
        <v>: 3 años.</v>
      </c>
      <c r="L163" s="6" t="str">
        <f>VLOOKUP(C163,'AUD ABRIL'!B:T,8,0)</f>
        <v xml:space="preserve">16-12-2020 hasta el 16-12-2023.
</v>
      </c>
      <c r="M163" s="6" t="str">
        <f>VLOOKUP(C163,'AUD ABRIL'!B:T,9,0)</f>
        <v>Presidente: José Pedro Silva Prado
Director Ejecutivo: Edmundo Crespo Pisano
Gerente/Director Administración y Finanzas: Julio Gutiérrez Campos,</v>
      </c>
      <c r="N163" s="6" t="str">
        <f>VLOOKUP(C163,'AUD ABRIL'!B:T,10,0)</f>
        <v xml:space="preserve">Paseo Pdte. Errázuriz Echaurren N° 2631, 5° piso, comuna de Providencia, Santiago, Región Metropolitana.
</v>
      </c>
      <c r="O163" s="6" t="str">
        <f>VLOOKUP(C163,'AUD ABRIL'!B:T,11,0)</f>
        <v>XIII</v>
      </c>
      <c r="P163" s="6" t="str">
        <f>VLOOKUP(C163,'AUD ABRIL'!B:T,12,0)</f>
        <v>Providencia</v>
      </c>
      <c r="Q163" s="6" t="str">
        <f>VLOOKUP(C163,'AUD ABRIL'!B:T,13,0)</f>
        <v>228737900 - 228737980</v>
      </c>
      <c r="R163" s="6" t="str">
        <f>VLOOKUP(C163,'AUD ABRIL'!B:T,14,0)</f>
        <v>http://www.ciudaddelnino.cl</v>
      </c>
      <c r="S163" s="6">
        <f>VLOOKUP(C163,'AUD ABRIL'!B:T,15,0)</f>
        <v>0</v>
      </c>
      <c r="T163" s="6" t="str">
        <f>VLOOKUP(C163,'AUD ABRIL'!B:T,16,0)</f>
        <v>93401: Instituciones de Asistencia Social</v>
      </c>
      <c r="U163" s="6" t="str">
        <f>VLOOKUP(C163,'AUD ABRIL'!B:T,17,0)</f>
        <v xml:space="preserve">Se acompaña certificado de antecedentes financieros, correspondientes al año 2020 aprobador por el Subdepartamento de Supervisión Financiera Nacional.  </v>
      </c>
      <c r="V163" s="7">
        <f>VLOOKUP(C163,'AUD ABRIL'!B:T,18,0)</f>
        <v>37970</v>
      </c>
      <c r="W163" s="8">
        <f>VLOOKUP(C163,'AUD ABRIL'!B:T,19,0)</f>
        <v>1800</v>
      </c>
      <c r="X163" s="9">
        <v>2246817</v>
      </c>
      <c r="Y163" s="9">
        <v>8837480</v>
      </c>
      <c r="Z163" s="7">
        <v>44681</v>
      </c>
      <c r="AA163" s="6" t="s">
        <v>6340</v>
      </c>
      <c r="AB163" s="6" t="s">
        <v>6341</v>
      </c>
      <c r="AC163" s="6" t="s">
        <v>6364</v>
      </c>
    </row>
    <row r="164" spans="2:29" x14ac:dyDescent="0.2">
      <c r="B164" s="40" t="s">
        <v>6683</v>
      </c>
      <c r="C164" s="40">
        <v>700376001</v>
      </c>
      <c r="D164" s="6">
        <v>1100525</v>
      </c>
      <c r="E164" s="40">
        <v>10</v>
      </c>
      <c r="F164" s="6" t="str">
        <f>VLOOKUP(C164,'AUD ABRIL'!B:T,2,0)</f>
        <v>Fundación de Derecho Privado</v>
      </c>
      <c r="G164" s="6" t="str">
        <f>VLOOKUP(C164,'AUD ABRIL'!B:T,3,0)</f>
        <v>Otorgada por Decreto Supremo N° 629, de fecha 14 de febrero de 1938, del Ministerio de Justicia.</v>
      </c>
      <c r="H164" s="6" t="str">
        <f>VLOOKUP(C164,'AUD ABRIL'!B:T,4,0)</f>
        <v xml:space="preserve">Certificado de Vigencia de persona jurídica sin fines de lucro Folio N° 500395371500, emitido con fecha 24 de junio de 2021, del Servicio de Registro Civil e Identificación. </v>
      </c>
      <c r="I164" s="6" t="str">
        <f>VLOOKUP(C164,'AUD ABRIL'!B:T,5,0)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64" s="6" t="str">
        <f>VLOOKUP(C164,'AUD ABRIL'!B:T,6,0)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64" s="6" t="str">
        <f>VLOOKUP(C164,'AUD ABRIL'!B:T,7,0)</f>
        <v>: 3 años.</v>
      </c>
      <c r="L164" s="6" t="str">
        <f>VLOOKUP(C164,'AUD ABRIL'!B:T,8,0)</f>
        <v xml:space="preserve">16-12-2020 hasta el 16-12-2023.
</v>
      </c>
      <c r="M164" s="6" t="str">
        <f>VLOOKUP(C164,'AUD ABRIL'!B:T,9,0)</f>
        <v>Presidente: José Pedro Silva Prado
Director Ejecutivo: Edmundo Crespo Pisano
Gerente/Director Administración y Finanzas: Julio Gutiérrez Campos,</v>
      </c>
      <c r="N164" s="6" t="str">
        <f>VLOOKUP(C164,'AUD ABRIL'!B:T,10,0)</f>
        <v xml:space="preserve">Paseo Pdte. Errázuriz Echaurren N° 2631, 5° piso, comuna de Providencia, Santiago, Región Metropolitana.
</v>
      </c>
      <c r="O164" s="6" t="str">
        <f>VLOOKUP(C164,'AUD ABRIL'!B:T,11,0)</f>
        <v>XIII</v>
      </c>
      <c r="P164" s="6" t="str">
        <f>VLOOKUP(C164,'AUD ABRIL'!B:T,12,0)</f>
        <v>Providencia</v>
      </c>
      <c r="Q164" s="6" t="str">
        <f>VLOOKUP(C164,'AUD ABRIL'!B:T,13,0)</f>
        <v>228737900 - 228737980</v>
      </c>
      <c r="R164" s="6" t="str">
        <f>VLOOKUP(C164,'AUD ABRIL'!B:T,14,0)</f>
        <v>http://www.ciudaddelnino.cl</v>
      </c>
      <c r="S164" s="6">
        <f>VLOOKUP(C164,'AUD ABRIL'!B:T,15,0)</f>
        <v>0</v>
      </c>
      <c r="T164" s="6" t="str">
        <f>VLOOKUP(C164,'AUD ABRIL'!B:T,16,0)</f>
        <v>93401: Instituciones de Asistencia Social</v>
      </c>
      <c r="U164" s="6" t="str">
        <f>VLOOKUP(C164,'AUD ABRIL'!B:T,17,0)</f>
        <v xml:space="preserve">Se acompaña certificado de antecedentes financieros, correspondientes al año 2020 aprobador por el Subdepartamento de Supervisión Financiera Nacional.  </v>
      </c>
      <c r="V164" s="7">
        <f>VLOOKUP(C164,'AUD ABRIL'!B:T,18,0)</f>
        <v>37970</v>
      </c>
      <c r="W164" s="8">
        <f>VLOOKUP(C164,'AUD ABRIL'!B:T,19,0)</f>
        <v>1800</v>
      </c>
      <c r="X164" s="9">
        <v>179292</v>
      </c>
      <c r="Y164" s="9">
        <v>1152597</v>
      </c>
      <c r="Z164" s="7">
        <v>44681</v>
      </c>
      <c r="AA164" s="6" t="s">
        <v>6340</v>
      </c>
      <c r="AB164" s="6" t="s">
        <v>6341</v>
      </c>
      <c r="AC164" s="6" t="s">
        <v>6364</v>
      </c>
    </row>
    <row r="165" spans="2:29" x14ac:dyDescent="0.2">
      <c r="B165" s="40" t="s">
        <v>6683</v>
      </c>
      <c r="C165" s="40">
        <v>700376001</v>
      </c>
      <c r="D165" s="6">
        <v>1100558</v>
      </c>
      <c r="E165" s="40">
        <v>10</v>
      </c>
      <c r="F165" s="6" t="str">
        <f>VLOOKUP(C165,'AUD ABRIL'!B:T,2,0)</f>
        <v>Fundación de Derecho Privado</v>
      </c>
      <c r="G165" s="6" t="str">
        <f>VLOOKUP(C165,'AUD ABRIL'!B:T,3,0)</f>
        <v>Otorgada por Decreto Supremo N° 629, de fecha 14 de febrero de 1938, del Ministerio de Justicia.</v>
      </c>
      <c r="H165" s="6" t="str">
        <f>VLOOKUP(C165,'AUD ABRIL'!B:T,4,0)</f>
        <v xml:space="preserve">Certificado de Vigencia de persona jurídica sin fines de lucro Folio N° 500395371500, emitido con fecha 24 de junio de 2021, del Servicio de Registro Civil e Identificación. </v>
      </c>
      <c r="I165" s="6" t="str">
        <f>VLOOKUP(C165,'AUD ABRIL'!B:T,5,0)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65" s="6" t="str">
        <f>VLOOKUP(C165,'AUD ABRIL'!B:T,6,0)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65" s="6" t="str">
        <f>VLOOKUP(C165,'AUD ABRIL'!B:T,7,0)</f>
        <v>: 3 años.</v>
      </c>
      <c r="L165" s="6" t="str">
        <f>VLOOKUP(C165,'AUD ABRIL'!B:T,8,0)</f>
        <v xml:space="preserve">16-12-2020 hasta el 16-12-2023.
</v>
      </c>
      <c r="M165" s="6" t="str">
        <f>VLOOKUP(C165,'AUD ABRIL'!B:T,9,0)</f>
        <v>Presidente: José Pedro Silva Prado
Director Ejecutivo: Edmundo Crespo Pisano
Gerente/Director Administración y Finanzas: Julio Gutiérrez Campos,</v>
      </c>
      <c r="N165" s="6" t="str">
        <f>VLOOKUP(C165,'AUD ABRIL'!B:T,10,0)</f>
        <v xml:space="preserve">Paseo Pdte. Errázuriz Echaurren N° 2631, 5° piso, comuna de Providencia, Santiago, Región Metropolitana.
</v>
      </c>
      <c r="O165" s="6" t="str">
        <f>VLOOKUP(C165,'AUD ABRIL'!B:T,11,0)</f>
        <v>XIII</v>
      </c>
      <c r="P165" s="6" t="str">
        <f>VLOOKUP(C165,'AUD ABRIL'!B:T,12,0)</f>
        <v>Providencia</v>
      </c>
      <c r="Q165" s="6" t="str">
        <f>VLOOKUP(C165,'AUD ABRIL'!B:T,13,0)</f>
        <v>228737900 - 228737980</v>
      </c>
      <c r="R165" s="6" t="str">
        <f>VLOOKUP(C165,'AUD ABRIL'!B:T,14,0)</f>
        <v>http://www.ciudaddelnino.cl</v>
      </c>
      <c r="S165" s="6">
        <f>VLOOKUP(C165,'AUD ABRIL'!B:T,15,0)</f>
        <v>0</v>
      </c>
      <c r="T165" s="6" t="str">
        <f>VLOOKUP(C165,'AUD ABRIL'!B:T,16,0)</f>
        <v>93401: Instituciones de Asistencia Social</v>
      </c>
      <c r="U165" s="6" t="str">
        <f>VLOOKUP(C165,'AUD ABRIL'!B:T,17,0)</f>
        <v xml:space="preserve">Se acompaña certificado de antecedentes financieros, correspondientes al año 2020 aprobador por el Subdepartamento de Supervisión Financiera Nacional.  </v>
      </c>
      <c r="V165" s="7">
        <f>VLOOKUP(C165,'AUD ABRIL'!B:T,18,0)</f>
        <v>37970</v>
      </c>
      <c r="W165" s="8">
        <f>VLOOKUP(C165,'AUD ABRIL'!B:T,19,0)</f>
        <v>1800</v>
      </c>
      <c r="X165" s="9"/>
      <c r="Y165" s="9">
        <v>2595479</v>
      </c>
      <c r="Z165" s="7">
        <v>44681</v>
      </c>
      <c r="AA165" s="6" t="s">
        <v>6340</v>
      </c>
      <c r="AB165" s="6" t="s">
        <v>6341</v>
      </c>
      <c r="AC165" s="6" t="s">
        <v>6364</v>
      </c>
    </row>
    <row r="166" spans="2:29" x14ac:dyDescent="0.2">
      <c r="B166" s="40" t="s">
        <v>6683</v>
      </c>
      <c r="C166" s="40">
        <v>700376001</v>
      </c>
      <c r="D166" s="6">
        <v>1100575</v>
      </c>
      <c r="E166" s="40">
        <v>10</v>
      </c>
      <c r="F166" s="6" t="str">
        <f>VLOOKUP(C166,'AUD ABRIL'!B:T,2,0)</f>
        <v>Fundación de Derecho Privado</v>
      </c>
      <c r="G166" s="6" t="str">
        <f>VLOOKUP(C166,'AUD ABRIL'!B:T,3,0)</f>
        <v>Otorgada por Decreto Supremo N° 629, de fecha 14 de febrero de 1938, del Ministerio de Justicia.</v>
      </c>
      <c r="H166" s="6" t="str">
        <f>VLOOKUP(C166,'AUD ABRIL'!B:T,4,0)</f>
        <v xml:space="preserve">Certificado de Vigencia de persona jurídica sin fines de lucro Folio N° 500395371500, emitido con fecha 24 de junio de 2021, del Servicio de Registro Civil e Identificación. </v>
      </c>
      <c r="I166" s="6" t="str">
        <f>VLOOKUP(C166,'AUD ABRIL'!B:T,5,0)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66" s="6" t="str">
        <f>VLOOKUP(C166,'AUD ABRIL'!B:T,6,0)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66" s="6" t="str">
        <f>VLOOKUP(C166,'AUD ABRIL'!B:T,7,0)</f>
        <v>: 3 años.</v>
      </c>
      <c r="L166" s="6" t="str">
        <f>VLOOKUP(C166,'AUD ABRIL'!B:T,8,0)</f>
        <v xml:space="preserve">16-12-2020 hasta el 16-12-2023.
</v>
      </c>
      <c r="M166" s="6" t="str">
        <f>VLOOKUP(C166,'AUD ABRIL'!B:T,9,0)</f>
        <v>Presidente: José Pedro Silva Prado
Director Ejecutivo: Edmundo Crespo Pisano
Gerente/Director Administración y Finanzas: Julio Gutiérrez Campos,</v>
      </c>
      <c r="N166" s="6" t="str">
        <f>VLOOKUP(C166,'AUD ABRIL'!B:T,10,0)</f>
        <v xml:space="preserve">Paseo Pdte. Errázuriz Echaurren N° 2631, 5° piso, comuna de Providencia, Santiago, Región Metropolitana.
</v>
      </c>
      <c r="O166" s="6" t="str">
        <f>VLOOKUP(C166,'AUD ABRIL'!B:T,11,0)</f>
        <v>XIII</v>
      </c>
      <c r="P166" s="6" t="str">
        <f>VLOOKUP(C166,'AUD ABRIL'!B:T,12,0)</f>
        <v>Providencia</v>
      </c>
      <c r="Q166" s="6" t="str">
        <f>VLOOKUP(C166,'AUD ABRIL'!B:T,13,0)</f>
        <v>228737900 - 228737980</v>
      </c>
      <c r="R166" s="6" t="str">
        <f>VLOOKUP(C166,'AUD ABRIL'!B:T,14,0)</f>
        <v>http://www.ciudaddelnino.cl</v>
      </c>
      <c r="S166" s="6">
        <f>VLOOKUP(C166,'AUD ABRIL'!B:T,15,0)</f>
        <v>0</v>
      </c>
      <c r="T166" s="6" t="str">
        <f>VLOOKUP(C166,'AUD ABRIL'!B:T,16,0)</f>
        <v>93401: Instituciones de Asistencia Social</v>
      </c>
      <c r="U166" s="6" t="str">
        <f>VLOOKUP(C166,'AUD ABRIL'!B:T,17,0)</f>
        <v xml:space="preserve">Se acompaña certificado de antecedentes financieros, correspondientes al año 2020 aprobador por el Subdepartamento de Supervisión Financiera Nacional.  </v>
      </c>
      <c r="V166" s="7">
        <f>VLOOKUP(C166,'AUD ABRIL'!B:T,18,0)</f>
        <v>37970</v>
      </c>
      <c r="W166" s="8">
        <f>VLOOKUP(C166,'AUD ABRIL'!B:T,19,0)</f>
        <v>1800</v>
      </c>
      <c r="X166" s="9"/>
      <c r="Y166" s="9">
        <v>2432435</v>
      </c>
      <c r="Z166" s="7">
        <v>44681</v>
      </c>
      <c r="AA166" s="6" t="s">
        <v>6340</v>
      </c>
      <c r="AB166" s="6" t="s">
        <v>6341</v>
      </c>
      <c r="AC166" s="6" t="s">
        <v>6355</v>
      </c>
    </row>
    <row r="167" spans="2:29" x14ac:dyDescent="0.2">
      <c r="B167" s="40" t="s">
        <v>6683</v>
      </c>
      <c r="C167" s="40">
        <v>700376001</v>
      </c>
      <c r="D167" s="6">
        <v>1100700</v>
      </c>
      <c r="E167" s="40">
        <v>10</v>
      </c>
      <c r="F167" s="6" t="str">
        <f>VLOOKUP(C167,'AUD ABRIL'!B:T,2,0)</f>
        <v>Fundación de Derecho Privado</v>
      </c>
      <c r="G167" s="6" t="str">
        <f>VLOOKUP(C167,'AUD ABRIL'!B:T,3,0)</f>
        <v>Otorgada por Decreto Supremo N° 629, de fecha 14 de febrero de 1938, del Ministerio de Justicia.</v>
      </c>
      <c r="H167" s="6" t="str">
        <f>VLOOKUP(C167,'AUD ABRIL'!B:T,4,0)</f>
        <v xml:space="preserve">Certificado de Vigencia de persona jurídica sin fines de lucro Folio N° 500395371500, emitido con fecha 24 de junio de 2021, del Servicio de Registro Civil e Identificación. </v>
      </c>
      <c r="I167" s="6" t="str">
        <f>VLOOKUP(C167,'AUD ABRIL'!B:T,5,0)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67" s="6" t="str">
        <f>VLOOKUP(C167,'AUD ABRIL'!B:T,6,0)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67" s="6" t="str">
        <f>VLOOKUP(C167,'AUD ABRIL'!B:T,7,0)</f>
        <v>: 3 años.</v>
      </c>
      <c r="L167" s="6" t="str">
        <f>VLOOKUP(C167,'AUD ABRIL'!B:T,8,0)</f>
        <v xml:space="preserve">16-12-2020 hasta el 16-12-2023.
</v>
      </c>
      <c r="M167" s="6" t="str">
        <f>VLOOKUP(C167,'AUD ABRIL'!B:T,9,0)</f>
        <v>Presidente: José Pedro Silva Prado
Director Ejecutivo: Edmundo Crespo Pisano
Gerente/Director Administración y Finanzas: Julio Gutiérrez Campos,</v>
      </c>
      <c r="N167" s="6" t="str">
        <f>VLOOKUP(C167,'AUD ABRIL'!B:T,10,0)</f>
        <v xml:space="preserve">Paseo Pdte. Errázuriz Echaurren N° 2631, 5° piso, comuna de Providencia, Santiago, Región Metropolitana.
</v>
      </c>
      <c r="O167" s="6" t="str">
        <f>VLOOKUP(C167,'AUD ABRIL'!B:T,11,0)</f>
        <v>XIII</v>
      </c>
      <c r="P167" s="6" t="str">
        <f>VLOOKUP(C167,'AUD ABRIL'!B:T,12,0)</f>
        <v>Providencia</v>
      </c>
      <c r="Q167" s="6" t="str">
        <f>VLOOKUP(C167,'AUD ABRIL'!B:T,13,0)</f>
        <v>228737900 - 228737980</v>
      </c>
      <c r="R167" s="6" t="str">
        <f>VLOOKUP(C167,'AUD ABRIL'!B:T,14,0)</f>
        <v>http://www.ciudaddelnino.cl</v>
      </c>
      <c r="S167" s="6">
        <f>VLOOKUP(C167,'AUD ABRIL'!B:T,15,0)</f>
        <v>0</v>
      </c>
      <c r="T167" s="6" t="str">
        <f>VLOOKUP(C167,'AUD ABRIL'!B:T,16,0)</f>
        <v>93401: Instituciones de Asistencia Social</v>
      </c>
      <c r="U167" s="6" t="str">
        <f>VLOOKUP(C167,'AUD ABRIL'!B:T,17,0)</f>
        <v xml:space="preserve">Se acompaña certificado de antecedentes financieros, correspondientes al año 2020 aprobador por el Subdepartamento de Supervisión Financiera Nacional.  </v>
      </c>
      <c r="V167" s="7">
        <f>VLOOKUP(C167,'AUD ABRIL'!B:T,18,0)</f>
        <v>37970</v>
      </c>
      <c r="W167" s="8">
        <f>VLOOKUP(C167,'AUD ABRIL'!B:T,19,0)</f>
        <v>1800</v>
      </c>
      <c r="X167" s="9">
        <v>12606612</v>
      </c>
      <c r="Y167" s="9">
        <v>50139401</v>
      </c>
      <c r="Z167" s="7">
        <v>44681</v>
      </c>
      <c r="AA167" s="6" t="s">
        <v>6340</v>
      </c>
      <c r="AB167" s="6" t="s">
        <v>6341</v>
      </c>
      <c r="AC167" s="6" t="s">
        <v>6342</v>
      </c>
    </row>
    <row r="168" spans="2:29" x14ac:dyDescent="0.2">
      <c r="B168" s="40" t="s">
        <v>6683</v>
      </c>
      <c r="C168" s="40">
        <v>700376001</v>
      </c>
      <c r="D168" s="6">
        <v>1100755</v>
      </c>
      <c r="E168" s="40">
        <v>10</v>
      </c>
      <c r="F168" s="6" t="str">
        <f>VLOOKUP(C168,'AUD ABRIL'!B:T,2,0)</f>
        <v>Fundación de Derecho Privado</v>
      </c>
      <c r="G168" s="6" t="str">
        <f>VLOOKUP(C168,'AUD ABRIL'!B:T,3,0)</f>
        <v>Otorgada por Decreto Supremo N° 629, de fecha 14 de febrero de 1938, del Ministerio de Justicia.</v>
      </c>
      <c r="H168" s="6" t="str">
        <f>VLOOKUP(C168,'AUD ABRIL'!B:T,4,0)</f>
        <v xml:space="preserve">Certificado de Vigencia de persona jurídica sin fines de lucro Folio N° 500395371500, emitido con fecha 24 de junio de 2021, del Servicio de Registro Civil e Identificación. </v>
      </c>
      <c r="I168" s="6" t="str">
        <f>VLOOKUP(C168,'AUD ABRIL'!B:T,5,0)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68" s="6" t="str">
        <f>VLOOKUP(C168,'AUD ABRIL'!B:T,6,0)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68" s="6" t="str">
        <f>VLOOKUP(C168,'AUD ABRIL'!B:T,7,0)</f>
        <v>: 3 años.</v>
      </c>
      <c r="L168" s="6" t="str">
        <f>VLOOKUP(C168,'AUD ABRIL'!B:T,8,0)</f>
        <v xml:space="preserve">16-12-2020 hasta el 16-12-2023.
</v>
      </c>
      <c r="M168" s="6" t="str">
        <f>VLOOKUP(C168,'AUD ABRIL'!B:T,9,0)</f>
        <v>Presidente: José Pedro Silva Prado
Director Ejecutivo: Edmundo Crespo Pisano
Gerente/Director Administración y Finanzas: Julio Gutiérrez Campos,</v>
      </c>
      <c r="N168" s="6" t="str">
        <f>VLOOKUP(C168,'AUD ABRIL'!B:T,10,0)</f>
        <v xml:space="preserve">Paseo Pdte. Errázuriz Echaurren N° 2631, 5° piso, comuna de Providencia, Santiago, Región Metropolitana.
</v>
      </c>
      <c r="O168" s="6" t="str">
        <f>VLOOKUP(C168,'AUD ABRIL'!B:T,11,0)</f>
        <v>XIII</v>
      </c>
      <c r="P168" s="6" t="str">
        <f>VLOOKUP(C168,'AUD ABRIL'!B:T,12,0)</f>
        <v>Providencia</v>
      </c>
      <c r="Q168" s="6" t="str">
        <f>VLOOKUP(C168,'AUD ABRIL'!B:T,13,0)</f>
        <v>228737900 - 228737980</v>
      </c>
      <c r="R168" s="6" t="str">
        <f>VLOOKUP(C168,'AUD ABRIL'!B:T,14,0)</f>
        <v>http://www.ciudaddelnino.cl</v>
      </c>
      <c r="S168" s="6">
        <f>VLOOKUP(C168,'AUD ABRIL'!B:T,15,0)</f>
        <v>0</v>
      </c>
      <c r="T168" s="6" t="str">
        <f>VLOOKUP(C168,'AUD ABRIL'!B:T,16,0)</f>
        <v>93401: Instituciones de Asistencia Social</v>
      </c>
      <c r="U168" s="6" t="str">
        <f>VLOOKUP(C168,'AUD ABRIL'!B:T,17,0)</f>
        <v xml:space="preserve">Se acompaña certificado de antecedentes financieros, correspondientes al año 2020 aprobador por el Subdepartamento de Supervisión Financiera Nacional.  </v>
      </c>
      <c r="V168" s="7">
        <f>VLOOKUP(C168,'AUD ABRIL'!B:T,18,0)</f>
        <v>37970</v>
      </c>
      <c r="W168" s="8">
        <f>VLOOKUP(C168,'AUD ABRIL'!B:T,19,0)</f>
        <v>1800</v>
      </c>
      <c r="X168" s="9"/>
      <c r="Y168" s="9">
        <v>80577023</v>
      </c>
      <c r="Z168" s="7">
        <v>44681</v>
      </c>
      <c r="AA168" s="6" t="s">
        <v>6340</v>
      </c>
      <c r="AB168" s="6" t="s">
        <v>6341</v>
      </c>
      <c r="AC168" s="6" t="s">
        <v>6364</v>
      </c>
    </row>
    <row r="169" spans="2:29" x14ac:dyDescent="0.2">
      <c r="B169" s="40" t="s">
        <v>6683</v>
      </c>
      <c r="C169" s="40">
        <v>700376001</v>
      </c>
      <c r="D169" s="6">
        <v>1132565</v>
      </c>
      <c r="E169" s="40">
        <v>13</v>
      </c>
      <c r="F169" s="6" t="str">
        <f>VLOOKUP(C169,'AUD ABRIL'!B:T,2,0)</f>
        <v>Fundación de Derecho Privado</v>
      </c>
      <c r="G169" s="6" t="str">
        <f>VLOOKUP(C169,'AUD ABRIL'!B:T,3,0)</f>
        <v>Otorgada por Decreto Supremo N° 629, de fecha 14 de febrero de 1938, del Ministerio de Justicia.</v>
      </c>
      <c r="H169" s="6" t="str">
        <f>VLOOKUP(C169,'AUD ABRIL'!B:T,4,0)</f>
        <v xml:space="preserve">Certificado de Vigencia de persona jurídica sin fines de lucro Folio N° 500395371500, emitido con fecha 24 de junio de 2021, del Servicio de Registro Civil e Identificación. </v>
      </c>
      <c r="I169" s="6" t="str">
        <f>VLOOKUP(C169,'AUD ABRIL'!B:T,5,0)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69" s="6" t="str">
        <f>VLOOKUP(C169,'AUD ABRIL'!B:T,6,0)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69" s="6" t="str">
        <f>VLOOKUP(C169,'AUD ABRIL'!B:T,7,0)</f>
        <v>: 3 años.</v>
      </c>
      <c r="L169" s="6" t="str">
        <f>VLOOKUP(C169,'AUD ABRIL'!B:T,8,0)</f>
        <v xml:space="preserve">16-12-2020 hasta el 16-12-2023.
</v>
      </c>
      <c r="M169" s="6" t="str">
        <f>VLOOKUP(C169,'AUD ABRIL'!B:T,9,0)</f>
        <v>Presidente: José Pedro Silva Prado
Director Ejecutivo: Edmundo Crespo Pisano
Gerente/Director Administración y Finanzas: Julio Gutiérrez Campos,</v>
      </c>
      <c r="N169" s="6" t="str">
        <f>VLOOKUP(C169,'AUD ABRIL'!B:T,10,0)</f>
        <v xml:space="preserve">Paseo Pdte. Errázuriz Echaurren N° 2631, 5° piso, comuna de Providencia, Santiago, Región Metropolitana.
</v>
      </c>
      <c r="O169" s="6" t="str">
        <f>VLOOKUP(C169,'AUD ABRIL'!B:T,11,0)</f>
        <v>XIII</v>
      </c>
      <c r="P169" s="6" t="str">
        <f>VLOOKUP(C169,'AUD ABRIL'!B:T,12,0)</f>
        <v>Providencia</v>
      </c>
      <c r="Q169" s="6" t="str">
        <f>VLOOKUP(C169,'AUD ABRIL'!B:T,13,0)</f>
        <v>228737900 - 228737980</v>
      </c>
      <c r="R169" s="6" t="str">
        <f>VLOOKUP(C169,'AUD ABRIL'!B:T,14,0)</f>
        <v>http://www.ciudaddelnino.cl</v>
      </c>
      <c r="S169" s="6">
        <f>VLOOKUP(C169,'AUD ABRIL'!B:T,15,0)</f>
        <v>0</v>
      </c>
      <c r="T169" s="6" t="str">
        <f>VLOOKUP(C169,'AUD ABRIL'!B:T,16,0)</f>
        <v>93401: Instituciones de Asistencia Social</v>
      </c>
      <c r="U169" s="6" t="str">
        <f>VLOOKUP(C169,'AUD ABRIL'!B:T,17,0)</f>
        <v xml:space="preserve">Se acompaña certificado de antecedentes financieros, correspondientes al año 2020 aprobador por el Subdepartamento de Supervisión Financiera Nacional.  </v>
      </c>
      <c r="V169" s="7">
        <f>VLOOKUP(C169,'AUD ABRIL'!B:T,18,0)</f>
        <v>37970</v>
      </c>
      <c r="W169" s="8">
        <f>VLOOKUP(C169,'AUD ABRIL'!B:T,19,0)</f>
        <v>1800</v>
      </c>
      <c r="X169" s="9">
        <v>5708371</v>
      </c>
      <c r="Y169" s="9">
        <v>24825622</v>
      </c>
      <c r="Z169" s="7">
        <v>44681</v>
      </c>
      <c r="AA169" s="6" t="s">
        <v>6340</v>
      </c>
      <c r="AB169" s="6" t="s">
        <v>6341</v>
      </c>
      <c r="AC169" s="6" t="s">
        <v>5557</v>
      </c>
    </row>
    <row r="170" spans="2:29" x14ac:dyDescent="0.2">
      <c r="B170" s="40" t="s">
        <v>6683</v>
      </c>
      <c r="C170" s="40">
        <v>700376001</v>
      </c>
      <c r="D170" s="6">
        <v>1132566</v>
      </c>
      <c r="E170" s="40">
        <v>13</v>
      </c>
      <c r="F170" s="6" t="str">
        <f>VLOOKUP(C170,'AUD ABRIL'!B:T,2,0)</f>
        <v>Fundación de Derecho Privado</v>
      </c>
      <c r="G170" s="6" t="str">
        <f>VLOOKUP(C170,'AUD ABRIL'!B:T,3,0)</f>
        <v>Otorgada por Decreto Supremo N° 629, de fecha 14 de febrero de 1938, del Ministerio de Justicia.</v>
      </c>
      <c r="H170" s="6" t="str">
        <f>VLOOKUP(C170,'AUD ABRIL'!B:T,4,0)</f>
        <v xml:space="preserve">Certificado de Vigencia de persona jurídica sin fines de lucro Folio N° 500395371500, emitido con fecha 24 de junio de 2021, del Servicio de Registro Civil e Identificación. </v>
      </c>
      <c r="I170" s="6" t="str">
        <f>VLOOKUP(C170,'AUD ABRIL'!B:T,5,0)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70" s="6" t="str">
        <f>VLOOKUP(C170,'AUD ABRIL'!B:T,6,0)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70" s="6" t="str">
        <f>VLOOKUP(C170,'AUD ABRIL'!B:T,7,0)</f>
        <v>: 3 años.</v>
      </c>
      <c r="L170" s="6" t="str">
        <f>VLOOKUP(C170,'AUD ABRIL'!B:T,8,0)</f>
        <v xml:space="preserve">16-12-2020 hasta el 16-12-2023.
</v>
      </c>
      <c r="M170" s="6" t="str">
        <f>VLOOKUP(C170,'AUD ABRIL'!B:T,9,0)</f>
        <v>Presidente: José Pedro Silva Prado
Director Ejecutivo: Edmundo Crespo Pisano
Gerente/Director Administración y Finanzas: Julio Gutiérrez Campos,</v>
      </c>
      <c r="N170" s="6" t="str">
        <f>VLOOKUP(C170,'AUD ABRIL'!B:T,10,0)</f>
        <v xml:space="preserve">Paseo Pdte. Errázuriz Echaurren N° 2631, 5° piso, comuna de Providencia, Santiago, Región Metropolitana.
</v>
      </c>
      <c r="O170" s="6" t="str">
        <f>VLOOKUP(C170,'AUD ABRIL'!B:T,11,0)</f>
        <v>XIII</v>
      </c>
      <c r="P170" s="6" t="str">
        <f>VLOOKUP(C170,'AUD ABRIL'!B:T,12,0)</f>
        <v>Providencia</v>
      </c>
      <c r="Q170" s="6" t="str">
        <f>VLOOKUP(C170,'AUD ABRIL'!B:T,13,0)</f>
        <v>228737900 - 228737980</v>
      </c>
      <c r="R170" s="6" t="str">
        <f>VLOOKUP(C170,'AUD ABRIL'!B:T,14,0)</f>
        <v>http://www.ciudaddelnino.cl</v>
      </c>
      <c r="S170" s="6">
        <f>VLOOKUP(C170,'AUD ABRIL'!B:T,15,0)</f>
        <v>0</v>
      </c>
      <c r="T170" s="6" t="str">
        <f>VLOOKUP(C170,'AUD ABRIL'!B:T,16,0)</f>
        <v>93401: Instituciones de Asistencia Social</v>
      </c>
      <c r="U170" s="6" t="str">
        <f>VLOOKUP(C170,'AUD ABRIL'!B:T,17,0)</f>
        <v xml:space="preserve">Se acompaña certificado de antecedentes financieros, correspondientes al año 2020 aprobador por el Subdepartamento de Supervisión Financiera Nacional.  </v>
      </c>
      <c r="V170" s="7">
        <f>VLOOKUP(C170,'AUD ABRIL'!B:T,18,0)</f>
        <v>37970</v>
      </c>
      <c r="W170" s="8">
        <f>VLOOKUP(C170,'AUD ABRIL'!B:T,19,0)</f>
        <v>1800</v>
      </c>
      <c r="X170" s="9">
        <v>5441312</v>
      </c>
      <c r="Y170" s="9">
        <v>24823501</v>
      </c>
      <c r="Z170" s="7">
        <v>44681</v>
      </c>
      <c r="AA170" s="6" t="s">
        <v>6340</v>
      </c>
      <c r="AB170" s="6" t="s">
        <v>6341</v>
      </c>
      <c r="AC170" s="6" t="s">
        <v>5557</v>
      </c>
    </row>
    <row r="171" spans="2:29" x14ac:dyDescent="0.2">
      <c r="B171" s="40" t="s">
        <v>6683</v>
      </c>
      <c r="C171" s="40">
        <v>700376001</v>
      </c>
      <c r="D171" s="6">
        <v>1140139</v>
      </c>
      <c r="E171" s="40">
        <v>14</v>
      </c>
      <c r="F171" s="6" t="str">
        <f>VLOOKUP(C171,'AUD ABRIL'!B:T,2,0)</f>
        <v>Fundación de Derecho Privado</v>
      </c>
      <c r="G171" s="6" t="str">
        <f>VLOOKUP(C171,'AUD ABRIL'!B:T,3,0)</f>
        <v>Otorgada por Decreto Supremo N° 629, de fecha 14 de febrero de 1938, del Ministerio de Justicia.</v>
      </c>
      <c r="H171" s="6" t="str">
        <f>VLOOKUP(C171,'AUD ABRIL'!B:T,4,0)</f>
        <v xml:space="preserve">Certificado de Vigencia de persona jurídica sin fines de lucro Folio N° 500395371500, emitido con fecha 24 de junio de 2021, del Servicio de Registro Civil e Identificación. </v>
      </c>
      <c r="I171" s="6" t="str">
        <f>VLOOKUP(C171,'AUD ABRIL'!B:T,5,0)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71" s="6" t="str">
        <f>VLOOKUP(C171,'AUD ABRIL'!B:T,6,0)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71" s="6" t="str">
        <f>VLOOKUP(C171,'AUD ABRIL'!B:T,7,0)</f>
        <v>: 3 años.</v>
      </c>
      <c r="L171" s="6" t="str">
        <f>VLOOKUP(C171,'AUD ABRIL'!B:T,8,0)</f>
        <v xml:space="preserve">16-12-2020 hasta el 16-12-2023.
</v>
      </c>
      <c r="M171" s="6" t="str">
        <f>VLOOKUP(C171,'AUD ABRIL'!B:T,9,0)</f>
        <v>Presidente: José Pedro Silva Prado
Director Ejecutivo: Edmundo Crespo Pisano
Gerente/Director Administración y Finanzas: Julio Gutiérrez Campos,</v>
      </c>
      <c r="N171" s="6" t="str">
        <f>VLOOKUP(C171,'AUD ABRIL'!B:T,10,0)</f>
        <v xml:space="preserve">Paseo Pdte. Errázuriz Echaurren N° 2631, 5° piso, comuna de Providencia, Santiago, Región Metropolitana.
</v>
      </c>
      <c r="O171" s="6" t="str">
        <f>VLOOKUP(C171,'AUD ABRIL'!B:T,11,0)</f>
        <v>XIII</v>
      </c>
      <c r="P171" s="6" t="str">
        <f>VLOOKUP(C171,'AUD ABRIL'!B:T,12,0)</f>
        <v>Providencia</v>
      </c>
      <c r="Q171" s="6" t="str">
        <f>VLOOKUP(C171,'AUD ABRIL'!B:T,13,0)</f>
        <v>228737900 - 228737980</v>
      </c>
      <c r="R171" s="6" t="str">
        <f>VLOOKUP(C171,'AUD ABRIL'!B:T,14,0)</f>
        <v>http://www.ciudaddelnino.cl</v>
      </c>
      <c r="S171" s="6">
        <f>VLOOKUP(C171,'AUD ABRIL'!B:T,15,0)</f>
        <v>0</v>
      </c>
      <c r="T171" s="6" t="str">
        <f>VLOOKUP(C171,'AUD ABRIL'!B:T,16,0)</f>
        <v>93401: Instituciones de Asistencia Social</v>
      </c>
      <c r="U171" s="6" t="str">
        <f>VLOOKUP(C171,'AUD ABRIL'!B:T,17,0)</f>
        <v xml:space="preserve">Se acompaña certificado de antecedentes financieros, correspondientes al año 2020 aprobador por el Subdepartamento de Supervisión Financiera Nacional.  </v>
      </c>
      <c r="V171" s="7">
        <f>VLOOKUP(C171,'AUD ABRIL'!B:T,18,0)</f>
        <v>37970</v>
      </c>
      <c r="W171" s="8">
        <f>VLOOKUP(C171,'AUD ABRIL'!B:T,19,0)</f>
        <v>1800</v>
      </c>
      <c r="X171" s="9">
        <v>1179763</v>
      </c>
      <c r="Y171" s="9">
        <v>4837029</v>
      </c>
      <c r="Z171" s="7">
        <v>44681</v>
      </c>
      <c r="AA171" s="6" t="s">
        <v>6340</v>
      </c>
      <c r="AB171" s="6" t="s">
        <v>6341</v>
      </c>
      <c r="AC171" s="6" t="s">
        <v>6370</v>
      </c>
    </row>
    <row r="172" spans="2:29" x14ac:dyDescent="0.2">
      <c r="B172" s="40" t="s">
        <v>6683</v>
      </c>
      <c r="C172" s="40">
        <v>700376001</v>
      </c>
      <c r="D172" s="6">
        <v>1140140</v>
      </c>
      <c r="E172" s="40">
        <v>14</v>
      </c>
      <c r="F172" s="6" t="str">
        <f>VLOOKUP(C172,'AUD ABRIL'!B:T,2,0)</f>
        <v>Fundación de Derecho Privado</v>
      </c>
      <c r="G172" s="6" t="str">
        <f>VLOOKUP(C172,'AUD ABRIL'!B:T,3,0)</f>
        <v>Otorgada por Decreto Supremo N° 629, de fecha 14 de febrero de 1938, del Ministerio de Justicia.</v>
      </c>
      <c r="H172" s="6" t="str">
        <f>VLOOKUP(C172,'AUD ABRIL'!B:T,4,0)</f>
        <v xml:space="preserve">Certificado de Vigencia de persona jurídica sin fines de lucro Folio N° 500395371500, emitido con fecha 24 de junio de 2021, del Servicio de Registro Civil e Identificación. </v>
      </c>
      <c r="I172" s="6" t="str">
        <f>VLOOKUP(C172,'AUD ABRIL'!B:T,5,0)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72" s="6" t="str">
        <f>VLOOKUP(C172,'AUD ABRIL'!B:T,6,0)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72" s="6" t="str">
        <f>VLOOKUP(C172,'AUD ABRIL'!B:T,7,0)</f>
        <v>: 3 años.</v>
      </c>
      <c r="L172" s="6" t="str">
        <f>VLOOKUP(C172,'AUD ABRIL'!B:T,8,0)</f>
        <v xml:space="preserve">16-12-2020 hasta el 16-12-2023.
</v>
      </c>
      <c r="M172" s="6" t="str">
        <f>VLOOKUP(C172,'AUD ABRIL'!B:T,9,0)</f>
        <v>Presidente: José Pedro Silva Prado
Director Ejecutivo: Edmundo Crespo Pisano
Gerente/Director Administración y Finanzas: Julio Gutiérrez Campos,</v>
      </c>
      <c r="N172" s="6" t="str">
        <f>VLOOKUP(C172,'AUD ABRIL'!B:T,10,0)</f>
        <v xml:space="preserve">Paseo Pdte. Errázuriz Echaurren N° 2631, 5° piso, comuna de Providencia, Santiago, Región Metropolitana.
</v>
      </c>
      <c r="O172" s="6" t="str">
        <f>VLOOKUP(C172,'AUD ABRIL'!B:T,11,0)</f>
        <v>XIII</v>
      </c>
      <c r="P172" s="6" t="str">
        <f>VLOOKUP(C172,'AUD ABRIL'!B:T,12,0)</f>
        <v>Providencia</v>
      </c>
      <c r="Q172" s="6" t="str">
        <f>VLOOKUP(C172,'AUD ABRIL'!B:T,13,0)</f>
        <v>228737900 - 228737980</v>
      </c>
      <c r="R172" s="6" t="str">
        <f>VLOOKUP(C172,'AUD ABRIL'!B:T,14,0)</f>
        <v>http://www.ciudaddelnino.cl</v>
      </c>
      <c r="S172" s="6">
        <f>VLOOKUP(C172,'AUD ABRIL'!B:T,15,0)</f>
        <v>0</v>
      </c>
      <c r="T172" s="6" t="str">
        <f>VLOOKUP(C172,'AUD ABRIL'!B:T,16,0)</f>
        <v>93401: Instituciones de Asistencia Social</v>
      </c>
      <c r="U172" s="6" t="str">
        <f>VLOOKUP(C172,'AUD ABRIL'!B:T,17,0)</f>
        <v xml:space="preserve">Se acompaña certificado de antecedentes financieros, correspondientes al año 2020 aprobador por el Subdepartamento de Supervisión Financiera Nacional.  </v>
      </c>
      <c r="V172" s="7">
        <f>VLOOKUP(C172,'AUD ABRIL'!B:T,18,0)</f>
        <v>37970</v>
      </c>
      <c r="W172" s="8">
        <f>VLOOKUP(C172,'AUD ABRIL'!B:T,19,0)</f>
        <v>1800</v>
      </c>
      <c r="X172" s="9">
        <v>1497878</v>
      </c>
      <c r="Y172" s="9">
        <v>5691936</v>
      </c>
      <c r="Z172" s="7">
        <v>44681</v>
      </c>
      <c r="AA172" s="6" t="s">
        <v>6340</v>
      </c>
      <c r="AB172" s="6" t="s">
        <v>6341</v>
      </c>
      <c r="AC172" s="6" t="s">
        <v>6370</v>
      </c>
    </row>
    <row r="173" spans="2:29" x14ac:dyDescent="0.2">
      <c r="B173" s="40" t="s">
        <v>6683</v>
      </c>
      <c r="C173" s="40">
        <v>700376001</v>
      </c>
      <c r="D173" s="6">
        <v>1140194</v>
      </c>
      <c r="E173" s="40">
        <v>14</v>
      </c>
      <c r="F173" s="6" t="str">
        <f>VLOOKUP(C173,'AUD ABRIL'!B:T,2,0)</f>
        <v>Fundación de Derecho Privado</v>
      </c>
      <c r="G173" s="6" t="str">
        <f>VLOOKUP(C173,'AUD ABRIL'!B:T,3,0)</f>
        <v>Otorgada por Decreto Supremo N° 629, de fecha 14 de febrero de 1938, del Ministerio de Justicia.</v>
      </c>
      <c r="H173" s="6" t="str">
        <f>VLOOKUP(C173,'AUD ABRIL'!B:T,4,0)</f>
        <v xml:space="preserve">Certificado de Vigencia de persona jurídica sin fines de lucro Folio N° 500395371500, emitido con fecha 24 de junio de 2021, del Servicio de Registro Civil e Identificación. </v>
      </c>
      <c r="I173" s="6" t="str">
        <f>VLOOKUP(C173,'AUD ABRIL'!B:T,5,0)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73" s="6" t="str">
        <f>VLOOKUP(C173,'AUD ABRIL'!B:T,6,0)</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500395371496, emitido con fecha 24 de junio de 2021, del Servicio de Registro Civil e Identificación.</v>
      </c>
      <c r="K173" s="6" t="str">
        <f>VLOOKUP(C173,'AUD ABRIL'!B:T,7,0)</f>
        <v>: 3 años.</v>
      </c>
      <c r="L173" s="6" t="str">
        <f>VLOOKUP(C173,'AUD ABRIL'!B:T,8,0)</f>
        <v xml:space="preserve">16-12-2020 hasta el 16-12-2023.
</v>
      </c>
      <c r="M173" s="6" t="str">
        <f>VLOOKUP(C173,'AUD ABRIL'!B:T,9,0)</f>
        <v>Presidente: José Pedro Silva Prado
Director Ejecutivo: Edmundo Crespo Pisano
Gerente/Director Administración y Finanzas: Julio Gutiérrez Campos,</v>
      </c>
      <c r="N173" s="6" t="str">
        <f>VLOOKUP(C173,'AUD ABRIL'!B:T,10,0)</f>
        <v xml:space="preserve">Paseo Pdte. Errázuriz Echaurren N° 2631, 5° piso, comuna de Providencia, Santiago, Región Metropolitana.
</v>
      </c>
      <c r="O173" s="6" t="str">
        <f>VLOOKUP(C173,'AUD ABRIL'!B:T,11,0)</f>
        <v>XIII</v>
      </c>
      <c r="P173" s="6" t="str">
        <f>VLOOKUP(C173,'AUD ABRIL'!B:T,12,0)</f>
        <v>Providencia</v>
      </c>
      <c r="Q173" s="6" t="str">
        <f>VLOOKUP(C173,'AUD ABRIL'!B:T,13,0)</f>
        <v>228737900 - 228737980</v>
      </c>
      <c r="R173" s="6" t="str">
        <f>VLOOKUP(C173,'AUD ABRIL'!B:T,14,0)</f>
        <v>http://www.ciudaddelnino.cl</v>
      </c>
      <c r="S173" s="6">
        <f>VLOOKUP(C173,'AUD ABRIL'!B:T,15,0)</f>
        <v>0</v>
      </c>
      <c r="T173" s="6" t="str">
        <f>VLOOKUP(C173,'AUD ABRIL'!B:T,16,0)</f>
        <v>93401: Instituciones de Asistencia Social</v>
      </c>
      <c r="U173" s="6" t="str">
        <f>VLOOKUP(C173,'AUD ABRIL'!B:T,17,0)</f>
        <v xml:space="preserve">Se acompaña certificado de antecedentes financieros, correspondientes al año 2020 aprobador por el Subdepartamento de Supervisión Financiera Nacional.  </v>
      </c>
      <c r="V173" s="7">
        <f>VLOOKUP(C173,'AUD ABRIL'!B:T,18,0)</f>
        <v>37970</v>
      </c>
      <c r="W173" s="8">
        <f>VLOOKUP(C173,'AUD ABRIL'!B:T,19,0)</f>
        <v>1800</v>
      </c>
      <c r="X173" s="9">
        <v>11637945</v>
      </c>
      <c r="Y173" s="9">
        <v>43753718</v>
      </c>
      <c r="Z173" s="7">
        <v>44681</v>
      </c>
      <c r="AA173" s="6" t="s">
        <v>6340</v>
      </c>
      <c r="AB173" s="6" t="s">
        <v>6341</v>
      </c>
      <c r="AC173" s="6" t="s">
        <v>6370</v>
      </c>
    </row>
    <row r="174" spans="2:29" x14ac:dyDescent="0.2">
      <c r="B174" s="40" t="s">
        <v>6496</v>
      </c>
      <c r="C174" s="40">
        <v>650587340</v>
      </c>
      <c r="D174" s="6">
        <v>1020426</v>
      </c>
      <c r="E174" s="40">
        <v>2</v>
      </c>
      <c r="F174" s="6" t="str">
        <f>VLOOKUP(C174,'AUD ABRIL'!B:T,2,0)</f>
        <v>Fundación de Derecho Privado.</v>
      </c>
      <c r="G174" s="6" t="str">
        <f>VLOOKUP(C174,'AUD ABRIL'!B:T,3,0)</f>
        <v xml:space="preserve">Registro Nacional de Personas Jurídicas Nº860, del Servicio de Registro Civil e Identificación.
Fecha de concesión de Personalidad Jurídica: 19 de julio de 2012.
</v>
      </c>
      <c r="H174" s="6" t="str">
        <f>VLOOKUP(C174,'AUD ABRIL'!B:T,4,0)</f>
        <v>Certificado de Vigencia Folio Nº 500402711821, de fecha 09 de agosto de 2020, del Servicio de Registro Civil e Identificación.</v>
      </c>
      <c r="I174" s="6" t="str">
        <f>VLOOKUP(C174,'AUD ABRIL'!B:T,5,0)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74" s="6" t="str">
        <f>VLOOKUP(C174,'AUD ABRIL'!B:T,6,0)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74" s="6" t="str">
        <f>VLOOKUP(C174,'AUD ABRIL'!B:T,7,0)</f>
        <v xml:space="preserve">Dos años </v>
      </c>
      <c r="L174" s="6" t="str">
        <f>VLOOKUP(C174,'AUD ABRIL'!B:T,8,0)</f>
        <v xml:space="preserve">                         Última Elección de Directorio: 31 de marzo de 2020.
Duración: agosto 2020 a agosto de 2022.
</v>
      </c>
      <c r="M174" s="6" t="str">
        <f>VLOOKUP(C174,'AUD ABRIL'!B:T,9,0)</f>
        <v xml:space="preserve">Carmen Gloria Hidalgo Belmar 
</v>
      </c>
      <c r="N174" s="6" t="str">
        <f>VLOOKUP(C174,'AUD ABRIL'!B:T,10,0)</f>
        <v>O'higgins 416A comuna de Temuco, región de La Araucanía.</v>
      </c>
      <c r="O174" s="6" t="str">
        <f>VLOOKUP(C174,'AUD ABRIL'!B:T,11,0)</f>
        <v>IX</v>
      </c>
      <c r="P174" s="6" t="str">
        <f>VLOOKUP(C174,'AUD ABRIL'!B:T,12,0)</f>
        <v>Temuco</v>
      </c>
      <c r="Q174" s="6">
        <f>VLOOKUP(C174,'AUD ABRIL'!B:T,13,0)</f>
        <v>0</v>
      </c>
      <c r="R174" s="6" t="str">
        <f>VLOOKUP(C174,'AUD ABRIL'!B:T,14,0)</f>
        <v xml:space="preserve">: dirección@fundacioncreseres.cl </v>
      </c>
      <c r="S174" s="6">
        <f>VLOOKUP(C174,'AUD ABRIL'!B:T,15,0)</f>
        <v>0</v>
      </c>
      <c r="T174" s="6">
        <f>VLOOKUP(C174,'AUD ABRIL'!B:T,16,0)</f>
        <v>93401</v>
      </c>
      <c r="U174" s="6" t="str">
        <f>VLOOKUP(C174,'AUD ABRIL'!B:T,17,0)</f>
        <v>Se acompaña certificado de antecedentes financiares año 2020  aprobado por el Departamento de Supervisión financiera</v>
      </c>
      <c r="V174" s="7">
        <f>VLOOKUP(C174,'AUD ABRIL'!B:T,18,0)</f>
        <v>41340</v>
      </c>
      <c r="W174" s="8">
        <f>VLOOKUP(C174,'AUD ABRIL'!B:T,19,0)</f>
        <v>7473</v>
      </c>
      <c r="X174" s="9">
        <v>7014905</v>
      </c>
      <c r="Y174" s="9">
        <v>27092672</v>
      </c>
      <c r="Z174" s="7">
        <v>44681</v>
      </c>
      <c r="AA174" s="6" t="s">
        <v>6340</v>
      </c>
      <c r="AB174" s="6" t="s">
        <v>6341</v>
      </c>
      <c r="AC174" s="6" t="s">
        <v>6343</v>
      </c>
    </row>
    <row r="175" spans="2:29" x14ac:dyDescent="0.2">
      <c r="B175" s="40" t="s">
        <v>6496</v>
      </c>
      <c r="C175" s="40">
        <v>650587340</v>
      </c>
      <c r="D175" s="6">
        <v>1090664</v>
      </c>
      <c r="E175" s="40">
        <v>9</v>
      </c>
      <c r="F175" s="6" t="str">
        <f>VLOOKUP(C175,'AUD ABRIL'!B:T,2,0)</f>
        <v>Fundación de Derecho Privado.</v>
      </c>
      <c r="G175" s="6" t="str">
        <f>VLOOKUP(C175,'AUD ABRIL'!B:T,3,0)</f>
        <v xml:space="preserve">Registro Nacional de Personas Jurídicas Nº860, del Servicio de Registro Civil e Identificación.
Fecha de concesión de Personalidad Jurídica: 19 de julio de 2012.
</v>
      </c>
      <c r="H175" s="6" t="str">
        <f>VLOOKUP(C175,'AUD ABRIL'!B:T,4,0)</f>
        <v>Certificado de Vigencia Folio Nº 500402711821, de fecha 09 de agosto de 2020, del Servicio de Registro Civil e Identificación.</v>
      </c>
      <c r="I175" s="6" t="str">
        <f>VLOOKUP(C175,'AUD ABRIL'!B:T,5,0)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75" s="6" t="str">
        <f>VLOOKUP(C175,'AUD ABRIL'!B:T,6,0)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75" s="6" t="str">
        <f>VLOOKUP(C175,'AUD ABRIL'!B:T,7,0)</f>
        <v xml:space="preserve">Dos años </v>
      </c>
      <c r="L175" s="6" t="str">
        <f>VLOOKUP(C175,'AUD ABRIL'!B:T,8,0)</f>
        <v xml:space="preserve">                         Última Elección de Directorio: 31 de marzo de 2020.
Duración: agosto 2020 a agosto de 2022.
</v>
      </c>
      <c r="M175" s="6" t="str">
        <f>VLOOKUP(C175,'AUD ABRIL'!B:T,9,0)</f>
        <v xml:space="preserve">Carmen Gloria Hidalgo Belmar 
</v>
      </c>
      <c r="N175" s="6" t="str">
        <f>VLOOKUP(C175,'AUD ABRIL'!B:T,10,0)</f>
        <v>O'higgins 416A comuna de Temuco, región de La Araucanía.</v>
      </c>
      <c r="O175" s="6" t="str">
        <f>VLOOKUP(C175,'AUD ABRIL'!B:T,11,0)</f>
        <v>IX</v>
      </c>
      <c r="P175" s="6" t="str">
        <f>VLOOKUP(C175,'AUD ABRIL'!B:T,12,0)</f>
        <v>Temuco</v>
      </c>
      <c r="Q175" s="6">
        <f>VLOOKUP(C175,'AUD ABRIL'!B:T,13,0)</f>
        <v>0</v>
      </c>
      <c r="R175" s="6" t="str">
        <f>VLOOKUP(C175,'AUD ABRIL'!B:T,14,0)</f>
        <v xml:space="preserve">: dirección@fundacioncreseres.cl </v>
      </c>
      <c r="S175" s="6">
        <f>VLOOKUP(C175,'AUD ABRIL'!B:T,15,0)</f>
        <v>0</v>
      </c>
      <c r="T175" s="6">
        <f>VLOOKUP(C175,'AUD ABRIL'!B:T,16,0)</f>
        <v>93401</v>
      </c>
      <c r="U175" s="6" t="str">
        <f>VLOOKUP(C175,'AUD ABRIL'!B:T,17,0)</f>
        <v>Se acompaña certificado de antecedentes financiares año 2020  aprobado por el Departamento de Supervisión financiera</v>
      </c>
      <c r="V175" s="7">
        <f>VLOOKUP(C175,'AUD ABRIL'!B:T,18,0)</f>
        <v>41340</v>
      </c>
      <c r="W175" s="8">
        <f>VLOOKUP(C175,'AUD ABRIL'!B:T,19,0)</f>
        <v>7473</v>
      </c>
      <c r="X175" s="9">
        <v>1318561</v>
      </c>
      <c r="Y175" s="9">
        <v>8696891</v>
      </c>
      <c r="Z175" s="7">
        <v>44681</v>
      </c>
      <c r="AA175" s="6" t="s">
        <v>6340</v>
      </c>
      <c r="AB175" s="6" t="s">
        <v>6341</v>
      </c>
      <c r="AC175" s="6" t="s">
        <v>211</v>
      </c>
    </row>
    <row r="176" spans="2:29" x14ac:dyDescent="0.2">
      <c r="B176" s="40" t="s">
        <v>6496</v>
      </c>
      <c r="C176" s="40">
        <v>650587340</v>
      </c>
      <c r="D176" s="6">
        <v>1090665</v>
      </c>
      <c r="E176" s="40">
        <v>9</v>
      </c>
      <c r="F176" s="6" t="str">
        <f>VLOOKUP(C176,'AUD ABRIL'!B:T,2,0)</f>
        <v>Fundación de Derecho Privado.</v>
      </c>
      <c r="G176" s="6" t="str">
        <f>VLOOKUP(C176,'AUD ABRIL'!B:T,3,0)</f>
        <v xml:space="preserve">Registro Nacional de Personas Jurídicas Nº860, del Servicio de Registro Civil e Identificación.
Fecha de concesión de Personalidad Jurídica: 19 de julio de 2012.
</v>
      </c>
      <c r="H176" s="6" t="str">
        <f>VLOOKUP(C176,'AUD ABRIL'!B:T,4,0)</f>
        <v>Certificado de Vigencia Folio Nº 500402711821, de fecha 09 de agosto de 2020, del Servicio de Registro Civil e Identificación.</v>
      </c>
      <c r="I176" s="6" t="str">
        <f>VLOOKUP(C176,'AUD ABRIL'!B:T,5,0)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76" s="6" t="str">
        <f>VLOOKUP(C176,'AUD ABRIL'!B:T,6,0)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76" s="6" t="str">
        <f>VLOOKUP(C176,'AUD ABRIL'!B:T,7,0)</f>
        <v xml:space="preserve">Dos años </v>
      </c>
      <c r="L176" s="6" t="str">
        <f>VLOOKUP(C176,'AUD ABRIL'!B:T,8,0)</f>
        <v xml:space="preserve">                         Última Elección de Directorio: 31 de marzo de 2020.
Duración: agosto 2020 a agosto de 2022.
</v>
      </c>
      <c r="M176" s="6" t="str">
        <f>VLOOKUP(C176,'AUD ABRIL'!B:T,9,0)</f>
        <v xml:space="preserve">Carmen Gloria Hidalgo Belmar 
</v>
      </c>
      <c r="N176" s="6" t="str">
        <f>VLOOKUP(C176,'AUD ABRIL'!B:T,10,0)</f>
        <v>O'higgins 416A comuna de Temuco, región de La Araucanía.</v>
      </c>
      <c r="O176" s="6" t="str">
        <f>VLOOKUP(C176,'AUD ABRIL'!B:T,11,0)</f>
        <v>IX</v>
      </c>
      <c r="P176" s="6" t="str">
        <f>VLOOKUP(C176,'AUD ABRIL'!B:T,12,0)</f>
        <v>Temuco</v>
      </c>
      <c r="Q176" s="6">
        <f>VLOOKUP(C176,'AUD ABRIL'!B:T,13,0)</f>
        <v>0</v>
      </c>
      <c r="R176" s="6" t="str">
        <f>VLOOKUP(C176,'AUD ABRIL'!B:T,14,0)</f>
        <v xml:space="preserve">: dirección@fundacioncreseres.cl </v>
      </c>
      <c r="S176" s="6">
        <f>VLOOKUP(C176,'AUD ABRIL'!B:T,15,0)</f>
        <v>0</v>
      </c>
      <c r="T176" s="6">
        <f>VLOOKUP(C176,'AUD ABRIL'!B:T,16,0)</f>
        <v>93401</v>
      </c>
      <c r="U176" s="6" t="str">
        <f>VLOOKUP(C176,'AUD ABRIL'!B:T,17,0)</f>
        <v>Se acompaña certificado de antecedentes financiares año 2020  aprobado por el Departamento de Supervisión financiera</v>
      </c>
      <c r="V176" s="7">
        <f>VLOOKUP(C176,'AUD ABRIL'!B:T,18,0)</f>
        <v>41340</v>
      </c>
      <c r="W176" s="8">
        <f>VLOOKUP(C176,'AUD ABRIL'!B:T,19,0)</f>
        <v>7473</v>
      </c>
      <c r="X176" s="9">
        <v>2496849</v>
      </c>
      <c r="Y176" s="9">
        <v>11053468</v>
      </c>
      <c r="Z176" s="7">
        <v>44681</v>
      </c>
      <c r="AA176" s="6" t="s">
        <v>6340</v>
      </c>
      <c r="AB176" s="6" t="s">
        <v>6341</v>
      </c>
      <c r="AC176" s="6" t="s">
        <v>6384</v>
      </c>
    </row>
    <row r="177" spans="2:29" x14ac:dyDescent="0.2">
      <c r="B177" s="40" t="s">
        <v>6496</v>
      </c>
      <c r="C177" s="40">
        <v>650587340</v>
      </c>
      <c r="D177" s="6">
        <v>1100754</v>
      </c>
      <c r="E177" s="40">
        <v>10</v>
      </c>
      <c r="F177" s="6" t="str">
        <f>VLOOKUP(C177,'AUD ABRIL'!B:T,2,0)</f>
        <v>Fundación de Derecho Privado.</v>
      </c>
      <c r="G177" s="6" t="str">
        <f>VLOOKUP(C177,'AUD ABRIL'!B:T,3,0)</f>
        <v xml:space="preserve">Registro Nacional de Personas Jurídicas Nº860, del Servicio de Registro Civil e Identificación.
Fecha de concesión de Personalidad Jurídica: 19 de julio de 2012.
</v>
      </c>
      <c r="H177" s="6" t="str">
        <f>VLOOKUP(C177,'AUD ABRIL'!B:T,4,0)</f>
        <v>Certificado de Vigencia Folio Nº 500402711821, de fecha 09 de agosto de 2020, del Servicio de Registro Civil e Identificación.</v>
      </c>
      <c r="I177" s="6" t="str">
        <f>VLOOKUP(C177,'AUD ABRIL'!B:T,5,0)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77" s="6" t="str">
        <f>VLOOKUP(C177,'AUD ABRIL'!B:T,6,0)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77" s="6" t="str">
        <f>VLOOKUP(C177,'AUD ABRIL'!B:T,7,0)</f>
        <v xml:space="preserve">Dos años </v>
      </c>
      <c r="L177" s="6" t="str">
        <f>VLOOKUP(C177,'AUD ABRIL'!B:T,8,0)</f>
        <v xml:space="preserve">                         Última Elección de Directorio: 31 de marzo de 2020.
Duración: agosto 2020 a agosto de 2022.
</v>
      </c>
      <c r="M177" s="6" t="str">
        <f>VLOOKUP(C177,'AUD ABRIL'!B:T,9,0)</f>
        <v xml:space="preserve">Carmen Gloria Hidalgo Belmar 
</v>
      </c>
      <c r="N177" s="6" t="str">
        <f>VLOOKUP(C177,'AUD ABRIL'!B:T,10,0)</f>
        <v>O'higgins 416A comuna de Temuco, región de La Araucanía.</v>
      </c>
      <c r="O177" s="6" t="str">
        <f>VLOOKUP(C177,'AUD ABRIL'!B:T,11,0)</f>
        <v>IX</v>
      </c>
      <c r="P177" s="6" t="str">
        <f>VLOOKUP(C177,'AUD ABRIL'!B:T,12,0)</f>
        <v>Temuco</v>
      </c>
      <c r="Q177" s="6">
        <f>VLOOKUP(C177,'AUD ABRIL'!B:T,13,0)</f>
        <v>0</v>
      </c>
      <c r="R177" s="6" t="str">
        <f>VLOOKUP(C177,'AUD ABRIL'!B:T,14,0)</f>
        <v xml:space="preserve">: dirección@fundacioncreseres.cl </v>
      </c>
      <c r="S177" s="6">
        <f>VLOOKUP(C177,'AUD ABRIL'!B:T,15,0)</f>
        <v>0</v>
      </c>
      <c r="T177" s="6">
        <f>VLOOKUP(C177,'AUD ABRIL'!B:T,16,0)</f>
        <v>93401</v>
      </c>
      <c r="U177" s="6" t="str">
        <f>VLOOKUP(C177,'AUD ABRIL'!B:T,17,0)</f>
        <v>Se acompaña certificado de antecedentes financiares año 2020  aprobado por el Departamento de Supervisión financiera</v>
      </c>
      <c r="V177" s="7">
        <f>VLOOKUP(C177,'AUD ABRIL'!B:T,18,0)</f>
        <v>41340</v>
      </c>
      <c r="W177" s="8">
        <f>VLOOKUP(C177,'AUD ABRIL'!B:T,19,0)</f>
        <v>7473</v>
      </c>
      <c r="X177" s="9">
        <v>654848</v>
      </c>
      <c r="Y177" s="9">
        <v>2992966</v>
      </c>
      <c r="Z177" s="7">
        <v>44681</v>
      </c>
      <c r="AA177" s="6" t="s">
        <v>6340</v>
      </c>
      <c r="AB177" s="6" t="s">
        <v>6341</v>
      </c>
      <c r="AC177" s="6" t="s">
        <v>6364</v>
      </c>
    </row>
    <row r="178" spans="2:29" x14ac:dyDescent="0.2">
      <c r="B178" s="40" t="s">
        <v>6496</v>
      </c>
      <c r="C178" s="40">
        <v>650587340</v>
      </c>
      <c r="D178" s="6">
        <v>1090515</v>
      </c>
      <c r="E178" s="40">
        <v>9</v>
      </c>
      <c r="F178" s="6" t="str">
        <f>VLOOKUP(C178,'AUD ABRIL'!B:T,2,0)</f>
        <v>Fundación de Derecho Privado.</v>
      </c>
      <c r="G178" s="6" t="str">
        <f>VLOOKUP(C178,'AUD ABRIL'!B:T,3,0)</f>
        <v xml:space="preserve">Registro Nacional de Personas Jurídicas Nº860, del Servicio de Registro Civil e Identificación.
Fecha de concesión de Personalidad Jurídica: 19 de julio de 2012.
</v>
      </c>
      <c r="H178" s="6" t="str">
        <f>VLOOKUP(C178,'AUD ABRIL'!B:T,4,0)</f>
        <v>Certificado de Vigencia Folio Nº 500402711821, de fecha 09 de agosto de 2020, del Servicio de Registro Civil e Identificación.</v>
      </c>
      <c r="I178" s="6" t="str">
        <f>VLOOKUP(C178,'AUD ABRIL'!B:T,5,0)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78" s="6" t="str">
        <f>VLOOKUP(C178,'AUD ABRIL'!B:T,6,0)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78" s="6" t="str">
        <f>VLOOKUP(C178,'AUD ABRIL'!B:T,7,0)</f>
        <v xml:space="preserve">Dos años </v>
      </c>
      <c r="L178" s="6" t="str">
        <f>VLOOKUP(C178,'AUD ABRIL'!B:T,8,0)</f>
        <v xml:space="preserve">                         Última Elección de Directorio: 31 de marzo de 2020.
Duración: agosto 2020 a agosto de 2022.
</v>
      </c>
      <c r="M178" s="6" t="str">
        <f>VLOOKUP(C178,'AUD ABRIL'!B:T,9,0)</f>
        <v xml:space="preserve">Carmen Gloria Hidalgo Belmar 
</v>
      </c>
      <c r="N178" s="6" t="str">
        <f>VLOOKUP(C178,'AUD ABRIL'!B:T,10,0)</f>
        <v>O'higgins 416A comuna de Temuco, región de La Araucanía.</v>
      </c>
      <c r="O178" s="6" t="str">
        <f>VLOOKUP(C178,'AUD ABRIL'!B:T,11,0)</f>
        <v>IX</v>
      </c>
      <c r="P178" s="6" t="str">
        <f>VLOOKUP(C178,'AUD ABRIL'!B:T,12,0)</f>
        <v>Temuco</v>
      </c>
      <c r="Q178" s="6">
        <f>VLOOKUP(C178,'AUD ABRIL'!B:T,13,0)</f>
        <v>0</v>
      </c>
      <c r="R178" s="6" t="str">
        <f>VLOOKUP(C178,'AUD ABRIL'!B:T,14,0)</f>
        <v xml:space="preserve">: dirección@fundacioncreseres.cl </v>
      </c>
      <c r="S178" s="6">
        <f>VLOOKUP(C178,'AUD ABRIL'!B:T,15,0)</f>
        <v>0</v>
      </c>
      <c r="T178" s="6">
        <f>VLOOKUP(C178,'AUD ABRIL'!B:T,16,0)</f>
        <v>93401</v>
      </c>
      <c r="U178" s="6" t="str">
        <f>VLOOKUP(C178,'AUD ABRIL'!B:T,17,0)</f>
        <v>Se acompaña certificado de antecedentes financiares año 2020  aprobado por el Departamento de Supervisión financiera</v>
      </c>
      <c r="V178" s="7">
        <f>VLOOKUP(C178,'AUD ABRIL'!B:T,18,0)</f>
        <v>41340</v>
      </c>
      <c r="W178" s="8">
        <f>VLOOKUP(C178,'AUD ABRIL'!B:T,19,0)</f>
        <v>7473</v>
      </c>
      <c r="X178" s="9"/>
      <c r="Y178" s="9">
        <v>2188250</v>
      </c>
      <c r="Z178" s="7">
        <v>44681</v>
      </c>
      <c r="AA178" s="6" t="s">
        <v>6340</v>
      </c>
      <c r="AB178" s="6" t="s">
        <v>6341</v>
      </c>
      <c r="AC178" s="6" t="s">
        <v>6384</v>
      </c>
    </row>
    <row r="179" spans="2:29" x14ac:dyDescent="0.2">
      <c r="B179" s="40" t="s">
        <v>6496</v>
      </c>
      <c r="C179" s="40">
        <v>650587340</v>
      </c>
      <c r="D179" s="6">
        <v>1090516</v>
      </c>
      <c r="E179" s="40">
        <v>9</v>
      </c>
      <c r="F179" s="6" t="str">
        <f>VLOOKUP(C179,'AUD ABRIL'!B:T,2,0)</f>
        <v>Fundación de Derecho Privado.</v>
      </c>
      <c r="G179" s="6" t="str">
        <f>VLOOKUP(C179,'AUD ABRIL'!B:T,3,0)</f>
        <v xml:space="preserve">Registro Nacional de Personas Jurídicas Nº860, del Servicio de Registro Civil e Identificación.
Fecha de concesión de Personalidad Jurídica: 19 de julio de 2012.
</v>
      </c>
      <c r="H179" s="6" t="str">
        <f>VLOOKUP(C179,'AUD ABRIL'!B:T,4,0)</f>
        <v>Certificado de Vigencia Folio Nº 500402711821, de fecha 09 de agosto de 2020, del Servicio de Registro Civil e Identificación.</v>
      </c>
      <c r="I179" s="6" t="str">
        <f>VLOOKUP(C179,'AUD ABRIL'!B:T,5,0)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79" s="6" t="str">
        <f>VLOOKUP(C179,'AUD ABRIL'!B:T,6,0)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79" s="6" t="str">
        <f>VLOOKUP(C179,'AUD ABRIL'!B:T,7,0)</f>
        <v xml:space="preserve">Dos años </v>
      </c>
      <c r="L179" s="6" t="str">
        <f>VLOOKUP(C179,'AUD ABRIL'!B:T,8,0)</f>
        <v xml:space="preserve">                         Última Elección de Directorio: 31 de marzo de 2020.
Duración: agosto 2020 a agosto de 2022.
</v>
      </c>
      <c r="M179" s="6" t="str">
        <f>VLOOKUP(C179,'AUD ABRIL'!B:T,9,0)</f>
        <v xml:space="preserve">Carmen Gloria Hidalgo Belmar 
</v>
      </c>
      <c r="N179" s="6" t="str">
        <f>VLOOKUP(C179,'AUD ABRIL'!B:T,10,0)</f>
        <v>O'higgins 416A comuna de Temuco, región de La Araucanía.</v>
      </c>
      <c r="O179" s="6" t="str">
        <f>VLOOKUP(C179,'AUD ABRIL'!B:T,11,0)</f>
        <v>IX</v>
      </c>
      <c r="P179" s="6" t="str">
        <f>VLOOKUP(C179,'AUD ABRIL'!B:T,12,0)</f>
        <v>Temuco</v>
      </c>
      <c r="Q179" s="6">
        <f>VLOOKUP(C179,'AUD ABRIL'!B:T,13,0)</f>
        <v>0</v>
      </c>
      <c r="R179" s="6" t="str">
        <f>VLOOKUP(C179,'AUD ABRIL'!B:T,14,0)</f>
        <v xml:space="preserve">: dirección@fundacioncreseres.cl </v>
      </c>
      <c r="S179" s="6">
        <f>VLOOKUP(C179,'AUD ABRIL'!B:T,15,0)</f>
        <v>0</v>
      </c>
      <c r="T179" s="6">
        <f>VLOOKUP(C179,'AUD ABRIL'!B:T,16,0)</f>
        <v>93401</v>
      </c>
      <c r="U179" s="6" t="str">
        <f>VLOOKUP(C179,'AUD ABRIL'!B:T,17,0)</f>
        <v>Se acompaña certificado de antecedentes financiares año 2020  aprobado por el Departamento de Supervisión financiera</v>
      </c>
      <c r="V179" s="7">
        <f>VLOOKUP(C179,'AUD ABRIL'!B:T,18,0)</f>
        <v>41340</v>
      </c>
      <c r="W179" s="8">
        <f>VLOOKUP(C179,'AUD ABRIL'!B:T,19,0)</f>
        <v>7473</v>
      </c>
      <c r="X179" s="9"/>
      <c r="Y179" s="9">
        <v>2524904</v>
      </c>
      <c r="Z179" s="7">
        <v>44681</v>
      </c>
      <c r="AA179" s="6" t="s">
        <v>6340</v>
      </c>
      <c r="AB179" s="6" t="s">
        <v>6341</v>
      </c>
      <c r="AC179" s="6" t="s">
        <v>6384</v>
      </c>
    </row>
    <row r="180" spans="2:29" x14ac:dyDescent="0.2">
      <c r="B180" s="40" t="s">
        <v>6496</v>
      </c>
      <c r="C180" s="40">
        <v>650587340</v>
      </c>
      <c r="D180" s="6">
        <v>1060428</v>
      </c>
      <c r="E180" s="40">
        <v>6</v>
      </c>
      <c r="F180" s="6" t="str">
        <f>VLOOKUP(C180,'AUD ABRIL'!B:T,2,0)</f>
        <v>Fundación de Derecho Privado.</v>
      </c>
      <c r="G180" s="6" t="str">
        <f>VLOOKUP(C180,'AUD ABRIL'!B:T,3,0)</f>
        <v xml:space="preserve">Registro Nacional de Personas Jurídicas Nº860, del Servicio de Registro Civil e Identificación.
Fecha de concesión de Personalidad Jurídica: 19 de julio de 2012.
</v>
      </c>
      <c r="H180" s="6" t="str">
        <f>VLOOKUP(C180,'AUD ABRIL'!B:T,4,0)</f>
        <v>Certificado de Vigencia Folio Nº 500402711821, de fecha 09 de agosto de 2020, del Servicio de Registro Civil e Identificación.</v>
      </c>
      <c r="I180" s="6" t="str">
        <f>VLOOKUP(C180,'AUD ABRIL'!B:T,5,0)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80" s="6" t="str">
        <f>VLOOKUP(C180,'AUD ABRIL'!B:T,6,0)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80" s="6" t="str">
        <f>VLOOKUP(C180,'AUD ABRIL'!B:T,7,0)</f>
        <v xml:space="preserve">Dos años </v>
      </c>
      <c r="L180" s="6" t="str">
        <f>VLOOKUP(C180,'AUD ABRIL'!B:T,8,0)</f>
        <v xml:space="preserve">                         Última Elección de Directorio: 31 de marzo de 2020.
Duración: agosto 2020 a agosto de 2022.
</v>
      </c>
      <c r="M180" s="6" t="str">
        <f>VLOOKUP(C180,'AUD ABRIL'!B:T,9,0)</f>
        <v xml:space="preserve">Carmen Gloria Hidalgo Belmar 
</v>
      </c>
      <c r="N180" s="6" t="str">
        <f>VLOOKUP(C180,'AUD ABRIL'!B:T,10,0)</f>
        <v>O'higgins 416A comuna de Temuco, región de La Araucanía.</v>
      </c>
      <c r="O180" s="6" t="str">
        <f>VLOOKUP(C180,'AUD ABRIL'!B:T,11,0)</f>
        <v>IX</v>
      </c>
      <c r="P180" s="6" t="str">
        <f>VLOOKUP(C180,'AUD ABRIL'!B:T,12,0)</f>
        <v>Temuco</v>
      </c>
      <c r="Q180" s="6">
        <f>VLOOKUP(C180,'AUD ABRIL'!B:T,13,0)</f>
        <v>0</v>
      </c>
      <c r="R180" s="6" t="str">
        <f>VLOOKUP(C180,'AUD ABRIL'!B:T,14,0)</f>
        <v xml:space="preserve">: dirección@fundacioncreseres.cl </v>
      </c>
      <c r="S180" s="6">
        <f>VLOOKUP(C180,'AUD ABRIL'!B:T,15,0)</f>
        <v>0</v>
      </c>
      <c r="T180" s="6">
        <f>VLOOKUP(C180,'AUD ABRIL'!B:T,16,0)</f>
        <v>93401</v>
      </c>
      <c r="U180" s="6" t="str">
        <f>VLOOKUP(C180,'AUD ABRIL'!B:T,17,0)</f>
        <v>Se acompaña certificado de antecedentes financiares año 2020  aprobado por el Departamento de Supervisión financiera</v>
      </c>
      <c r="V180" s="7">
        <f>VLOOKUP(C180,'AUD ABRIL'!B:T,18,0)</f>
        <v>41340</v>
      </c>
      <c r="W180" s="8">
        <f>VLOOKUP(C180,'AUD ABRIL'!B:T,19,0)</f>
        <v>7473</v>
      </c>
      <c r="X180" s="9">
        <v>2805449</v>
      </c>
      <c r="Y180" s="9">
        <v>6496829</v>
      </c>
      <c r="Z180" s="7">
        <v>44681</v>
      </c>
      <c r="AA180" s="6" t="s">
        <v>6340</v>
      </c>
      <c r="AB180" s="6" t="s">
        <v>6341</v>
      </c>
      <c r="AC180" s="6" t="s">
        <v>8406</v>
      </c>
    </row>
    <row r="181" spans="2:29" x14ac:dyDescent="0.2">
      <c r="B181" s="40" t="s">
        <v>6496</v>
      </c>
      <c r="C181" s="40">
        <v>650587340</v>
      </c>
      <c r="D181" s="6">
        <v>1060429</v>
      </c>
      <c r="E181" s="40">
        <v>6</v>
      </c>
      <c r="F181" s="6" t="str">
        <f>VLOOKUP(C181,'AUD ABRIL'!B:T,2,0)</f>
        <v>Fundación de Derecho Privado.</v>
      </c>
      <c r="G181" s="6" t="str">
        <f>VLOOKUP(C181,'AUD ABRIL'!B:T,3,0)</f>
        <v xml:space="preserve">Registro Nacional de Personas Jurídicas Nº860, del Servicio de Registro Civil e Identificación.
Fecha de concesión de Personalidad Jurídica: 19 de julio de 2012.
</v>
      </c>
      <c r="H181" s="6" t="str">
        <f>VLOOKUP(C181,'AUD ABRIL'!B:T,4,0)</f>
        <v>Certificado de Vigencia Folio Nº 500402711821, de fecha 09 de agosto de 2020, del Servicio de Registro Civil e Identificación.</v>
      </c>
      <c r="I181" s="6" t="str">
        <f>VLOOKUP(C181,'AUD ABRIL'!B:T,5,0)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81" s="6" t="str">
        <f>VLOOKUP(C181,'AUD ABRIL'!B:T,6,0)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81" s="6" t="str">
        <f>VLOOKUP(C181,'AUD ABRIL'!B:T,7,0)</f>
        <v xml:space="preserve">Dos años </v>
      </c>
      <c r="L181" s="6" t="str">
        <f>VLOOKUP(C181,'AUD ABRIL'!B:T,8,0)</f>
        <v xml:space="preserve">                         Última Elección de Directorio: 31 de marzo de 2020.
Duración: agosto 2020 a agosto de 2022.
</v>
      </c>
      <c r="M181" s="6" t="str">
        <f>VLOOKUP(C181,'AUD ABRIL'!B:T,9,0)</f>
        <v xml:space="preserve">Carmen Gloria Hidalgo Belmar 
</v>
      </c>
      <c r="N181" s="6" t="str">
        <f>VLOOKUP(C181,'AUD ABRIL'!B:T,10,0)</f>
        <v>O'higgins 416A comuna de Temuco, región de La Araucanía.</v>
      </c>
      <c r="O181" s="6" t="str">
        <f>VLOOKUP(C181,'AUD ABRIL'!B:T,11,0)</f>
        <v>IX</v>
      </c>
      <c r="P181" s="6" t="str">
        <f>VLOOKUP(C181,'AUD ABRIL'!B:T,12,0)</f>
        <v>Temuco</v>
      </c>
      <c r="Q181" s="6">
        <f>VLOOKUP(C181,'AUD ABRIL'!B:T,13,0)</f>
        <v>0</v>
      </c>
      <c r="R181" s="6" t="str">
        <f>VLOOKUP(C181,'AUD ABRIL'!B:T,14,0)</f>
        <v xml:space="preserve">: dirección@fundacioncreseres.cl </v>
      </c>
      <c r="S181" s="6">
        <f>VLOOKUP(C181,'AUD ABRIL'!B:T,15,0)</f>
        <v>0</v>
      </c>
      <c r="T181" s="6">
        <f>VLOOKUP(C181,'AUD ABRIL'!B:T,16,0)</f>
        <v>93401</v>
      </c>
      <c r="U181" s="6" t="str">
        <f>VLOOKUP(C181,'AUD ABRIL'!B:T,17,0)</f>
        <v>Se acompaña certificado de antecedentes financiares año 2020  aprobado por el Departamento de Supervisión financiera</v>
      </c>
      <c r="V181" s="7">
        <f>VLOOKUP(C181,'AUD ABRIL'!B:T,18,0)</f>
        <v>41340</v>
      </c>
      <c r="W181" s="8">
        <f>VLOOKUP(C181,'AUD ABRIL'!B:T,19,0)</f>
        <v>7473</v>
      </c>
      <c r="X181" s="9">
        <v>6496829</v>
      </c>
      <c r="Y181" s="9">
        <v>6496829</v>
      </c>
      <c r="Z181" s="7">
        <v>44681</v>
      </c>
      <c r="AA181" s="6" t="s">
        <v>6340</v>
      </c>
      <c r="AB181" s="6" t="s">
        <v>6341</v>
      </c>
      <c r="AC181" s="6" t="s">
        <v>6367</v>
      </c>
    </row>
    <row r="182" spans="2:29" x14ac:dyDescent="0.2">
      <c r="B182" s="40" t="s">
        <v>6496</v>
      </c>
      <c r="C182" s="40">
        <v>650587340</v>
      </c>
      <c r="D182" s="6">
        <v>1070723</v>
      </c>
      <c r="E182" s="40">
        <v>7</v>
      </c>
      <c r="F182" s="6" t="str">
        <f>VLOOKUP(C182,'AUD ABRIL'!B:T,2,0)</f>
        <v>Fundación de Derecho Privado.</v>
      </c>
      <c r="G182" s="6" t="str">
        <f>VLOOKUP(C182,'AUD ABRIL'!B:T,3,0)</f>
        <v xml:space="preserve">Registro Nacional de Personas Jurídicas Nº860, del Servicio de Registro Civil e Identificación.
Fecha de concesión de Personalidad Jurídica: 19 de julio de 2012.
</v>
      </c>
      <c r="H182" s="6" t="str">
        <f>VLOOKUP(C182,'AUD ABRIL'!B:T,4,0)</f>
        <v>Certificado de Vigencia Folio Nº 500402711821, de fecha 09 de agosto de 2020, del Servicio de Registro Civil e Identificación.</v>
      </c>
      <c r="I182" s="6" t="str">
        <f>VLOOKUP(C182,'AUD ABRIL'!B:T,5,0)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82" s="6" t="str">
        <f>VLOOKUP(C182,'AUD ABRIL'!B:T,6,0)</f>
        <v>Presidente: Carmen Gloria Hidalgo Belmar,x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82" s="6" t="str">
        <f>VLOOKUP(C182,'AUD ABRIL'!B:T,7,0)</f>
        <v xml:space="preserve">Dos años </v>
      </c>
      <c r="L182" s="6" t="str">
        <f>VLOOKUP(C182,'AUD ABRIL'!B:T,8,0)</f>
        <v xml:space="preserve">                         Última Elección de Directorio: 31 de marzo de 2020.
Duración: agosto 2020 a agosto de 2022.
</v>
      </c>
      <c r="M182" s="6" t="str">
        <f>VLOOKUP(C182,'AUD ABRIL'!B:T,9,0)</f>
        <v xml:space="preserve">Carmen Gloria Hidalgo Belmar 
</v>
      </c>
      <c r="N182" s="6" t="str">
        <f>VLOOKUP(C182,'AUD ABRIL'!B:T,10,0)</f>
        <v>O'higgins 416A comuna de Temuco, región de La Araucanía.</v>
      </c>
      <c r="O182" s="6" t="str">
        <f>VLOOKUP(C182,'AUD ABRIL'!B:T,11,0)</f>
        <v>IX</v>
      </c>
      <c r="P182" s="6" t="str">
        <f>VLOOKUP(C182,'AUD ABRIL'!B:T,12,0)</f>
        <v>Temuco</v>
      </c>
      <c r="Q182" s="6">
        <f>VLOOKUP(C182,'AUD ABRIL'!B:T,13,0)</f>
        <v>0</v>
      </c>
      <c r="R182" s="6" t="str">
        <f>VLOOKUP(C182,'AUD ABRIL'!B:T,14,0)</f>
        <v xml:space="preserve">: dirección@fundacioncreseres.cl </v>
      </c>
      <c r="S182" s="6">
        <f>VLOOKUP(C182,'AUD ABRIL'!B:T,15,0)</f>
        <v>0</v>
      </c>
      <c r="T182" s="6">
        <f>VLOOKUP(C182,'AUD ABRIL'!B:T,16,0)</f>
        <v>93401</v>
      </c>
      <c r="U182" s="6" t="str">
        <f>VLOOKUP(C182,'AUD ABRIL'!B:T,17,0)</f>
        <v>Se acompaña certificado de antecedentes financiares año 2020  aprobado por el Departamento de Supervisión financiera</v>
      </c>
      <c r="V182" s="7">
        <f>VLOOKUP(C182,'AUD ABRIL'!B:T,18,0)</f>
        <v>41340</v>
      </c>
      <c r="W182" s="8">
        <f>VLOOKUP(C182,'AUD ABRIL'!B:T,19,0)</f>
        <v>7473</v>
      </c>
      <c r="X182" s="9">
        <v>2953104</v>
      </c>
      <c r="Y182" s="9">
        <v>2953104</v>
      </c>
      <c r="Z182" s="7">
        <v>44681</v>
      </c>
      <c r="AA182" s="6" t="s">
        <v>6340</v>
      </c>
      <c r="AB182" s="6" t="s">
        <v>6341</v>
      </c>
      <c r="AC182" s="6" t="s">
        <v>8498</v>
      </c>
    </row>
    <row r="183" spans="2:29" x14ac:dyDescent="0.2">
      <c r="B183" s="40" t="s">
        <v>6483</v>
      </c>
      <c r="C183" s="40">
        <v>716316009</v>
      </c>
      <c r="D183" s="6">
        <v>1080707</v>
      </c>
      <c r="E183" s="40">
        <v>8</v>
      </c>
      <c r="F183" s="6" t="str">
        <f>VLOOKUP(C183,'AUD ABRIL'!B:T,2,0)</f>
        <v>Fundación de Derecho Privado</v>
      </c>
      <c r="G183" s="6" t="str">
        <f>VLOOKUP(C183,'AUD ABRIL'!B:T,3,0)</f>
        <v>Otorgada por Decreto Supremo Nº 1314, de 28 de diciembre de 1987, del Ministerio de Justicia.</v>
      </c>
      <c r="H183" s="6" t="str">
        <f>VLOOKUP(C183,'AUD ABRIL'!B:T,4,0)</f>
        <v xml:space="preserve">Certificado de Vigencia, folio Nº 500397042278, emitido con fecha 06 de julio de 2021, por el Servicio de Registro Civil e Identificación.
</v>
      </c>
      <c r="I183" s="6" t="str">
        <f>VLOOKUP(C183,'AUD ABRIL'!B:T,5,0)</f>
        <v xml:space="preserve">Promover a través de la iniciativa privada, la defensa ecológica del menor de edad, principalmente en relación a los valores, conocimientos, aprendizaje, bienestar, seguridad, dignidad, justicia, equidad y espiritualidad. </v>
      </c>
      <c r="J183" s="6" t="str">
        <f>VLOOKUP(C183,'AUD ABRIL'!B:T,6,0)</f>
        <v>Presidente:   
Daniela Yáñez Meneses, 
Vicepresidente:
Mirta Daniela Montti Ulloa, 
Tesorero:
Rodrigo Sepúlveda Prado
Secretaria:
Alicia Ibarra Medina,
Directoras/es:
Carlos Cifuentes Fernández
María Cristina Concha Wagenknecht
María Eliana Sandoval Díaz</v>
      </c>
      <c r="K183" s="6" t="str">
        <f>VLOOKUP(C183,'AUD ABRIL'!B:T,7,0)</f>
        <v>1 año.</v>
      </c>
      <c r="L183" s="6" t="str">
        <f>VLOOKUP(C183,'AUD ABRIL'!B:T,8,0)</f>
        <v>01 año. Último Directorio data de fecha 01 de julio de 2021.</v>
      </c>
      <c r="M183" s="6" t="str">
        <f>VLOOKUP(C183,'AUD ABRIL'!B:T,9,0)</f>
        <v xml:space="preserve">Daniela Yáñez Meneses, 
Juan Eduardo Parry Morabec, (Desde el día 02 agosto de 2021)
Carla Polanco Mercado, 
</v>
      </c>
      <c r="N183" s="6" t="str">
        <f>VLOOKUP(C183,'AUD ABRIL'!B:T,10,0)</f>
        <v xml:space="preserve">Marina de Gaete Nº 755, comuna de Santiago, Región Metropolitana.
</v>
      </c>
      <c r="O183" s="6" t="str">
        <f>VLOOKUP(C183,'AUD ABRIL'!B:T,11,0)</f>
        <v>XIII</v>
      </c>
      <c r="P183" s="6" t="str">
        <f>VLOOKUP(C183,'AUD ABRIL'!B:T,12,0)</f>
        <v>Santiago</v>
      </c>
      <c r="Q183" s="6" t="str">
        <f>VLOOKUP(C183,'AUD ABRIL'!B:T,13,0)</f>
        <v>222150200 
+56971407762</v>
      </c>
      <c r="R183" s="6" t="str">
        <f>VLOOKUP(C183,'AUD ABRIL'!B:T,14,0)</f>
        <v>directorio@fundaciondem.cl
juan.parry@fundaciondem.cl
coordinacionejecutiva@fundaciondem.cl
administracioncentral@fundaciondem.cl</v>
      </c>
      <c r="S183" s="6">
        <f>VLOOKUP(C183,'AUD ABRIL'!B:T,15,0)</f>
        <v>0</v>
      </c>
      <c r="T183" s="6">
        <f>VLOOKUP(C183,'AUD ABRIL'!B:T,16,0)</f>
        <v>93401</v>
      </c>
      <c r="U183" s="6" t="str">
        <f>VLOOKUP(C183,'AUD ABRIL'!B:T,17,0)</f>
        <v>Se acompaña certificado financiero correspondiente al año 2020, aprobados por el Subdepartamento de Supervisión Financiera.</v>
      </c>
      <c r="V183" s="7">
        <f>VLOOKUP(C183,'AUD ABRIL'!B:T,18,0)</f>
        <v>37970</v>
      </c>
      <c r="W183" s="8">
        <f>VLOOKUP(C183,'AUD ABRIL'!B:T,19,0)</f>
        <v>6470</v>
      </c>
      <c r="X183" s="9"/>
      <c r="Y183" s="9">
        <v>7392902</v>
      </c>
      <c r="Z183" s="7">
        <v>44681</v>
      </c>
      <c r="AA183" s="6" t="s">
        <v>6340</v>
      </c>
      <c r="AB183" s="6" t="s">
        <v>6341</v>
      </c>
      <c r="AC183" s="6" t="s">
        <v>6368</v>
      </c>
    </row>
    <row r="184" spans="2:29" x14ac:dyDescent="0.2">
      <c r="B184" s="40" t="s">
        <v>6483</v>
      </c>
      <c r="C184" s="40">
        <v>716316009</v>
      </c>
      <c r="D184" s="6">
        <v>1132536</v>
      </c>
      <c r="E184" s="40">
        <v>13</v>
      </c>
      <c r="F184" s="6" t="str">
        <f>VLOOKUP(C184,'AUD ABRIL'!B:T,2,0)</f>
        <v>Fundación de Derecho Privado</v>
      </c>
      <c r="G184" s="6" t="str">
        <f>VLOOKUP(C184,'AUD ABRIL'!B:T,3,0)</f>
        <v>Otorgada por Decreto Supremo Nº 1314, de 28 de diciembre de 1987, del Ministerio de Justicia.</v>
      </c>
      <c r="H184" s="6" t="str">
        <f>VLOOKUP(C184,'AUD ABRIL'!B:T,4,0)</f>
        <v xml:space="preserve">Certificado de Vigencia, folio Nº 500397042278, emitido con fecha 06 de julio de 2021, por el Servicio de Registro Civil e Identificación.
</v>
      </c>
      <c r="I184" s="6" t="str">
        <f>VLOOKUP(C184,'AUD ABRIL'!B:T,5,0)</f>
        <v xml:space="preserve">Promover a través de la iniciativa privada, la defensa ecológica del menor de edad, principalmente en relación a los valores, conocimientos, aprendizaje, bienestar, seguridad, dignidad, justicia, equidad y espiritualidad. </v>
      </c>
      <c r="J184" s="6" t="str">
        <f>VLOOKUP(C184,'AUD ABRIL'!B:T,6,0)</f>
        <v>Presidente:   
Daniela Yáñez Meneses, 
Vicepresidente:
Mirta Daniela Montti Ulloa, 
Tesorero:
Rodrigo Sepúlveda Prado
Secretaria:
Alicia Ibarra Medina,
Directoras/es:
Carlos Cifuentes Fernández
María Cristina Concha Wagenknecht
María Eliana Sandoval Díaz</v>
      </c>
      <c r="K184" s="6" t="str">
        <f>VLOOKUP(C184,'AUD ABRIL'!B:T,7,0)</f>
        <v>1 año.</v>
      </c>
      <c r="L184" s="6" t="str">
        <f>VLOOKUP(C184,'AUD ABRIL'!B:T,8,0)</f>
        <v>01 año. Último Directorio data de fecha 01 de julio de 2021.</v>
      </c>
      <c r="M184" s="6" t="str">
        <f>VLOOKUP(C184,'AUD ABRIL'!B:T,9,0)</f>
        <v xml:space="preserve">Daniela Yáñez Meneses, 
Juan Eduardo Parry Morabec, (Desde el día 02 agosto de 2021)
Carla Polanco Mercado, 
</v>
      </c>
      <c r="N184" s="6" t="str">
        <f>VLOOKUP(C184,'AUD ABRIL'!B:T,10,0)</f>
        <v xml:space="preserve">Marina de Gaete Nº 755, comuna de Santiago, Región Metropolitana.
</v>
      </c>
      <c r="O184" s="6" t="str">
        <f>VLOOKUP(C184,'AUD ABRIL'!B:T,11,0)</f>
        <v>XIII</v>
      </c>
      <c r="P184" s="6" t="str">
        <f>VLOOKUP(C184,'AUD ABRIL'!B:T,12,0)</f>
        <v>Santiago</v>
      </c>
      <c r="Q184" s="6" t="str">
        <f>VLOOKUP(C184,'AUD ABRIL'!B:T,13,0)</f>
        <v>222150200 
+56971407762</v>
      </c>
      <c r="R184" s="6" t="str">
        <f>VLOOKUP(C184,'AUD ABRIL'!B:T,14,0)</f>
        <v>directorio@fundaciondem.cl
juan.parry@fundaciondem.cl
coordinacionejecutiva@fundaciondem.cl
administracioncentral@fundaciondem.cl</v>
      </c>
      <c r="S184" s="6">
        <f>VLOOKUP(C184,'AUD ABRIL'!B:T,15,0)</f>
        <v>0</v>
      </c>
      <c r="T184" s="6">
        <f>VLOOKUP(C184,'AUD ABRIL'!B:T,16,0)</f>
        <v>93401</v>
      </c>
      <c r="U184" s="6" t="str">
        <f>VLOOKUP(C184,'AUD ABRIL'!B:T,17,0)</f>
        <v>Se acompaña certificado financiero correspondiente al año 2020, aprobados por el Subdepartamento de Supervisión Financiera.</v>
      </c>
      <c r="V184" s="7">
        <f>VLOOKUP(C184,'AUD ABRIL'!B:T,18,0)</f>
        <v>37970</v>
      </c>
      <c r="W184" s="8">
        <f>VLOOKUP(C184,'AUD ABRIL'!B:T,19,0)</f>
        <v>6470</v>
      </c>
      <c r="X184" s="9">
        <v>8469332</v>
      </c>
      <c r="Y184" s="9">
        <v>34967648</v>
      </c>
      <c r="Z184" s="7">
        <v>44681</v>
      </c>
      <c r="AA184" s="6" t="s">
        <v>6340</v>
      </c>
      <c r="AB184" s="6" t="s">
        <v>6341</v>
      </c>
      <c r="AC184" s="6" t="s">
        <v>229</v>
      </c>
    </row>
    <row r="185" spans="2:29" x14ac:dyDescent="0.2">
      <c r="B185" s="40" t="s">
        <v>6483</v>
      </c>
      <c r="C185" s="40">
        <v>716316009</v>
      </c>
      <c r="D185" s="6">
        <v>1132537</v>
      </c>
      <c r="E185" s="40">
        <v>13</v>
      </c>
      <c r="F185" s="6" t="str">
        <f>VLOOKUP(C185,'AUD ABRIL'!B:T,2,0)</f>
        <v>Fundación de Derecho Privado</v>
      </c>
      <c r="G185" s="6" t="str">
        <f>VLOOKUP(C185,'AUD ABRIL'!B:T,3,0)</f>
        <v>Otorgada por Decreto Supremo Nº 1314, de 28 de diciembre de 1987, del Ministerio de Justicia.</v>
      </c>
      <c r="H185" s="6" t="str">
        <f>VLOOKUP(C185,'AUD ABRIL'!B:T,4,0)</f>
        <v xml:space="preserve">Certificado de Vigencia, folio Nº 500397042278, emitido con fecha 06 de julio de 2021, por el Servicio de Registro Civil e Identificación.
</v>
      </c>
      <c r="I185" s="6" t="str">
        <f>VLOOKUP(C185,'AUD ABRIL'!B:T,5,0)</f>
        <v xml:space="preserve">Promover a través de la iniciativa privada, la defensa ecológica del menor de edad, principalmente en relación a los valores, conocimientos, aprendizaje, bienestar, seguridad, dignidad, justicia, equidad y espiritualidad. </v>
      </c>
      <c r="J185" s="6" t="str">
        <f>VLOOKUP(C185,'AUD ABRIL'!B:T,6,0)</f>
        <v>Presidente:   
Daniela Yáñez Meneses, 
Vicepresidente:
Mirta Daniela Montti Ulloa, 
Tesorero:
Rodrigo Sepúlveda Prado
Secretaria:
Alicia Ibarra Medina,
Directoras/es:
Carlos Cifuentes Fernández
María Cristina Concha Wagenknecht
María Eliana Sandoval Díaz</v>
      </c>
      <c r="K185" s="6" t="str">
        <f>VLOOKUP(C185,'AUD ABRIL'!B:T,7,0)</f>
        <v>1 año.</v>
      </c>
      <c r="L185" s="6" t="str">
        <f>VLOOKUP(C185,'AUD ABRIL'!B:T,8,0)</f>
        <v>01 año. Último Directorio data de fecha 01 de julio de 2021.</v>
      </c>
      <c r="M185" s="6" t="str">
        <f>VLOOKUP(C185,'AUD ABRIL'!B:T,9,0)</f>
        <v xml:space="preserve">Daniela Yáñez Meneses, 
Juan Eduardo Parry Morabec, (Desde el día 02 agosto de 2021)
Carla Polanco Mercado, 
</v>
      </c>
      <c r="N185" s="6" t="str">
        <f>VLOOKUP(C185,'AUD ABRIL'!B:T,10,0)</f>
        <v xml:space="preserve">Marina de Gaete Nº 755, comuna de Santiago, Región Metropolitana.
</v>
      </c>
      <c r="O185" s="6" t="str">
        <f>VLOOKUP(C185,'AUD ABRIL'!B:T,11,0)</f>
        <v>XIII</v>
      </c>
      <c r="P185" s="6" t="str">
        <f>VLOOKUP(C185,'AUD ABRIL'!B:T,12,0)</f>
        <v>Santiago</v>
      </c>
      <c r="Q185" s="6" t="str">
        <f>VLOOKUP(C185,'AUD ABRIL'!B:T,13,0)</f>
        <v>222150200 
+56971407762</v>
      </c>
      <c r="R185" s="6" t="str">
        <f>VLOOKUP(C185,'AUD ABRIL'!B:T,14,0)</f>
        <v>directorio@fundaciondem.cl
juan.parry@fundaciondem.cl
coordinacionejecutiva@fundaciondem.cl
administracioncentral@fundaciondem.cl</v>
      </c>
      <c r="S185" s="6">
        <f>VLOOKUP(C185,'AUD ABRIL'!B:T,15,0)</f>
        <v>0</v>
      </c>
      <c r="T185" s="6">
        <f>VLOOKUP(C185,'AUD ABRIL'!B:T,16,0)</f>
        <v>93401</v>
      </c>
      <c r="U185" s="6" t="str">
        <f>VLOOKUP(C185,'AUD ABRIL'!B:T,17,0)</f>
        <v>Se acompaña certificado financiero correspondiente al año 2020, aprobados por el Subdepartamento de Supervisión Financiera.</v>
      </c>
      <c r="V185" s="7">
        <f>VLOOKUP(C185,'AUD ABRIL'!B:T,18,0)</f>
        <v>37970</v>
      </c>
      <c r="W185" s="8">
        <f>VLOOKUP(C185,'AUD ABRIL'!B:T,19,0)</f>
        <v>6470</v>
      </c>
      <c r="X185" s="9">
        <v>5448688</v>
      </c>
      <c r="Y185" s="9">
        <v>21150901</v>
      </c>
      <c r="Z185" s="7">
        <v>44681</v>
      </c>
      <c r="AA185" s="6" t="s">
        <v>6340</v>
      </c>
      <c r="AB185" s="6" t="s">
        <v>6341</v>
      </c>
      <c r="AC185" s="6" t="s">
        <v>229</v>
      </c>
    </row>
    <row r="186" spans="2:29" x14ac:dyDescent="0.2">
      <c r="B186" s="40" t="s">
        <v>6483</v>
      </c>
      <c r="C186" s="40">
        <v>716316009</v>
      </c>
      <c r="D186" s="6">
        <v>1132538</v>
      </c>
      <c r="E186" s="40">
        <v>13</v>
      </c>
      <c r="F186" s="6" t="str">
        <f>VLOOKUP(C186,'AUD ABRIL'!B:T,2,0)</f>
        <v>Fundación de Derecho Privado</v>
      </c>
      <c r="G186" s="6" t="str">
        <f>VLOOKUP(C186,'AUD ABRIL'!B:T,3,0)</f>
        <v>Otorgada por Decreto Supremo Nº 1314, de 28 de diciembre de 1987, del Ministerio de Justicia.</v>
      </c>
      <c r="H186" s="6" t="str">
        <f>VLOOKUP(C186,'AUD ABRIL'!B:T,4,0)</f>
        <v xml:space="preserve">Certificado de Vigencia, folio Nº 500397042278, emitido con fecha 06 de julio de 2021, por el Servicio de Registro Civil e Identificación.
</v>
      </c>
      <c r="I186" s="6" t="str">
        <f>VLOOKUP(C186,'AUD ABRIL'!B:T,5,0)</f>
        <v xml:space="preserve">Promover a través de la iniciativa privada, la defensa ecológica del menor de edad, principalmente en relación a los valores, conocimientos, aprendizaje, bienestar, seguridad, dignidad, justicia, equidad y espiritualidad. </v>
      </c>
      <c r="J186" s="6" t="str">
        <f>VLOOKUP(C186,'AUD ABRIL'!B:T,6,0)</f>
        <v>Presidente:   
Daniela Yáñez Meneses, 
Vicepresidente:
Mirta Daniela Montti Ulloa, 
Tesorero:
Rodrigo Sepúlveda Prado
Secretaria:
Alicia Ibarra Medina,
Directoras/es:
Carlos Cifuentes Fernández
María Cristina Concha Wagenknecht
María Eliana Sandoval Díaz</v>
      </c>
      <c r="K186" s="6" t="str">
        <f>VLOOKUP(C186,'AUD ABRIL'!B:T,7,0)</f>
        <v>1 año.</v>
      </c>
      <c r="L186" s="6" t="str">
        <f>VLOOKUP(C186,'AUD ABRIL'!B:T,8,0)</f>
        <v>01 año. Último Directorio data de fecha 01 de julio de 2021.</v>
      </c>
      <c r="M186" s="6" t="str">
        <f>VLOOKUP(C186,'AUD ABRIL'!B:T,9,0)</f>
        <v xml:space="preserve">Daniela Yáñez Meneses, 
Juan Eduardo Parry Morabec, (Desde el día 02 agosto de 2021)
Carla Polanco Mercado, 
</v>
      </c>
      <c r="N186" s="6" t="str">
        <f>VLOOKUP(C186,'AUD ABRIL'!B:T,10,0)</f>
        <v xml:space="preserve">Marina de Gaete Nº 755, comuna de Santiago, Región Metropolitana.
</v>
      </c>
      <c r="O186" s="6" t="str">
        <f>VLOOKUP(C186,'AUD ABRIL'!B:T,11,0)</f>
        <v>XIII</v>
      </c>
      <c r="P186" s="6" t="str">
        <f>VLOOKUP(C186,'AUD ABRIL'!B:T,12,0)</f>
        <v>Santiago</v>
      </c>
      <c r="Q186" s="6" t="str">
        <f>VLOOKUP(C186,'AUD ABRIL'!B:T,13,0)</f>
        <v>222150200 
+56971407762</v>
      </c>
      <c r="R186" s="6" t="str">
        <f>VLOOKUP(C186,'AUD ABRIL'!B:T,14,0)</f>
        <v>directorio@fundaciondem.cl
juan.parry@fundaciondem.cl
coordinacionejecutiva@fundaciondem.cl
administracioncentral@fundaciondem.cl</v>
      </c>
      <c r="S186" s="6">
        <f>VLOOKUP(C186,'AUD ABRIL'!B:T,15,0)</f>
        <v>0</v>
      </c>
      <c r="T186" s="6">
        <f>VLOOKUP(C186,'AUD ABRIL'!B:T,16,0)</f>
        <v>93401</v>
      </c>
      <c r="U186" s="6" t="str">
        <f>VLOOKUP(C186,'AUD ABRIL'!B:T,17,0)</f>
        <v>Se acompaña certificado financiero correspondiente al año 2020, aprobados por el Subdepartamento de Supervisión Financiera.</v>
      </c>
      <c r="V186" s="7">
        <f>VLOOKUP(C186,'AUD ABRIL'!B:T,18,0)</f>
        <v>37970</v>
      </c>
      <c r="W186" s="8">
        <f>VLOOKUP(C186,'AUD ABRIL'!B:T,19,0)</f>
        <v>6470</v>
      </c>
      <c r="X186" s="9">
        <v>26277567</v>
      </c>
      <c r="Y186" s="9">
        <v>106365434</v>
      </c>
      <c r="Z186" s="7">
        <v>44681</v>
      </c>
      <c r="AA186" s="6" t="s">
        <v>6340</v>
      </c>
      <c r="AB186" s="6" t="s">
        <v>6341</v>
      </c>
      <c r="AC186" s="6" t="s">
        <v>229</v>
      </c>
    </row>
    <row r="187" spans="2:29" x14ac:dyDescent="0.2">
      <c r="B187" s="40" t="s">
        <v>6483</v>
      </c>
      <c r="C187" s="40">
        <v>716316009</v>
      </c>
      <c r="D187" s="6">
        <v>1132589</v>
      </c>
      <c r="E187" s="40">
        <v>13</v>
      </c>
      <c r="F187" s="6" t="str">
        <f>VLOOKUP(C187,'AUD ABRIL'!B:T,2,0)</f>
        <v>Fundación de Derecho Privado</v>
      </c>
      <c r="G187" s="6" t="str">
        <f>VLOOKUP(C187,'AUD ABRIL'!B:T,3,0)</f>
        <v>Otorgada por Decreto Supremo Nº 1314, de 28 de diciembre de 1987, del Ministerio de Justicia.</v>
      </c>
      <c r="H187" s="6" t="str">
        <f>VLOOKUP(C187,'AUD ABRIL'!B:T,4,0)</f>
        <v xml:space="preserve">Certificado de Vigencia, folio Nº 500397042278, emitido con fecha 06 de julio de 2021, por el Servicio de Registro Civil e Identificación.
</v>
      </c>
      <c r="I187" s="6" t="str">
        <f>VLOOKUP(C187,'AUD ABRIL'!B:T,5,0)</f>
        <v xml:space="preserve">Promover a través de la iniciativa privada, la defensa ecológica del menor de edad, principalmente en relación a los valores, conocimientos, aprendizaje, bienestar, seguridad, dignidad, justicia, equidad y espiritualidad. </v>
      </c>
      <c r="J187" s="6" t="str">
        <f>VLOOKUP(C187,'AUD ABRIL'!B:T,6,0)</f>
        <v>Presidente:   
Daniela Yáñez Meneses, 
Vicepresidente:
Mirta Daniela Montti Ulloa, 
Tesorero:
Rodrigo Sepúlveda Prado
Secretaria:
Alicia Ibarra Medina,
Directoras/es:
Carlos Cifuentes Fernández
María Cristina Concha Wagenknecht
María Eliana Sandoval Díaz</v>
      </c>
      <c r="K187" s="6" t="str">
        <f>VLOOKUP(C187,'AUD ABRIL'!B:T,7,0)</f>
        <v>1 año.</v>
      </c>
      <c r="L187" s="6" t="str">
        <f>VLOOKUP(C187,'AUD ABRIL'!B:T,8,0)</f>
        <v>01 año. Último Directorio data de fecha 01 de julio de 2021.</v>
      </c>
      <c r="M187" s="6" t="str">
        <f>VLOOKUP(C187,'AUD ABRIL'!B:T,9,0)</f>
        <v xml:space="preserve">Daniela Yáñez Meneses, 
Juan Eduardo Parry Morabec, (Desde el día 02 agosto de 2021)
Carla Polanco Mercado, 
</v>
      </c>
      <c r="N187" s="6" t="str">
        <f>VLOOKUP(C187,'AUD ABRIL'!B:T,10,0)</f>
        <v xml:space="preserve">Marina de Gaete Nº 755, comuna de Santiago, Región Metropolitana.
</v>
      </c>
      <c r="O187" s="6" t="str">
        <f>VLOOKUP(C187,'AUD ABRIL'!B:T,11,0)</f>
        <v>XIII</v>
      </c>
      <c r="P187" s="6" t="str">
        <f>VLOOKUP(C187,'AUD ABRIL'!B:T,12,0)</f>
        <v>Santiago</v>
      </c>
      <c r="Q187" s="6" t="str">
        <f>VLOOKUP(C187,'AUD ABRIL'!B:T,13,0)</f>
        <v>222150200 
+56971407762</v>
      </c>
      <c r="R187" s="6" t="str">
        <f>VLOOKUP(C187,'AUD ABRIL'!B:T,14,0)</f>
        <v>directorio@fundaciondem.cl
juan.parry@fundaciondem.cl
coordinacionejecutiva@fundaciondem.cl
administracioncentral@fundaciondem.cl</v>
      </c>
      <c r="S187" s="6">
        <f>VLOOKUP(C187,'AUD ABRIL'!B:T,15,0)</f>
        <v>0</v>
      </c>
      <c r="T187" s="6">
        <f>VLOOKUP(C187,'AUD ABRIL'!B:T,16,0)</f>
        <v>93401</v>
      </c>
      <c r="U187" s="6" t="str">
        <f>VLOOKUP(C187,'AUD ABRIL'!B:T,17,0)</f>
        <v>Se acompaña certificado financiero correspondiente al año 2020, aprobados por el Subdepartamento de Supervisión Financiera.</v>
      </c>
      <c r="V187" s="7">
        <f>VLOOKUP(C187,'AUD ABRIL'!B:T,18,0)</f>
        <v>37970</v>
      </c>
      <c r="W187" s="8">
        <f>VLOOKUP(C187,'AUD ABRIL'!B:T,19,0)</f>
        <v>6470</v>
      </c>
      <c r="X187" s="9">
        <v>6742921</v>
      </c>
      <c r="Y187" s="9">
        <v>33714604</v>
      </c>
      <c r="Z187" s="7">
        <v>44681</v>
      </c>
      <c r="AA187" s="6" t="s">
        <v>6340</v>
      </c>
      <c r="AB187" s="6" t="s">
        <v>6341</v>
      </c>
      <c r="AC187" s="6" t="s">
        <v>6379</v>
      </c>
    </row>
    <row r="188" spans="2:29" x14ac:dyDescent="0.2">
      <c r="B188" s="40" t="s">
        <v>6483</v>
      </c>
      <c r="C188" s="40">
        <v>716316009</v>
      </c>
      <c r="D188" s="6">
        <v>1131962</v>
      </c>
      <c r="E188" s="40">
        <v>13</v>
      </c>
      <c r="F188" s="6" t="str">
        <f>VLOOKUP(C188,'AUD ABRIL'!B:T,2,0)</f>
        <v>Fundación de Derecho Privado</v>
      </c>
      <c r="G188" s="6" t="str">
        <f>VLOOKUP(C188,'AUD ABRIL'!B:T,3,0)</f>
        <v>Otorgada por Decreto Supremo Nº 1314, de 28 de diciembre de 1987, del Ministerio de Justicia.</v>
      </c>
      <c r="H188" s="6" t="str">
        <f>VLOOKUP(C188,'AUD ABRIL'!B:T,4,0)</f>
        <v xml:space="preserve">Certificado de Vigencia, folio Nº 500397042278, emitido con fecha 06 de julio de 2021, por el Servicio de Registro Civil e Identificación.
</v>
      </c>
      <c r="I188" s="6" t="str">
        <f>VLOOKUP(C188,'AUD ABRIL'!B:T,5,0)</f>
        <v xml:space="preserve">Promover a través de la iniciativa privada, la defensa ecológica del menor de edad, principalmente en relación a los valores, conocimientos, aprendizaje, bienestar, seguridad, dignidad, justicia, equidad y espiritualidad. </v>
      </c>
      <c r="J188" s="6" t="str">
        <f>VLOOKUP(C188,'AUD ABRIL'!B:T,6,0)</f>
        <v>Presidente:   
Daniela Yáñez Meneses, 
Vicepresidente:
Mirta Daniela Montti Ulloa, 
Tesorero:
Rodrigo Sepúlveda Prado
Secretaria:
Alicia Ibarra Medina,
Directoras/es:
Carlos Cifuentes Fernández
María Cristina Concha Wagenknecht
María Eliana Sandoval Díaz</v>
      </c>
      <c r="K188" s="6" t="str">
        <f>VLOOKUP(C188,'AUD ABRIL'!B:T,7,0)</f>
        <v>1 año.</v>
      </c>
      <c r="L188" s="6" t="str">
        <f>VLOOKUP(C188,'AUD ABRIL'!B:T,8,0)</f>
        <v>01 año. Último Directorio data de fecha 01 de julio de 2021.</v>
      </c>
      <c r="M188" s="6" t="str">
        <f>VLOOKUP(C188,'AUD ABRIL'!B:T,9,0)</f>
        <v xml:space="preserve">Daniela Yáñez Meneses, 
Juan Eduardo Parry Morabec, (Desde el día 02 agosto de 2021)
Carla Polanco Mercado, 
</v>
      </c>
      <c r="N188" s="6" t="str">
        <f>VLOOKUP(C188,'AUD ABRIL'!B:T,10,0)</f>
        <v xml:space="preserve">Marina de Gaete Nº 755, comuna de Santiago, Región Metropolitana.
</v>
      </c>
      <c r="O188" s="6" t="str">
        <f>VLOOKUP(C188,'AUD ABRIL'!B:T,11,0)</f>
        <v>XIII</v>
      </c>
      <c r="P188" s="6" t="str">
        <f>VLOOKUP(C188,'AUD ABRIL'!B:T,12,0)</f>
        <v>Santiago</v>
      </c>
      <c r="Q188" s="6" t="str">
        <f>VLOOKUP(C188,'AUD ABRIL'!B:T,13,0)</f>
        <v>222150200 
+56971407762</v>
      </c>
      <c r="R188" s="6" t="str">
        <f>VLOOKUP(C188,'AUD ABRIL'!B:T,14,0)</f>
        <v>directorio@fundaciondem.cl
juan.parry@fundaciondem.cl
coordinacionejecutiva@fundaciondem.cl
administracioncentral@fundaciondem.cl</v>
      </c>
      <c r="S188" s="6">
        <f>VLOOKUP(C188,'AUD ABRIL'!B:T,15,0)</f>
        <v>0</v>
      </c>
      <c r="T188" s="6">
        <f>VLOOKUP(C188,'AUD ABRIL'!B:T,16,0)</f>
        <v>93401</v>
      </c>
      <c r="U188" s="6" t="str">
        <f>VLOOKUP(C188,'AUD ABRIL'!B:T,17,0)</f>
        <v>Se acompaña certificado financiero correspondiente al año 2020, aprobados por el Subdepartamento de Supervisión Financiera.</v>
      </c>
      <c r="V188" s="7">
        <f>VLOOKUP(C188,'AUD ABRIL'!B:T,18,0)</f>
        <v>37970</v>
      </c>
      <c r="W188" s="8">
        <f>VLOOKUP(C188,'AUD ABRIL'!B:T,19,0)</f>
        <v>6470</v>
      </c>
      <c r="X188" s="9">
        <v>10631174</v>
      </c>
      <c r="Y188" s="9">
        <v>21705314</v>
      </c>
      <c r="Z188" s="7">
        <v>44681</v>
      </c>
      <c r="AA188" s="6" t="s">
        <v>6340</v>
      </c>
      <c r="AB188" s="6" t="s">
        <v>6341</v>
      </c>
      <c r="AC188" s="6" t="s">
        <v>6379</v>
      </c>
    </row>
    <row r="189" spans="2:29" x14ac:dyDescent="0.2">
      <c r="B189" s="6" t="s">
        <v>6497</v>
      </c>
      <c r="C189" s="6">
        <v>650450957</v>
      </c>
      <c r="D189" s="6">
        <v>1131888</v>
      </c>
      <c r="E189" s="6">
        <v>13</v>
      </c>
      <c r="F189" s="6" t="str">
        <f>VLOOKUP(C189,'AUD ABRIL'!B:T,2,0)</f>
        <v>Fundación de Derecho Privado, Sin Fines de Lucro</v>
      </c>
      <c r="G189" s="6" t="str">
        <f>VLOOKUP(C189,'AUD ABRIL'!B:T,3,0)</f>
        <v xml:space="preserve">Decreto Exento Nº 3715, de fecha 24 de agosto del 2011. </v>
      </c>
      <c r="H189" s="6" t="str">
        <f>VLOOKUP(C189,'AUD ABRIL'!B:T,4,0)</f>
        <v>Certificado de Vigencia folio N° 500404385794, de fecha 19-08-2021, del Servicio de Registro Civil e Identificación.</v>
      </c>
      <c r="I189" s="6" t="str">
        <f>VLOOKUP(C189,'AUD ABRIL'!B:T,5,0)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189" s="6" t="str">
        <f>VLOOKUP(C189,'AUD ABRIL'!B:T,6,0)</f>
        <v xml:space="preserve">Presidente:
Agustín Riesco Guzmán
Vicepresidente:
Rafael Rodríguez Walker
Tesorero:
Trinidad Luengo Montt
Secretario:
Andrés Cabello Violic,
Directora Ejecutiva: 
Soledad Burgos Errázuriz
Directores:
Nicolás Valdivieso Undurraga
</v>
      </c>
      <c r="K189" s="6" t="str">
        <f>VLOOKUP(C189,'AUD ABRIL'!B:T,7,0)</f>
        <v xml:space="preserve">Tres años, conforme al texto refundido de los Estatutos, según da cuenta la escritura pública de fecha 29 de junio de 2017, Repertorio 14.859-2017, del Notario Público Eduardo Diez Morello. </v>
      </c>
      <c r="L189" s="6" t="str">
        <f>VLOOKUP(C189,'AUD ABRIL'!B:T,8,0)</f>
        <v xml:space="preserve">09 de julio de 2019 a 09 de julio de 2022.
De conformidad al Acta Extraordinaria de Directorio, de fecha 09 de julio de 2019, reducida a escritura pública de fecha 31 de julio de 2019, ante la Notaría de doña María Soledad Lascar Merino, Notaria Pública de Santiago.                                                      </v>
      </c>
      <c r="M189" s="6" t="str">
        <f>VLOOKUP(C189,'AUD ABRIL'!B:T,9,0)</f>
        <v>Apoderados Clase A:
-Rafael Rodríguez Walker, 
-Agustín Riesco Guzmán, 
- Nicolás Valdivieso Undurraga, 
- Josefa Giesen Espejo, 
Apoderados Clase B:
- Andrés Cabello Violic,
- María Soledad Burgos Errázuriz, 
- Omar Rivas Oróstica, 
- Trinidad del Pilar Luengo Montt, 
Esto, de conformidad al Acta Extraordinaria de Directorio, de fecha 09 de julio de 2019, reducida a escritura pública de fecha 31 de julio de 2019, ante la Notaría de doña María Soledad Lascar Merino, Notaria Pública de Santiago.</v>
      </c>
      <c r="N189" s="6" t="str">
        <f>VLOOKUP(C189,'AUD ABRIL'!B:T,10,0)</f>
        <v xml:space="preserve">Calle Andres de Fuenzalida N° 22, 
comuna de Providencia, Región Metropolitana..
</v>
      </c>
      <c r="O189" s="6" t="str">
        <f>VLOOKUP(C189,'AUD ABRIL'!B:T,11,0)</f>
        <v>XIII</v>
      </c>
      <c r="P189" s="6" t="str">
        <f>VLOOKUP(C189,'AUD ABRIL'!B:T,12,0)</f>
        <v xml:space="preserve"> Providencia</v>
      </c>
      <c r="Q189" s="6" t="str">
        <f>VLOOKUP(C189,'AUD ABRIL'!B:T,13,0)</f>
        <v>562 228647320</v>
      </c>
      <c r="R189" s="6" t="str">
        <f>VLOOKUP(C189,'AUD ABRIL'!B:T,14,0)</f>
        <v xml:space="preserve">Correo electrónico: contacto@proyectob.cl </v>
      </c>
      <c r="S189" s="6">
        <f>VLOOKUP(C189,'AUD ABRIL'!B:T,15,0)</f>
        <v>0</v>
      </c>
      <c r="T189" s="6" t="str">
        <f>VLOOKUP(C189,'AUD ABRIL'!B:T,16,0)</f>
        <v>93401: Institución de Asistencia Social</v>
      </c>
      <c r="U189" s="6" t="str">
        <f>VLOOKUP(C189,'AUD ABRIL'!B:T,17,0)</f>
        <v xml:space="preserve">
Se acompaña certificado financiero correspondiente al 2020, aprobado por el Subdepartamento de Supervisión Financiera.</v>
      </c>
      <c r="V189" s="7">
        <f>VLOOKUP(C189,'AUD ABRIL'!B:T,18,0)</f>
        <v>41411</v>
      </c>
      <c r="W189" s="8">
        <f>VLOOKUP(C189,'AUD ABRIL'!B:T,19,0)</f>
        <v>7478</v>
      </c>
      <c r="X189" s="9">
        <v>3208128</v>
      </c>
      <c r="Y189" s="9">
        <v>10141824</v>
      </c>
      <c r="Z189" s="7">
        <v>44681</v>
      </c>
      <c r="AA189" s="6" t="s">
        <v>6340</v>
      </c>
      <c r="AB189" s="6" t="s">
        <v>6341</v>
      </c>
      <c r="AC189" s="6" t="s">
        <v>70</v>
      </c>
    </row>
    <row r="190" spans="2:29" x14ac:dyDescent="0.2">
      <c r="B190" s="6" t="s">
        <v>6497</v>
      </c>
      <c r="C190" s="6">
        <v>650450957</v>
      </c>
      <c r="D190" s="6">
        <v>1131889</v>
      </c>
      <c r="E190" s="6">
        <v>13</v>
      </c>
      <c r="F190" s="6" t="str">
        <f>VLOOKUP(C190,'AUD ABRIL'!B:T,2,0)</f>
        <v>Fundación de Derecho Privado, Sin Fines de Lucro</v>
      </c>
      <c r="G190" s="6" t="str">
        <f>VLOOKUP(C190,'AUD ABRIL'!B:T,3,0)</f>
        <v xml:space="preserve">Decreto Exento Nº 3715, de fecha 24 de agosto del 2011. </v>
      </c>
      <c r="H190" s="6" t="str">
        <f>VLOOKUP(C190,'AUD ABRIL'!B:T,4,0)</f>
        <v>Certificado de Vigencia folio N° 500404385794, de fecha 19-08-2021, del Servicio de Registro Civil e Identificación.</v>
      </c>
      <c r="I190" s="6" t="str">
        <f>VLOOKUP(C190,'AUD ABRIL'!B:T,5,0)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190" s="6" t="str">
        <f>VLOOKUP(C190,'AUD ABRIL'!B:T,6,0)</f>
        <v xml:space="preserve">Presidente:
Agustín Riesco Guzmán
Vicepresidente:
Rafael Rodríguez Walker
Tesorero:
Trinidad Luengo Montt
Secretario:
Andrés Cabello Violic,
Directora Ejecutiva: 
Soledad Burgos Errázuriz
Directores:
Nicolás Valdivieso Undurraga
</v>
      </c>
      <c r="K190" s="6" t="str">
        <f>VLOOKUP(C190,'AUD ABRIL'!B:T,7,0)</f>
        <v xml:space="preserve">Tres años, conforme al texto refundido de los Estatutos, según da cuenta la escritura pública de fecha 29 de junio de 2017, Repertorio 14.859-2017, del Notario Público Eduardo Diez Morello. </v>
      </c>
      <c r="L190" s="6" t="str">
        <f>VLOOKUP(C190,'AUD ABRIL'!B:T,8,0)</f>
        <v xml:space="preserve">09 de julio de 2019 a 09 de julio de 2022.
De conformidad al Acta Extraordinaria de Directorio, de fecha 09 de julio de 2019, reducida a escritura pública de fecha 31 de julio de 2019, ante la Notaría de doña María Soledad Lascar Merino, Notaria Pública de Santiago.                                                      </v>
      </c>
      <c r="M190" s="6" t="str">
        <f>VLOOKUP(C190,'AUD ABRIL'!B:T,9,0)</f>
        <v>Apoderados Clase A:
-Rafael Rodríguez Walker, 
-Agustín Riesco Guzmán, 
- Nicolás Valdivieso Undurraga, 
- Josefa Giesen Espejo, 
Apoderados Clase B:
- Andrés Cabello Violic,
- María Soledad Burgos Errázuriz, 
- Omar Rivas Oróstica, 
- Trinidad del Pilar Luengo Montt, 
Esto, de conformidad al Acta Extraordinaria de Directorio, de fecha 09 de julio de 2019, reducida a escritura pública de fecha 31 de julio de 2019, ante la Notaría de doña María Soledad Lascar Merino, Notaria Pública de Santiago.</v>
      </c>
      <c r="N190" s="6" t="str">
        <f>VLOOKUP(C190,'AUD ABRIL'!B:T,10,0)</f>
        <v xml:space="preserve">Calle Andres de Fuenzalida N° 22, 
comuna de Providencia, Región Metropolitana..
</v>
      </c>
      <c r="O190" s="6" t="str">
        <f>VLOOKUP(C190,'AUD ABRIL'!B:T,11,0)</f>
        <v>XIII</v>
      </c>
      <c r="P190" s="6" t="str">
        <f>VLOOKUP(C190,'AUD ABRIL'!B:T,12,0)</f>
        <v xml:space="preserve"> Providencia</v>
      </c>
      <c r="Q190" s="6" t="str">
        <f>VLOOKUP(C190,'AUD ABRIL'!B:T,13,0)</f>
        <v>562 228647320</v>
      </c>
      <c r="R190" s="6" t="str">
        <f>VLOOKUP(C190,'AUD ABRIL'!B:T,14,0)</f>
        <v xml:space="preserve">Correo electrónico: contacto@proyectob.cl </v>
      </c>
      <c r="S190" s="6">
        <f>VLOOKUP(C190,'AUD ABRIL'!B:T,15,0)</f>
        <v>0</v>
      </c>
      <c r="T190" s="6" t="str">
        <f>VLOOKUP(C190,'AUD ABRIL'!B:T,16,0)</f>
        <v>93401: Institución de Asistencia Social</v>
      </c>
      <c r="U190" s="6" t="str">
        <f>VLOOKUP(C190,'AUD ABRIL'!B:T,17,0)</f>
        <v xml:space="preserve">
Se acompaña certificado financiero correspondiente al 2020, aprobado por el Subdepartamento de Supervisión Financiera.</v>
      </c>
      <c r="V190" s="7">
        <f>VLOOKUP(C190,'AUD ABRIL'!B:T,18,0)</f>
        <v>41411</v>
      </c>
      <c r="W190" s="8">
        <f>VLOOKUP(C190,'AUD ABRIL'!B:T,19,0)</f>
        <v>7478</v>
      </c>
      <c r="X190" s="9">
        <v>4073177</v>
      </c>
      <c r="Y190" s="9">
        <v>12745101</v>
      </c>
      <c r="Z190" s="7">
        <v>44681</v>
      </c>
      <c r="AA190" s="6" t="s">
        <v>6340</v>
      </c>
      <c r="AB190" s="6" t="s">
        <v>6341</v>
      </c>
      <c r="AC190" s="6" t="s">
        <v>70</v>
      </c>
    </row>
    <row r="191" spans="2:29" x14ac:dyDescent="0.2">
      <c r="B191" s="6" t="s">
        <v>6498</v>
      </c>
      <c r="C191" s="6" t="s">
        <v>6335</v>
      </c>
      <c r="D191" s="6">
        <v>1131891</v>
      </c>
      <c r="E191" s="6">
        <v>13</v>
      </c>
      <c r="F191" s="6" t="str">
        <f>VLOOKUP(C191,'AUD ABRIL'!B:T,2,0)</f>
        <v>Fundación de Derecho Privado</v>
      </c>
      <c r="G191" s="6" t="str">
        <f>VLOOKUP(C191,'AUD ABRIL'!B:T,3,0)</f>
        <v>Inscripción N°30734 de fecha 08 de Abril de 2013, del Registro de Personas Jurídicas, del Servicio de Registro Civil e Identificación.</v>
      </c>
      <c r="H191" s="6" t="str">
        <f>VLOOKUP(C191,'AUD ABRIL'!B:T,4,0)</f>
        <v xml:space="preserve">Certificado de Vigencia Folio Nº 500403224946, de fecha 12 de agosto de 2021, del Servicio de Registro Civil e Identificación. </v>
      </c>
      <c r="I191" s="6" t="str">
        <f>VLOOKUP(C191,'AUD ABRIL'!B:T,5,0)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191" s="6" t="str">
        <f>VLOOKUP(C191,'AUD ABRIL'!B:T,6,0)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191" s="6" t="str">
        <f>VLOOKUP(C191,'AUD ABRIL'!B:T,7,0)</f>
        <v>De acuerdo al artículo 08 de sus Estatutos, el Directorio durará tres años en sus funciones, pudiendo sus integrantes ser reelegidos para el período siguiente.</v>
      </c>
      <c r="L191" s="6" t="str">
        <f>VLOOKUP(C191,'AUD ABRIL'!B:T,8,0)</f>
        <v>28 de enero de 2021 al 28 de enero de 2024. Según consta en Certificado de directorio de persona jurídica sin fines de lucro Folio Nº 500403224934, de fecha 12 de agosto de 2021, del Servicio de Registro Civil e Identificación.</v>
      </c>
      <c r="M191" s="6" t="str">
        <f>VLOOKUP(C191,'AUD ABRIL'!B:T,9,0)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191" s="6" t="str">
        <f>VLOOKUP(C191,'AUD ABRIL'!B:T,10,0)</f>
        <v>Calle Dos N°9417, comuna de Quilicura, región Metropolitana.</v>
      </c>
      <c r="O191" s="6" t="str">
        <f>VLOOKUP(C191,'AUD ABRIL'!B:T,11,0)</f>
        <v>XIII</v>
      </c>
      <c r="P191" s="6" t="str">
        <f>VLOOKUP(C191,'AUD ABRIL'!B:T,12,0)</f>
        <v>Quilicura</v>
      </c>
      <c r="Q191" s="6" t="str">
        <f>VLOOKUP(C191,'AUD ABRIL'!B:T,13,0)</f>
        <v xml:space="preserve">Fonos 223653276, 223653197, 989067827. 
</v>
      </c>
      <c r="R191" s="6" t="str">
        <f>VLOOKUP(C191,'AUD ABRIL'!B:T,14,0)</f>
        <v xml:space="preserve">Correos bernardo.vasquez@reinventarse.cl y jonathan.monsalve@reinventarse.cl
</v>
      </c>
      <c r="S191" s="6">
        <f>VLOOKUP(C191,'AUD ABRIL'!B:T,15,0)</f>
        <v>0</v>
      </c>
      <c r="T191" s="6" t="str">
        <f>VLOOKUP(C191,'AUD ABRIL'!B:T,16,0)</f>
        <v>93401: Instituciones de Asistencia Social</v>
      </c>
      <c r="U191" s="6" t="str">
        <f>VLOOKUP(C191,'AUD ABRIL'!B:T,17,0)</f>
        <v>Se acompaña certificado financiero correspondiente al año 2020, aprobados por  Supervisión Financiera Nacional.</v>
      </c>
      <c r="V191" s="7">
        <f>VLOOKUP(C191,'AUD ABRIL'!B:T,18,0)</f>
        <v>41676</v>
      </c>
      <c r="W191" s="8">
        <f>VLOOKUP(C191,'AUD ABRIL'!B:T,19,0)</f>
        <v>7497</v>
      </c>
      <c r="X191" s="9">
        <v>2069760</v>
      </c>
      <c r="Y191" s="9">
        <v>8279040</v>
      </c>
      <c r="Z191" s="7">
        <v>44681</v>
      </c>
      <c r="AA191" s="6" t="s">
        <v>6340</v>
      </c>
      <c r="AB191" s="6" t="s">
        <v>6341</v>
      </c>
      <c r="AC191" s="6" t="s">
        <v>6365</v>
      </c>
    </row>
    <row r="192" spans="2:29" x14ac:dyDescent="0.2">
      <c r="B192" s="6" t="s">
        <v>6498</v>
      </c>
      <c r="C192" s="6" t="s">
        <v>6335</v>
      </c>
      <c r="D192" s="6">
        <v>1131892</v>
      </c>
      <c r="E192" s="6">
        <v>13</v>
      </c>
      <c r="F192" s="6" t="str">
        <f>VLOOKUP(C192,'AUD ABRIL'!B:T,2,0)</f>
        <v>Fundación de Derecho Privado</v>
      </c>
      <c r="G192" s="6" t="str">
        <f>VLOOKUP(C192,'AUD ABRIL'!B:T,3,0)</f>
        <v>Inscripción N°30734 de fecha 08 de Abril de 2013, del Registro de Personas Jurídicas, del Servicio de Registro Civil e Identificación.</v>
      </c>
      <c r="H192" s="6" t="str">
        <f>VLOOKUP(C192,'AUD ABRIL'!B:T,4,0)</f>
        <v xml:space="preserve">Certificado de Vigencia Folio Nº 500403224946, de fecha 12 de agosto de 2021, del Servicio de Registro Civil e Identificación. </v>
      </c>
      <c r="I192" s="6" t="str">
        <f>VLOOKUP(C192,'AUD ABRIL'!B:T,5,0)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192" s="6" t="str">
        <f>VLOOKUP(C192,'AUD ABRIL'!B:T,6,0)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192" s="6" t="str">
        <f>VLOOKUP(C192,'AUD ABRIL'!B:T,7,0)</f>
        <v>De acuerdo al artículo 08 de sus Estatutos, el Directorio durará tres años en sus funciones, pudiendo sus integrantes ser reelegidos para el período siguiente.</v>
      </c>
      <c r="L192" s="6" t="str">
        <f>VLOOKUP(C192,'AUD ABRIL'!B:T,8,0)</f>
        <v>28 de enero de 2021 al 28 de enero de 2024. Según consta en Certificado de directorio de persona jurídica sin fines de lucro Folio Nº 500403224934, de fecha 12 de agosto de 2021, del Servicio de Registro Civil e Identificación.</v>
      </c>
      <c r="M192" s="6" t="str">
        <f>VLOOKUP(C192,'AUD ABRIL'!B:T,9,0)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192" s="6" t="str">
        <f>VLOOKUP(C192,'AUD ABRIL'!B:T,10,0)</f>
        <v>Calle Dos N°9417, comuna de Quilicura, región Metropolitana.</v>
      </c>
      <c r="O192" s="6" t="str">
        <f>VLOOKUP(C192,'AUD ABRIL'!B:T,11,0)</f>
        <v>XIII</v>
      </c>
      <c r="P192" s="6" t="str">
        <f>VLOOKUP(C192,'AUD ABRIL'!B:T,12,0)</f>
        <v>Quilicura</v>
      </c>
      <c r="Q192" s="6" t="str">
        <f>VLOOKUP(C192,'AUD ABRIL'!B:T,13,0)</f>
        <v xml:space="preserve">Fonos 223653276, 223653197, 989067827. 
</v>
      </c>
      <c r="R192" s="6" t="str">
        <f>VLOOKUP(C192,'AUD ABRIL'!B:T,14,0)</f>
        <v xml:space="preserve">Correos bernardo.vasquez@reinventarse.cl y jonathan.monsalve@reinventarse.cl
</v>
      </c>
      <c r="S192" s="6">
        <f>VLOOKUP(C192,'AUD ABRIL'!B:T,15,0)</f>
        <v>0</v>
      </c>
      <c r="T192" s="6" t="str">
        <f>VLOOKUP(C192,'AUD ABRIL'!B:T,16,0)</f>
        <v>93401: Instituciones de Asistencia Social</v>
      </c>
      <c r="U192" s="6" t="str">
        <f>VLOOKUP(C192,'AUD ABRIL'!B:T,17,0)</f>
        <v>Se acompaña certificado financiero correspondiente al año 2020, aprobados por  Supervisión Financiera Nacional.</v>
      </c>
      <c r="V192" s="7">
        <f>VLOOKUP(C192,'AUD ABRIL'!B:T,18,0)</f>
        <v>41676</v>
      </c>
      <c r="W192" s="8">
        <f>VLOOKUP(C192,'AUD ABRIL'!B:T,19,0)</f>
        <v>7497</v>
      </c>
      <c r="X192" s="9">
        <v>2627856</v>
      </c>
      <c r="Y192" s="9">
        <v>10511424</v>
      </c>
      <c r="Z192" s="7">
        <v>44681</v>
      </c>
      <c r="AA192" s="6" t="s">
        <v>6340</v>
      </c>
      <c r="AB192" s="6" t="s">
        <v>6341</v>
      </c>
      <c r="AC192" s="6" t="s">
        <v>6365</v>
      </c>
    </row>
    <row r="193" spans="2:29" x14ac:dyDescent="0.2">
      <c r="B193" s="6" t="s">
        <v>6495</v>
      </c>
      <c r="C193" s="6">
        <v>650165500</v>
      </c>
      <c r="D193" s="6">
        <v>1080901</v>
      </c>
      <c r="E193" s="6">
        <v>8</v>
      </c>
      <c r="F193" s="6" t="str">
        <f>VLOOKUP(C193,'AUD ABRIL'!B:T,2,0)</f>
        <v>Fundación de derecho público.</v>
      </c>
      <c r="G193" s="6" t="str">
        <f>VLOOKUP(C193,'AUD ABRIL'!B:T,3,0)</f>
        <v>Erigida de acuerdo al Derecho Canónico, por Decreto Eclesiástico Nº 431/2001, del  10 de junio del 2001.</v>
      </c>
      <c r="H193" s="6" t="str">
        <f>VLOOKUP(C193,'AUD ABRIL'!B:T,4,0)</f>
        <v>Indefinida.</v>
      </c>
      <c r="I193" s="6" t="str">
        <f>VLOOKUP(C193,'AUD ABRIL'!B:T,5,0)</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J193" s="6" t="str">
        <f>VLOOKUP(C193,'AUD ABRIL'!B:T,6,0)</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K193" s="6" t="str">
        <f>VLOOKUP(C193,'AUD ABRIL'!B:T,7,0)</f>
        <v>3 años</v>
      </c>
      <c r="L193" s="6" t="str">
        <f>VLOOKUP(C193,'AUD ABRIL'!B:T,8,0)</f>
        <v xml:space="preserve">Consta en Decreto de fecha 03 de enero de 2018, del Arzobispo de Concepción, que el Directorio vigente está compuesto por los integrantes señalados precedentemente. </v>
      </c>
      <c r="M193" s="6" t="str">
        <f>VLOOKUP(C193,'AUD ABRIL'!B:T,9,0)</f>
        <v xml:space="preserve">Presbítero José Teodoro Cartes Gómez                        
</v>
      </c>
      <c r="N193" s="6" t="str">
        <f>VLOOKUP(C193,'AUD ABRIL'!B:T,10,0)</f>
        <v xml:space="preserve">Calle Castellón Nº1438, Concepción, Región del Biobío. 
</v>
      </c>
      <c r="O193" s="6" t="str">
        <f>VLOOKUP(C193,'AUD ABRIL'!B:T,11,0)</f>
        <v>VIII</v>
      </c>
      <c r="P193" s="6" t="str">
        <f>VLOOKUP(C193,'AUD ABRIL'!B:T,12,0)</f>
        <v>Concepción</v>
      </c>
      <c r="Q193" s="6" t="str">
        <f>VLOOKUP(C193,'AUD ABRIL'!B:T,13,0)</f>
        <v xml:space="preserve">Teléfono: 41-2293100
</v>
      </c>
      <c r="R193" s="6" t="str">
        <f>VLOOKUP(C193,'AUD ABRIL'!B:T,14,0)</f>
        <v xml:space="preserve">Correo electrónico: psocialconce@gmail.com
</v>
      </c>
      <c r="S193" s="6">
        <f>VLOOKUP(C193,'AUD ABRIL'!B:T,15,0)</f>
        <v>0</v>
      </c>
      <c r="T193" s="6">
        <f>VLOOKUP(C193,'AUD ABRIL'!B:T,16,0)</f>
        <v>93401</v>
      </c>
      <c r="U193" s="6" t="str">
        <f>VLOOKUP(C193,'AUD ABRIL'!B:T,17,0)</f>
        <v xml:space="preserve">Se acompaña Certificado Financiero, correspondiente al año 2020, remitidos para aprobación del Sub Depto. de Supervisión Financiera Nacional.
</v>
      </c>
      <c r="V193" s="7">
        <f>VLOOKUP(C193,'AUD ABRIL'!B:T,18,0)</f>
        <v>38600</v>
      </c>
      <c r="W193" s="8">
        <f>VLOOKUP(C193,'AUD ABRIL'!B:T,19,0)</f>
        <v>7141</v>
      </c>
      <c r="X193" s="9"/>
      <c r="Y193" s="9">
        <v>2433262</v>
      </c>
      <c r="Z193" s="7">
        <v>44681</v>
      </c>
      <c r="AA193" s="6" t="s">
        <v>6340</v>
      </c>
      <c r="AB193" s="6" t="s">
        <v>6341</v>
      </c>
      <c r="AC193" s="6" t="s">
        <v>148</v>
      </c>
    </row>
    <row r="194" spans="2:29" x14ac:dyDescent="0.2">
      <c r="B194" s="6" t="s">
        <v>6492</v>
      </c>
      <c r="C194" s="6">
        <v>738689003</v>
      </c>
      <c r="D194" s="6">
        <v>1020233</v>
      </c>
      <c r="E194" s="6">
        <v>2</v>
      </c>
      <c r="F194" s="6" t="str">
        <f>VLOOKUP(C194,'AUD ABRIL'!B:T,2,0)</f>
        <v>Fundación de Derecho Privado.</v>
      </c>
      <c r="G194" s="6" t="str">
        <f>VLOOKUP(C194,'AUD ABRIL'!B:T,3,0)</f>
        <v>Otorgado por Decreto Supremo Nº 262, de fecha 2 de abril de 1997, por el Ministerio de Justicia. Publicado en el Diario Oficial con fecha 24 de abril de 1997.</v>
      </c>
      <c r="H194" s="6" t="str">
        <f>VLOOKUP(C194,'AUD ABRIL'!B:T,4,0)</f>
        <v>Certificado de Vigencia inscripción Nº7421 de fecha 02 de abril de 1997. Folio N° 500394531618 emitido por el Servicio de Registro Civil e Identificación, de fecha 18 de junio de 2021.</v>
      </c>
      <c r="I194" s="6" t="str">
        <f>VLOOKUP(C194,'AUD ABRIL'!B:T,5,0)</f>
        <v xml:space="preserve">Ayudar a la infancia desvalida sin distinción de sexo, sin distinción racial, creencia religiosa o política.
</v>
      </c>
      <c r="J194" s="6" t="str">
        <f>VLOOKUP(C194,'AUD ABRIL'!B:T,6,0)</f>
        <v xml:space="preserve">Presidente: 
Simona de la Barra Cruzat, 
Secretario:
Leoncio Toro Araya., 
Tesorero: 
Carlos Javier Contzen Fuentes, 
Director: 
Felipe Andrés Venegas Pozo, 
Director:
Gonzalo Sandoval Zambrano, 
</v>
      </c>
      <c r="K194" s="6" t="str">
        <f>VLOOKUP(C194,'AUD ABRIL'!B:T,7,0)</f>
        <v>El Consejo durará tres años en sus cargos y se renovará tácita y sucesivamente cada tres años, salvo que la mayoría absoluta de los demás consejeros, resuelva su exclusión.</v>
      </c>
      <c r="L194" s="6" t="str">
        <f>VLOOKUP(C194,'AUD ABRIL'!B:T,8,0)</f>
        <v>Nombramiento 12 de diciembre de 2019 y cesación 12 de diciembre de 2022.</v>
      </c>
      <c r="M194" s="6" t="str">
        <f>VLOOKUP(C194,'AUD ABRIL'!B:T,9,0)</f>
        <v xml:space="preserve">Simona de la Barra Cruzat
Rafael Mella Gallegos.
Podrán actuar conjunta o separadamente.
</v>
      </c>
      <c r="N194" s="6" t="str">
        <f>VLOOKUP(C194,'AUD ABRIL'!B:T,10,0)</f>
        <v>Exeter Nº 540-D, Concepción.</v>
      </c>
      <c r="O194" s="6" t="str">
        <f>VLOOKUP(C194,'AUD ABRIL'!B:T,11,0)</f>
        <v>VIII</v>
      </c>
      <c r="P194" s="6" t="str">
        <f>VLOOKUP(C194,'AUD ABRIL'!B:T,12,0)</f>
        <v>Concepción.</v>
      </c>
      <c r="Q194" s="6" t="str">
        <f>VLOOKUP(C194,'AUD ABRIL'!B:T,13,0)</f>
        <v xml:space="preserve"> 41-2106-850
</v>
      </c>
      <c r="R194" s="6" t="str">
        <f>VLOOKUP(C194,'AUD ABRIL'!B:T,14,0)</f>
        <v>contacto@tdesperanza.cl</v>
      </c>
      <c r="S194" s="6">
        <f>VLOOKUP(C194,'AUD ABRIL'!B:T,15,0)</f>
        <v>0</v>
      </c>
      <c r="T194" s="6" t="str">
        <f>VLOOKUP(C194,'AUD ABRIL'!B:T,16,0)</f>
        <v>93401.</v>
      </c>
      <c r="U194" s="6" t="str">
        <f>VLOOKUP(C194,'AUD ABRIL'!B:T,17,0)</f>
        <v xml:space="preserve">Certificado de antecedentes financieros, correspondientes al año 2020, aprobados por el Subdepartamento de Supervisión Financiera Nacional. </v>
      </c>
      <c r="V194" s="7">
        <f>VLOOKUP(C194,'AUD ABRIL'!B:T,18,0)</f>
        <v>37970</v>
      </c>
      <c r="W194" s="8">
        <f>VLOOKUP(C194,'AUD ABRIL'!B:T,19,0)</f>
        <v>6979</v>
      </c>
      <c r="X194" s="9"/>
      <c r="Y194" s="9">
        <v>23563567</v>
      </c>
      <c r="Z194" s="7">
        <v>44681</v>
      </c>
      <c r="AA194" s="6" t="s">
        <v>6340</v>
      </c>
      <c r="AB194" s="6" t="s">
        <v>6341</v>
      </c>
      <c r="AC194" s="6" t="s">
        <v>6343</v>
      </c>
    </row>
    <row r="195" spans="2:29" x14ac:dyDescent="0.2">
      <c r="B195" s="6" t="s">
        <v>6492</v>
      </c>
      <c r="C195" s="6">
        <v>738689003</v>
      </c>
      <c r="D195" s="6">
        <v>1020302</v>
      </c>
      <c r="E195" s="6">
        <v>2</v>
      </c>
      <c r="F195" s="6" t="str">
        <f>VLOOKUP(C195,'AUD ABRIL'!B:T,2,0)</f>
        <v>Fundación de Derecho Privado.</v>
      </c>
      <c r="G195" s="6" t="str">
        <f>VLOOKUP(C195,'AUD ABRIL'!B:T,3,0)</f>
        <v>Otorgado por Decreto Supremo Nº 262, de fecha 2 de abril de 1997, por el Ministerio de Justicia. Publicado en el Diario Oficial con fecha 24 de abril de 1997.</v>
      </c>
      <c r="H195" s="6" t="str">
        <f>VLOOKUP(C195,'AUD ABRIL'!B:T,4,0)</f>
        <v>Certificado de Vigencia inscripción Nº7421 de fecha 02 de abril de 1997. Folio N° 500394531618 emitido por el Servicio de Registro Civil e Identificación, de fecha 18 de junio de 2021.</v>
      </c>
      <c r="I195" s="6" t="str">
        <f>VLOOKUP(C195,'AUD ABRIL'!B:T,5,0)</f>
        <v xml:space="preserve">Ayudar a la infancia desvalida sin distinción de sexo, sin distinción racial, creencia religiosa o política.
</v>
      </c>
      <c r="J195" s="6" t="str">
        <f>VLOOKUP(C195,'AUD ABRIL'!B:T,6,0)</f>
        <v xml:space="preserve">Presidente: 
Simona de la Barra Cruzat, 
Secretario:
Leoncio Toro Araya., 
Tesorero: 
Carlos Javier Contzen Fuentes, 
Director: 
Felipe Andrés Venegas Pozo, 
Director:
Gonzalo Sandoval Zambrano, 
</v>
      </c>
      <c r="K195" s="6" t="str">
        <f>VLOOKUP(C195,'AUD ABRIL'!B:T,7,0)</f>
        <v>El Consejo durará tres años en sus cargos y se renovará tácita y sucesivamente cada tres años, salvo que la mayoría absoluta de los demás consejeros, resuelva su exclusión.</v>
      </c>
      <c r="L195" s="6" t="str">
        <f>VLOOKUP(C195,'AUD ABRIL'!B:T,8,0)</f>
        <v>Nombramiento 12 de diciembre de 2019 y cesación 12 de diciembre de 2022.</v>
      </c>
      <c r="M195" s="6" t="str">
        <f>VLOOKUP(C195,'AUD ABRIL'!B:T,9,0)</f>
        <v xml:space="preserve">Simona de la Barra Cruzat
Rafael Mella Gallegos.
Podrán actuar conjunta o separadamente.
</v>
      </c>
      <c r="N195" s="6" t="str">
        <f>VLOOKUP(C195,'AUD ABRIL'!B:T,10,0)</f>
        <v>Exeter Nº 540-D, Concepción.</v>
      </c>
      <c r="O195" s="6" t="str">
        <f>VLOOKUP(C195,'AUD ABRIL'!B:T,11,0)</f>
        <v>VIII</v>
      </c>
      <c r="P195" s="6" t="str">
        <f>VLOOKUP(C195,'AUD ABRIL'!B:T,12,0)</f>
        <v>Concepción.</v>
      </c>
      <c r="Q195" s="6" t="str">
        <f>VLOOKUP(C195,'AUD ABRIL'!B:T,13,0)</f>
        <v xml:space="preserve"> 41-2106-850
</v>
      </c>
      <c r="R195" s="6" t="str">
        <f>VLOOKUP(C195,'AUD ABRIL'!B:T,14,0)</f>
        <v>contacto@tdesperanza.cl</v>
      </c>
      <c r="S195" s="6">
        <f>VLOOKUP(C195,'AUD ABRIL'!B:T,15,0)</f>
        <v>0</v>
      </c>
      <c r="T195" s="6" t="str">
        <f>VLOOKUP(C195,'AUD ABRIL'!B:T,16,0)</f>
        <v>93401.</v>
      </c>
      <c r="U195" s="6" t="str">
        <f>VLOOKUP(C195,'AUD ABRIL'!B:T,17,0)</f>
        <v xml:space="preserve">Certificado de antecedentes financieros, correspondientes al año 2020, aprobados por el Subdepartamento de Supervisión Financiera Nacional. </v>
      </c>
      <c r="V195" s="7">
        <f>VLOOKUP(C195,'AUD ABRIL'!B:T,18,0)</f>
        <v>37970</v>
      </c>
      <c r="W195" s="8">
        <f>VLOOKUP(C195,'AUD ABRIL'!B:T,19,0)</f>
        <v>6979</v>
      </c>
      <c r="X195" s="9">
        <v>5960909</v>
      </c>
      <c r="Y195" s="9">
        <v>12319212</v>
      </c>
      <c r="Z195" s="7">
        <v>44681</v>
      </c>
      <c r="AA195" s="6" t="s">
        <v>6340</v>
      </c>
      <c r="AB195" s="6" t="s">
        <v>6341</v>
      </c>
      <c r="AC195" s="6" t="s">
        <v>6343</v>
      </c>
    </row>
    <row r="196" spans="2:29" x14ac:dyDescent="0.2">
      <c r="B196" s="6" t="s">
        <v>6492</v>
      </c>
      <c r="C196" s="6">
        <v>738689003</v>
      </c>
      <c r="D196" s="6">
        <v>1020303</v>
      </c>
      <c r="E196" s="6">
        <v>2</v>
      </c>
      <c r="F196" s="6" t="str">
        <f>VLOOKUP(C196,'AUD ABRIL'!B:T,2,0)</f>
        <v>Fundación de Derecho Privado.</v>
      </c>
      <c r="G196" s="6" t="str">
        <f>VLOOKUP(C196,'AUD ABRIL'!B:T,3,0)</f>
        <v>Otorgado por Decreto Supremo Nº 262, de fecha 2 de abril de 1997, por el Ministerio de Justicia. Publicado en el Diario Oficial con fecha 24 de abril de 1997.</v>
      </c>
      <c r="H196" s="6" t="str">
        <f>VLOOKUP(C196,'AUD ABRIL'!B:T,4,0)</f>
        <v>Certificado de Vigencia inscripción Nº7421 de fecha 02 de abril de 1997. Folio N° 500394531618 emitido por el Servicio de Registro Civil e Identificación, de fecha 18 de junio de 2021.</v>
      </c>
      <c r="I196" s="6" t="str">
        <f>VLOOKUP(C196,'AUD ABRIL'!B:T,5,0)</f>
        <v xml:space="preserve">Ayudar a la infancia desvalida sin distinción de sexo, sin distinción racial, creencia religiosa o política.
</v>
      </c>
      <c r="J196" s="6" t="str">
        <f>VLOOKUP(C196,'AUD ABRIL'!B:T,6,0)</f>
        <v xml:space="preserve">Presidente: 
Simona de la Barra Cruzat, 
Secretario:
Leoncio Toro Araya., 
Tesorero: 
Carlos Javier Contzen Fuentes, 
Director: 
Felipe Andrés Venegas Pozo, 
Director:
Gonzalo Sandoval Zambrano, 
</v>
      </c>
      <c r="K196" s="6" t="str">
        <f>VLOOKUP(C196,'AUD ABRIL'!B:T,7,0)</f>
        <v>El Consejo durará tres años en sus cargos y se renovará tácita y sucesivamente cada tres años, salvo que la mayoría absoluta de los demás consejeros, resuelva su exclusión.</v>
      </c>
      <c r="L196" s="6" t="str">
        <f>VLOOKUP(C196,'AUD ABRIL'!B:T,8,0)</f>
        <v>Nombramiento 12 de diciembre de 2019 y cesación 12 de diciembre de 2022.</v>
      </c>
      <c r="M196" s="6" t="str">
        <f>VLOOKUP(C196,'AUD ABRIL'!B:T,9,0)</f>
        <v xml:space="preserve">Simona de la Barra Cruzat
Rafael Mella Gallegos.
Podrán actuar conjunta o separadamente.
</v>
      </c>
      <c r="N196" s="6" t="str">
        <f>VLOOKUP(C196,'AUD ABRIL'!B:T,10,0)</f>
        <v>Exeter Nº 540-D, Concepción.</v>
      </c>
      <c r="O196" s="6" t="str">
        <f>VLOOKUP(C196,'AUD ABRIL'!B:T,11,0)</f>
        <v>VIII</v>
      </c>
      <c r="P196" s="6" t="str">
        <f>VLOOKUP(C196,'AUD ABRIL'!B:T,12,0)</f>
        <v>Concepción.</v>
      </c>
      <c r="Q196" s="6" t="str">
        <f>VLOOKUP(C196,'AUD ABRIL'!B:T,13,0)</f>
        <v xml:space="preserve"> 41-2106-850
</v>
      </c>
      <c r="R196" s="6" t="str">
        <f>VLOOKUP(C196,'AUD ABRIL'!B:T,14,0)</f>
        <v>contacto@tdesperanza.cl</v>
      </c>
      <c r="S196" s="6">
        <f>VLOOKUP(C196,'AUD ABRIL'!B:T,15,0)</f>
        <v>0</v>
      </c>
      <c r="T196" s="6" t="str">
        <f>VLOOKUP(C196,'AUD ABRIL'!B:T,16,0)</f>
        <v>93401.</v>
      </c>
      <c r="U196" s="6" t="str">
        <f>VLOOKUP(C196,'AUD ABRIL'!B:T,17,0)</f>
        <v xml:space="preserve">Certificado de antecedentes financieros, correspondientes al año 2020, aprobados por el Subdepartamento de Supervisión Financiera Nacional. </v>
      </c>
      <c r="V196" s="7">
        <f>VLOOKUP(C196,'AUD ABRIL'!B:T,18,0)</f>
        <v>37970</v>
      </c>
      <c r="W196" s="8">
        <f>VLOOKUP(C196,'AUD ABRIL'!B:T,19,0)</f>
        <v>6979</v>
      </c>
      <c r="X196" s="9">
        <v>7400043</v>
      </c>
      <c r="Y196" s="9">
        <v>15136452</v>
      </c>
      <c r="Z196" s="7">
        <v>44681</v>
      </c>
      <c r="AA196" s="6" t="s">
        <v>6340</v>
      </c>
      <c r="AB196" s="6" t="s">
        <v>6341</v>
      </c>
      <c r="AC196" s="6" t="s">
        <v>6343</v>
      </c>
    </row>
    <row r="197" spans="2:29" x14ac:dyDescent="0.2">
      <c r="B197" s="6" t="s">
        <v>6492</v>
      </c>
      <c r="C197" s="6">
        <v>738689003</v>
      </c>
      <c r="D197" s="6">
        <v>1051008</v>
      </c>
      <c r="E197" s="6">
        <v>5</v>
      </c>
      <c r="F197" s="6" t="str">
        <f>VLOOKUP(C197,'AUD ABRIL'!B:T,2,0)</f>
        <v>Fundación de Derecho Privado.</v>
      </c>
      <c r="G197" s="6" t="str">
        <f>VLOOKUP(C197,'AUD ABRIL'!B:T,3,0)</f>
        <v>Otorgado por Decreto Supremo Nº 262, de fecha 2 de abril de 1997, por el Ministerio de Justicia. Publicado en el Diario Oficial con fecha 24 de abril de 1997.</v>
      </c>
      <c r="H197" s="6" t="str">
        <f>VLOOKUP(C197,'AUD ABRIL'!B:T,4,0)</f>
        <v>Certificado de Vigencia inscripción Nº7421 de fecha 02 de abril de 1997. Folio N° 500394531618 emitido por el Servicio de Registro Civil e Identificación, de fecha 18 de junio de 2021.</v>
      </c>
      <c r="I197" s="6" t="str">
        <f>VLOOKUP(C197,'AUD ABRIL'!B:T,5,0)</f>
        <v xml:space="preserve">Ayudar a la infancia desvalida sin distinción de sexo, sin distinción racial, creencia religiosa o política.
</v>
      </c>
      <c r="J197" s="6" t="str">
        <f>VLOOKUP(C197,'AUD ABRIL'!B:T,6,0)</f>
        <v xml:space="preserve">Presidente: 
Simona de la Barra Cruzat, 
Secretario:
Leoncio Toro Araya., 
Tesorero: 
Carlos Javier Contzen Fuentes, 
Director: 
Felipe Andrés Venegas Pozo, 
Director:
Gonzalo Sandoval Zambrano, 
</v>
      </c>
      <c r="K197" s="6" t="str">
        <f>VLOOKUP(C197,'AUD ABRIL'!B:T,7,0)</f>
        <v>El Consejo durará tres años en sus cargos y se renovará tácita y sucesivamente cada tres años, salvo que la mayoría absoluta de los demás consejeros, resuelva su exclusión.</v>
      </c>
      <c r="L197" s="6" t="str">
        <f>VLOOKUP(C197,'AUD ABRIL'!B:T,8,0)</f>
        <v>Nombramiento 12 de diciembre de 2019 y cesación 12 de diciembre de 2022.</v>
      </c>
      <c r="M197" s="6" t="str">
        <f>VLOOKUP(C197,'AUD ABRIL'!B:T,9,0)</f>
        <v xml:space="preserve">Simona de la Barra Cruzat
Rafael Mella Gallegos.
Podrán actuar conjunta o separadamente.
</v>
      </c>
      <c r="N197" s="6" t="str">
        <f>VLOOKUP(C197,'AUD ABRIL'!B:T,10,0)</f>
        <v>Exeter Nº 540-D, Concepción.</v>
      </c>
      <c r="O197" s="6" t="str">
        <f>VLOOKUP(C197,'AUD ABRIL'!B:T,11,0)</f>
        <v>VIII</v>
      </c>
      <c r="P197" s="6" t="str">
        <f>VLOOKUP(C197,'AUD ABRIL'!B:T,12,0)</f>
        <v>Concepción.</v>
      </c>
      <c r="Q197" s="6" t="str">
        <f>VLOOKUP(C197,'AUD ABRIL'!B:T,13,0)</f>
        <v xml:space="preserve"> 41-2106-850
</v>
      </c>
      <c r="R197" s="6" t="str">
        <f>VLOOKUP(C197,'AUD ABRIL'!B:T,14,0)</f>
        <v>contacto@tdesperanza.cl</v>
      </c>
      <c r="S197" s="6">
        <f>VLOOKUP(C197,'AUD ABRIL'!B:T,15,0)</f>
        <v>0</v>
      </c>
      <c r="T197" s="6" t="str">
        <f>VLOOKUP(C197,'AUD ABRIL'!B:T,16,0)</f>
        <v>93401.</v>
      </c>
      <c r="U197" s="6" t="str">
        <f>VLOOKUP(C197,'AUD ABRIL'!B:T,17,0)</f>
        <v xml:space="preserve">Certificado de antecedentes financieros, correspondientes al año 2020, aprobados por el Subdepartamento de Supervisión Financiera Nacional. </v>
      </c>
      <c r="V197" s="7">
        <f>VLOOKUP(C197,'AUD ABRIL'!B:T,18,0)</f>
        <v>37970</v>
      </c>
      <c r="W197" s="8">
        <f>VLOOKUP(C197,'AUD ABRIL'!B:T,19,0)</f>
        <v>6979</v>
      </c>
      <c r="X197" s="9"/>
      <c r="Y197" s="9">
        <v>4724966</v>
      </c>
      <c r="Z197" s="7">
        <v>44681</v>
      </c>
      <c r="AA197" s="6" t="s">
        <v>6340</v>
      </c>
      <c r="AB197" s="6" t="s">
        <v>6341</v>
      </c>
      <c r="AC197" s="6" t="s">
        <v>6685</v>
      </c>
    </row>
    <row r="198" spans="2:29" x14ac:dyDescent="0.2">
      <c r="B198" s="6" t="s">
        <v>6492</v>
      </c>
      <c r="C198" s="6">
        <v>738689003</v>
      </c>
      <c r="D198" s="6">
        <v>1051176</v>
      </c>
      <c r="E198" s="6">
        <v>5</v>
      </c>
      <c r="F198" s="6" t="str">
        <f>VLOOKUP(C198,'AUD ABRIL'!B:T,2,0)</f>
        <v>Fundación de Derecho Privado.</v>
      </c>
      <c r="G198" s="6" t="str">
        <f>VLOOKUP(C198,'AUD ABRIL'!B:T,3,0)</f>
        <v>Otorgado por Decreto Supremo Nº 262, de fecha 2 de abril de 1997, por el Ministerio de Justicia. Publicado en el Diario Oficial con fecha 24 de abril de 1997.</v>
      </c>
      <c r="H198" s="6" t="str">
        <f>VLOOKUP(C198,'AUD ABRIL'!B:T,4,0)</f>
        <v>Certificado de Vigencia inscripción Nº7421 de fecha 02 de abril de 1997. Folio N° 500394531618 emitido por el Servicio de Registro Civil e Identificación, de fecha 18 de junio de 2021.</v>
      </c>
      <c r="I198" s="6" t="str">
        <f>VLOOKUP(C198,'AUD ABRIL'!B:T,5,0)</f>
        <v xml:space="preserve">Ayudar a la infancia desvalida sin distinción de sexo, sin distinción racial, creencia religiosa o política.
</v>
      </c>
      <c r="J198" s="6" t="str">
        <f>VLOOKUP(C198,'AUD ABRIL'!B:T,6,0)</f>
        <v xml:space="preserve">Presidente: 
Simona de la Barra Cruzat, 
Secretario:
Leoncio Toro Araya., 
Tesorero: 
Carlos Javier Contzen Fuentes, 
Director: 
Felipe Andrés Venegas Pozo, 
Director:
Gonzalo Sandoval Zambrano, 
</v>
      </c>
      <c r="K198" s="6" t="str">
        <f>VLOOKUP(C198,'AUD ABRIL'!B:T,7,0)</f>
        <v>El Consejo durará tres años en sus cargos y se renovará tácita y sucesivamente cada tres años, salvo que la mayoría absoluta de los demás consejeros, resuelva su exclusión.</v>
      </c>
      <c r="L198" s="6" t="str">
        <f>VLOOKUP(C198,'AUD ABRIL'!B:T,8,0)</f>
        <v>Nombramiento 12 de diciembre de 2019 y cesación 12 de diciembre de 2022.</v>
      </c>
      <c r="M198" s="6" t="str">
        <f>VLOOKUP(C198,'AUD ABRIL'!B:T,9,0)</f>
        <v xml:space="preserve">Simona de la Barra Cruzat
Rafael Mella Gallegos.
Podrán actuar conjunta o separadamente.
</v>
      </c>
      <c r="N198" s="6" t="str">
        <f>VLOOKUP(C198,'AUD ABRIL'!B:T,10,0)</f>
        <v>Exeter Nº 540-D, Concepción.</v>
      </c>
      <c r="O198" s="6" t="str">
        <f>VLOOKUP(C198,'AUD ABRIL'!B:T,11,0)</f>
        <v>VIII</v>
      </c>
      <c r="P198" s="6" t="str">
        <f>VLOOKUP(C198,'AUD ABRIL'!B:T,12,0)</f>
        <v>Concepción.</v>
      </c>
      <c r="Q198" s="6" t="str">
        <f>VLOOKUP(C198,'AUD ABRIL'!B:T,13,0)</f>
        <v xml:space="preserve"> 41-2106-850
</v>
      </c>
      <c r="R198" s="6" t="str">
        <f>VLOOKUP(C198,'AUD ABRIL'!B:T,14,0)</f>
        <v>contacto@tdesperanza.cl</v>
      </c>
      <c r="S198" s="6">
        <f>VLOOKUP(C198,'AUD ABRIL'!B:T,15,0)</f>
        <v>0</v>
      </c>
      <c r="T198" s="6" t="str">
        <f>VLOOKUP(C198,'AUD ABRIL'!B:T,16,0)</f>
        <v>93401.</v>
      </c>
      <c r="U198" s="6" t="str">
        <f>VLOOKUP(C198,'AUD ABRIL'!B:T,17,0)</f>
        <v xml:space="preserve">Certificado de antecedentes financieros, correspondientes al año 2020, aprobados por el Subdepartamento de Supervisión Financiera Nacional. </v>
      </c>
      <c r="V198" s="7">
        <f>VLOOKUP(C198,'AUD ABRIL'!B:T,18,0)</f>
        <v>37970</v>
      </c>
      <c r="W198" s="8">
        <f>VLOOKUP(C198,'AUD ABRIL'!B:T,19,0)</f>
        <v>6979</v>
      </c>
      <c r="X198" s="9"/>
      <c r="Y198" s="9">
        <v>2587200</v>
      </c>
      <c r="Z198" s="7">
        <v>44681</v>
      </c>
      <c r="AA198" s="6" t="s">
        <v>6340</v>
      </c>
      <c r="AB198" s="6" t="s">
        <v>6341</v>
      </c>
      <c r="AC198" s="6" t="s">
        <v>6685</v>
      </c>
    </row>
    <row r="199" spans="2:29" x14ac:dyDescent="0.2">
      <c r="B199" s="6" t="s">
        <v>6492</v>
      </c>
      <c r="C199" s="6">
        <v>738689003</v>
      </c>
      <c r="D199" s="6">
        <v>1051177</v>
      </c>
      <c r="E199" s="6">
        <v>5</v>
      </c>
      <c r="F199" s="6" t="str">
        <f>VLOOKUP(C199,'AUD ABRIL'!B:T,2,0)</f>
        <v>Fundación de Derecho Privado.</v>
      </c>
      <c r="G199" s="6" t="str">
        <f>VLOOKUP(C199,'AUD ABRIL'!B:T,3,0)</f>
        <v>Otorgado por Decreto Supremo Nº 262, de fecha 2 de abril de 1997, por el Ministerio de Justicia. Publicado en el Diario Oficial con fecha 24 de abril de 1997.</v>
      </c>
      <c r="H199" s="6" t="str">
        <f>VLOOKUP(C199,'AUD ABRIL'!B:T,4,0)</f>
        <v>Certificado de Vigencia inscripción Nº7421 de fecha 02 de abril de 1997. Folio N° 500394531618 emitido por el Servicio de Registro Civil e Identificación, de fecha 18 de junio de 2021.</v>
      </c>
      <c r="I199" s="6" t="str">
        <f>VLOOKUP(C199,'AUD ABRIL'!B:T,5,0)</f>
        <v xml:space="preserve">Ayudar a la infancia desvalida sin distinción de sexo, sin distinción racial, creencia religiosa o política.
</v>
      </c>
      <c r="J199" s="6" t="str">
        <f>VLOOKUP(C199,'AUD ABRIL'!B:T,6,0)</f>
        <v xml:space="preserve">Presidente: 
Simona de la Barra Cruzat, 
Secretario:
Leoncio Toro Araya., 
Tesorero: 
Carlos Javier Contzen Fuentes, 
Director: 
Felipe Andrés Venegas Pozo, 
Director:
Gonzalo Sandoval Zambrano, 
</v>
      </c>
      <c r="K199" s="6" t="str">
        <f>VLOOKUP(C199,'AUD ABRIL'!B:T,7,0)</f>
        <v>El Consejo durará tres años en sus cargos y se renovará tácita y sucesivamente cada tres años, salvo que la mayoría absoluta de los demás consejeros, resuelva su exclusión.</v>
      </c>
      <c r="L199" s="6" t="str">
        <f>VLOOKUP(C199,'AUD ABRIL'!B:T,8,0)</f>
        <v>Nombramiento 12 de diciembre de 2019 y cesación 12 de diciembre de 2022.</v>
      </c>
      <c r="M199" s="6" t="str">
        <f>VLOOKUP(C199,'AUD ABRIL'!B:T,9,0)</f>
        <v xml:space="preserve">Simona de la Barra Cruzat
Rafael Mella Gallegos.
Podrán actuar conjunta o separadamente.
</v>
      </c>
      <c r="N199" s="6" t="str">
        <f>VLOOKUP(C199,'AUD ABRIL'!B:T,10,0)</f>
        <v>Exeter Nº 540-D, Concepción.</v>
      </c>
      <c r="O199" s="6" t="str">
        <f>VLOOKUP(C199,'AUD ABRIL'!B:T,11,0)</f>
        <v>VIII</v>
      </c>
      <c r="P199" s="6" t="str">
        <f>VLOOKUP(C199,'AUD ABRIL'!B:T,12,0)</f>
        <v>Concepción.</v>
      </c>
      <c r="Q199" s="6" t="str">
        <f>VLOOKUP(C199,'AUD ABRIL'!B:T,13,0)</f>
        <v xml:space="preserve"> 41-2106-850
</v>
      </c>
      <c r="R199" s="6" t="str">
        <f>VLOOKUP(C199,'AUD ABRIL'!B:T,14,0)</f>
        <v>contacto@tdesperanza.cl</v>
      </c>
      <c r="S199" s="6">
        <f>VLOOKUP(C199,'AUD ABRIL'!B:T,15,0)</f>
        <v>0</v>
      </c>
      <c r="T199" s="6" t="str">
        <f>VLOOKUP(C199,'AUD ABRIL'!B:T,16,0)</f>
        <v>93401.</v>
      </c>
      <c r="U199" s="6" t="str">
        <f>VLOOKUP(C199,'AUD ABRIL'!B:T,17,0)</f>
        <v xml:space="preserve">Certificado de antecedentes financieros, correspondientes al año 2020, aprobados por el Subdepartamento de Supervisión Financiera Nacional. </v>
      </c>
      <c r="V199" s="7">
        <f>VLOOKUP(C199,'AUD ABRIL'!B:T,18,0)</f>
        <v>37970</v>
      </c>
      <c r="W199" s="8">
        <f>VLOOKUP(C199,'AUD ABRIL'!B:T,19,0)</f>
        <v>6979</v>
      </c>
      <c r="X199" s="9"/>
      <c r="Y199" s="9">
        <v>2759249</v>
      </c>
      <c r="Z199" s="7">
        <v>44681</v>
      </c>
      <c r="AA199" s="6" t="s">
        <v>6340</v>
      </c>
      <c r="AB199" s="6" t="s">
        <v>6341</v>
      </c>
      <c r="AC199" s="6" t="s">
        <v>6685</v>
      </c>
    </row>
    <row r="200" spans="2:29" x14ac:dyDescent="0.2">
      <c r="B200" s="6" t="s">
        <v>6492</v>
      </c>
      <c r="C200" s="6">
        <v>738689003</v>
      </c>
      <c r="D200" s="6">
        <v>1051355</v>
      </c>
      <c r="E200" s="6">
        <v>5</v>
      </c>
      <c r="F200" s="6" t="str">
        <f>VLOOKUP(C200,'AUD ABRIL'!B:T,2,0)</f>
        <v>Fundación de Derecho Privado.</v>
      </c>
      <c r="G200" s="6" t="str">
        <f>VLOOKUP(C200,'AUD ABRIL'!B:T,3,0)</f>
        <v>Otorgado por Decreto Supremo Nº 262, de fecha 2 de abril de 1997, por el Ministerio de Justicia. Publicado en el Diario Oficial con fecha 24 de abril de 1997.</v>
      </c>
      <c r="H200" s="6" t="str">
        <f>VLOOKUP(C200,'AUD ABRIL'!B:T,4,0)</f>
        <v>Certificado de Vigencia inscripción Nº7421 de fecha 02 de abril de 1997. Folio N° 500394531618 emitido por el Servicio de Registro Civil e Identificación, de fecha 18 de junio de 2021.</v>
      </c>
      <c r="I200" s="6" t="str">
        <f>VLOOKUP(C200,'AUD ABRIL'!B:T,5,0)</f>
        <v xml:space="preserve">Ayudar a la infancia desvalida sin distinción de sexo, sin distinción racial, creencia religiosa o política.
</v>
      </c>
      <c r="J200" s="6" t="str">
        <f>VLOOKUP(C200,'AUD ABRIL'!B:T,6,0)</f>
        <v xml:space="preserve">Presidente: 
Simona de la Barra Cruzat, 
Secretario:
Leoncio Toro Araya., 
Tesorero: 
Carlos Javier Contzen Fuentes, 
Director: 
Felipe Andrés Venegas Pozo, 
Director:
Gonzalo Sandoval Zambrano, 
</v>
      </c>
      <c r="K200" s="6" t="str">
        <f>VLOOKUP(C200,'AUD ABRIL'!B:T,7,0)</f>
        <v>El Consejo durará tres años en sus cargos y se renovará tácita y sucesivamente cada tres años, salvo que la mayoría absoluta de los demás consejeros, resuelva su exclusión.</v>
      </c>
      <c r="L200" s="6" t="str">
        <f>VLOOKUP(C200,'AUD ABRIL'!B:T,8,0)</f>
        <v>Nombramiento 12 de diciembre de 2019 y cesación 12 de diciembre de 2022.</v>
      </c>
      <c r="M200" s="6" t="str">
        <f>VLOOKUP(C200,'AUD ABRIL'!B:T,9,0)</f>
        <v xml:space="preserve">Simona de la Barra Cruzat
Rafael Mella Gallegos.
Podrán actuar conjunta o separadamente.
</v>
      </c>
      <c r="N200" s="6" t="str">
        <f>VLOOKUP(C200,'AUD ABRIL'!B:T,10,0)</f>
        <v>Exeter Nº 540-D, Concepción.</v>
      </c>
      <c r="O200" s="6" t="str">
        <f>VLOOKUP(C200,'AUD ABRIL'!B:T,11,0)</f>
        <v>VIII</v>
      </c>
      <c r="P200" s="6" t="str">
        <f>VLOOKUP(C200,'AUD ABRIL'!B:T,12,0)</f>
        <v>Concepción.</v>
      </c>
      <c r="Q200" s="6" t="str">
        <f>VLOOKUP(C200,'AUD ABRIL'!B:T,13,0)</f>
        <v xml:space="preserve"> 41-2106-850
</v>
      </c>
      <c r="R200" s="6" t="str">
        <f>VLOOKUP(C200,'AUD ABRIL'!B:T,14,0)</f>
        <v>contacto@tdesperanza.cl</v>
      </c>
      <c r="S200" s="6">
        <f>VLOOKUP(C200,'AUD ABRIL'!B:T,15,0)</f>
        <v>0</v>
      </c>
      <c r="T200" s="6" t="str">
        <f>VLOOKUP(C200,'AUD ABRIL'!B:T,16,0)</f>
        <v>93401.</v>
      </c>
      <c r="U200" s="6" t="str">
        <f>VLOOKUP(C200,'AUD ABRIL'!B:T,17,0)</f>
        <v xml:space="preserve">Certificado de antecedentes financieros, correspondientes al año 2020, aprobados por el Subdepartamento de Supervisión Financiera Nacional. </v>
      </c>
      <c r="V200" s="7">
        <f>VLOOKUP(C200,'AUD ABRIL'!B:T,18,0)</f>
        <v>37970</v>
      </c>
      <c r="W200" s="8">
        <f>VLOOKUP(C200,'AUD ABRIL'!B:T,19,0)</f>
        <v>6979</v>
      </c>
      <c r="X200" s="9">
        <v>6152300</v>
      </c>
      <c r="Y200" s="9">
        <v>21754533</v>
      </c>
      <c r="Z200" s="7">
        <v>44681</v>
      </c>
      <c r="AA200" s="6" t="s">
        <v>6340</v>
      </c>
      <c r="AB200" s="6" t="s">
        <v>6341</v>
      </c>
      <c r="AC200" s="6" t="s">
        <v>6685</v>
      </c>
    </row>
    <row r="201" spans="2:29" x14ac:dyDescent="0.2">
      <c r="B201" s="6" t="s">
        <v>6492</v>
      </c>
      <c r="C201" s="6">
        <v>738689003</v>
      </c>
      <c r="D201" s="6">
        <v>1080944</v>
      </c>
      <c r="E201" s="6">
        <v>8</v>
      </c>
      <c r="F201" s="6" t="str">
        <f>VLOOKUP(C201,'AUD ABRIL'!B:T,2,0)</f>
        <v>Fundación de Derecho Privado.</v>
      </c>
      <c r="G201" s="6" t="str">
        <f>VLOOKUP(C201,'AUD ABRIL'!B:T,3,0)</f>
        <v>Otorgado por Decreto Supremo Nº 262, de fecha 2 de abril de 1997, por el Ministerio de Justicia. Publicado en el Diario Oficial con fecha 24 de abril de 1997.</v>
      </c>
      <c r="H201" s="6" t="str">
        <f>VLOOKUP(C201,'AUD ABRIL'!B:T,4,0)</f>
        <v>Certificado de Vigencia inscripción Nº7421 de fecha 02 de abril de 1997. Folio N° 500394531618 emitido por el Servicio de Registro Civil e Identificación, de fecha 18 de junio de 2021.</v>
      </c>
      <c r="I201" s="6" t="str">
        <f>VLOOKUP(C201,'AUD ABRIL'!B:T,5,0)</f>
        <v xml:space="preserve">Ayudar a la infancia desvalida sin distinción de sexo, sin distinción racial, creencia religiosa o política.
</v>
      </c>
      <c r="J201" s="6" t="str">
        <f>VLOOKUP(C201,'AUD ABRIL'!B:T,6,0)</f>
        <v xml:space="preserve">Presidente: 
Simona de la Barra Cruzat, 
Secretario:
Leoncio Toro Araya., 
Tesorero: 
Carlos Javier Contzen Fuentes, 
Director: 
Felipe Andrés Venegas Pozo, 
Director:
Gonzalo Sandoval Zambrano, 
</v>
      </c>
      <c r="K201" s="6" t="str">
        <f>VLOOKUP(C201,'AUD ABRIL'!B:T,7,0)</f>
        <v>El Consejo durará tres años en sus cargos y se renovará tácita y sucesivamente cada tres años, salvo que la mayoría absoluta de los demás consejeros, resuelva su exclusión.</v>
      </c>
      <c r="L201" s="6" t="str">
        <f>VLOOKUP(C201,'AUD ABRIL'!B:T,8,0)</f>
        <v>Nombramiento 12 de diciembre de 2019 y cesación 12 de diciembre de 2022.</v>
      </c>
      <c r="M201" s="6" t="str">
        <f>VLOOKUP(C201,'AUD ABRIL'!B:T,9,0)</f>
        <v xml:space="preserve">Simona de la Barra Cruzat
Rafael Mella Gallegos.
Podrán actuar conjunta o separadamente.
</v>
      </c>
      <c r="N201" s="6" t="str">
        <f>VLOOKUP(C201,'AUD ABRIL'!B:T,10,0)</f>
        <v>Exeter Nº 540-D, Concepción.</v>
      </c>
      <c r="O201" s="6" t="str">
        <f>VLOOKUP(C201,'AUD ABRIL'!B:T,11,0)</f>
        <v>VIII</v>
      </c>
      <c r="P201" s="6" t="str">
        <f>VLOOKUP(C201,'AUD ABRIL'!B:T,12,0)</f>
        <v>Concepción.</v>
      </c>
      <c r="Q201" s="6" t="str">
        <f>VLOOKUP(C201,'AUD ABRIL'!B:T,13,0)</f>
        <v xml:space="preserve"> 41-2106-850
</v>
      </c>
      <c r="R201" s="6" t="str">
        <f>VLOOKUP(C201,'AUD ABRIL'!B:T,14,0)</f>
        <v>contacto@tdesperanza.cl</v>
      </c>
      <c r="S201" s="6">
        <f>VLOOKUP(C201,'AUD ABRIL'!B:T,15,0)</f>
        <v>0</v>
      </c>
      <c r="T201" s="6" t="str">
        <f>VLOOKUP(C201,'AUD ABRIL'!B:T,16,0)</f>
        <v>93401.</v>
      </c>
      <c r="U201" s="6" t="str">
        <f>VLOOKUP(C201,'AUD ABRIL'!B:T,17,0)</f>
        <v xml:space="preserve">Certificado de antecedentes financieros, correspondientes al año 2020, aprobados por el Subdepartamento de Supervisión Financiera Nacional. </v>
      </c>
      <c r="V201" s="7">
        <f>VLOOKUP(C201,'AUD ABRIL'!B:T,18,0)</f>
        <v>37970</v>
      </c>
      <c r="W201" s="8">
        <f>VLOOKUP(C201,'AUD ABRIL'!B:T,19,0)</f>
        <v>6979</v>
      </c>
      <c r="X201" s="9"/>
      <c r="Y201" s="9">
        <v>5723116</v>
      </c>
      <c r="Z201" s="7">
        <v>44681</v>
      </c>
      <c r="AA201" s="6" t="s">
        <v>6340</v>
      </c>
      <c r="AB201" s="6" t="s">
        <v>6341</v>
      </c>
      <c r="AC201" s="6" t="s">
        <v>6358</v>
      </c>
    </row>
    <row r="202" spans="2:29" x14ac:dyDescent="0.2">
      <c r="B202" s="6" t="s">
        <v>6492</v>
      </c>
      <c r="C202" s="6">
        <v>738689003</v>
      </c>
      <c r="D202" s="6">
        <v>1080945</v>
      </c>
      <c r="E202" s="6">
        <v>8</v>
      </c>
      <c r="F202" s="6" t="str">
        <f>VLOOKUP(C202,'AUD ABRIL'!B:T,2,0)</f>
        <v>Fundación de Derecho Privado.</v>
      </c>
      <c r="G202" s="6" t="str">
        <f>VLOOKUP(C202,'AUD ABRIL'!B:T,3,0)</f>
        <v>Otorgado por Decreto Supremo Nº 262, de fecha 2 de abril de 1997, por el Ministerio de Justicia. Publicado en el Diario Oficial con fecha 24 de abril de 1997.</v>
      </c>
      <c r="H202" s="6" t="str">
        <f>VLOOKUP(C202,'AUD ABRIL'!B:T,4,0)</f>
        <v>Certificado de Vigencia inscripción Nº7421 de fecha 02 de abril de 1997. Folio N° 500394531618 emitido por el Servicio de Registro Civil e Identificación, de fecha 18 de junio de 2021.</v>
      </c>
      <c r="I202" s="6" t="str">
        <f>VLOOKUP(C202,'AUD ABRIL'!B:T,5,0)</f>
        <v xml:space="preserve">Ayudar a la infancia desvalida sin distinción de sexo, sin distinción racial, creencia religiosa o política.
</v>
      </c>
      <c r="J202" s="6" t="str">
        <f>VLOOKUP(C202,'AUD ABRIL'!B:T,6,0)</f>
        <v xml:space="preserve">Presidente: 
Simona de la Barra Cruzat, 
Secretario:
Leoncio Toro Araya., 
Tesorero: 
Carlos Javier Contzen Fuentes, 
Director: 
Felipe Andrés Venegas Pozo, 
Director:
Gonzalo Sandoval Zambrano, 
</v>
      </c>
      <c r="K202" s="6" t="str">
        <f>VLOOKUP(C202,'AUD ABRIL'!B:T,7,0)</f>
        <v>El Consejo durará tres años en sus cargos y se renovará tácita y sucesivamente cada tres años, salvo que la mayoría absoluta de los demás consejeros, resuelva su exclusión.</v>
      </c>
      <c r="L202" s="6" t="str">
        <f>VLOOKUP(C202,'AUD ABRIL'!B:T,8,0)</f>
        <v>Nombramiento 12 de diciembre de 2019 y cesación 12 de diciembre de 2022.</v>
      </c>
      <c r="M202" s="6" t="str">
        <f>VLOOKUP(C202,'AUD ABRIL'!B:T,9,0)</f>
        <v xml:space="preserve">Simona de la Barra Cruzat
Rafael Mella Gallegos.
Podrán actuar conjunta o separadamente.
</v>
      </c>
      <c r="N202" s="6" t="str">
        <f>VLOOKUP(C202,'AUD ABRIL'!B:T,10,0)</f>
        <v>Exeter Nº 540-D, Concepción.</v>
      </c>
      <c r="O202" s="6" t="str">
        <f>VLOOKUP(C202,'AUD ABRIL'!B:T,11,0)</f>
        <v>VIII</v>
      </c>
      <c r="P202" s="6" t="str">
        <f>VLOOKUP(C202,'AUD ABRIL'!B:T,12,0)</f>
        <v>Concepción.</v>
      </c>
      <c r="Q202" s="6" t="str">
        <f>VLOOKUP(C202,'AUD ABRIL'!B:T,13,0)</f>
        <v xml:space="preserve"> 41-2106-850
</v>
      </c>
      <c r="R202" s="6" t="str">
        <f>VLOOKUP(C202,'AUD ABRIL'!B:T,14,0)</f>
        <v>contacto@tdesperanza.cl</v>
      </c>
      <c r="S202" s="6">
        <f>VLOOKUP(C202,'AUD ABRIL'!B:T,15,0)</f>
        <v>0</v>
      </c>
      <c r="T202" s="6" t="str">
        <f>VLOOKUP(C202,'AUD ABRIL'!B:T,16,0)</f>
        <v>93401.</v>
      </c>
      <c r="U202" s="6" t="str">
        <f>VLOOKUP(C202,'AUD ABRIL'!B:T,17,0)</f>
        <v xml:space="preserve">Certificado de antecedentes financieros, correspondientes al año 2020, aprobados por el Subdepartamento de Supervisión Financiera Nacional. </v>
      </c>
      <c r="V202" s="7">
        <f>VLOOKUP(C202,'AUD ABRIL'!B:T,18,0)</f>
        <v>37970</v>
      </c>
      <c r="W202" s="8">
        <f>VLOOKUP(C202,'AUD ABRIL'!B:T,19,0)</f>
        <v>6979</v>
      </c>
      <c r="X202" s="9"/>
      <c r="Y202" s="9">
        <v>6564750</v>
      </c>
      <c r="Z202" s="7">
        <v>44681</v>
      </c>
      <c r="AA202" s="6" t="s">
        <v>6340</v>
      </c>
      <c r="AB202" s="6" t="s">
        <v>6341</v>
      </c>
      <c r="AC202" s="6" t="s">
        <v>148</v>
      </c>
    </row>
    <row r="203" spans="2:29" x14ac:dyDescent="0.2">
      <c r="B203" s="6" t="s">
        <v>6492</v>
      </c>
      <c r="C203" s="6">
        <v>738689003</v>
      </c>
      <c r="D203" s="6">
        <v>1081209</v>
      </c>
      <c r="E203" s="6">
        <v>8</v>
      </c>
      <c r="F203" s="6" t="str">
        <f>VLOOKUP(C203,'AUD ABRIL'!B:T,2,0)</f>
        <v>Fundación de Derecho Privado.</v>
      </c>
      <c r="G203" s="6" t="str">
        <f>VLOOKUP(C203,'AUD ABRIL'!B:T,3,0)</f>
        <v>Otorgado por Decreto Supremo Nº 262, de fecha 2 de abril de 1997, por el Ministerio de Justicia. Publicado en el Diario Oficial con fecha 24 de abril de 1997.</v>
      </c>
      <c r="H203" s="6" t="str">
        <f>VLOOKUP(C203,'AUD ABRIL'!B:T,4,0)</f>
        <v>Certificado de Vigencia inscripción Nº7421 de fecha 02 de abril de 1997. Folio N° 500394531618 emitido por el Servicio de Registro Civil e Identificación, de fecha 18 de junio de 2021.</v>
      </c>
      <c r="I203" s="6" t="str">
        <f>VLOOKUP(C203,'AUD ABRIL'!B:T,5,0)</f>
        <v xml:space="preserve">Ayudar a la infancia desvalida sin distinción de sexo, sin distinción racial, creencia religiosa o política.
</v>
      </c>
      <c r="J203" s="6" t="str">
        <f>VLOOKUP(C203,'AUD ABRIL'!B:T,6,0)</f>
        <v xml:space="preserve">Presidente: 
Simona de la Barra Cruzat, 
Secretario:
Leoncio Toro Araya., 
Tesorero: 
Carlos Javier Contzen Fuentes, 
Director: 
Felipe Andrés Venegas Pozo, 
Director:
Gonzalo Sandoval Zambrano, 
</v>
      </c>
      <c r="K203" s="6" t="str">
        <f>VLOOKUP(C203,'AUD ABRIL'!B:T,7,0)</f>
        <v>El Consejo durará tres años en sus cargos y se renovará tácita y sucesivamente cada tres años, salvo que la mayoría absoluta de los demás consejeros, resuelva su exclusión.</v>
      </c>
      <c r="L203" s="6" t="str">
        <f>VLOOKUP(C203,'AUD ABRIL'!B:T,8,0)</f>
        <v>Nombramiento 12 de diciembre de 2019 y cesación 12 de diciembre de 2022.</v>
      </c>
      <c r="M203" s="6" t="str">
        <f>VLOOKUP(C203,'AUD ABRIL'!B:T,9,0)</f>
        <v xml:space="preserve">Simona de la Barra Cruzat
Rafael Mella Gallegos.
Podrán actuar conjunta o separadamente.
</v>
      </c>
      <c r="N203" s="6" t="str">
        <f>VLOOKUP(C203,'AUD ABRIL'!B:T,10,0)</f>
        <v>Exeter Nº 540-D, Concepción.</v>
      </c>
      <c r="O203" s="6" t="str">
        <f>VLOOKUP(C203,'AUD ABRIL'!B:T,11,0)</f>
        <v>VIII</v>
      </c>
      <c r="P203" s="6" t="str">
        <f>VLOOKUP(C203,'AUD ABRIL'!B:T,12,0)</f>
        <v>Concepción.</v>
      </c>
      <c r="Q203" s="6" t="str">
        <f>VLOOKUP(C203,'AUD ABRIL'!B:T,13,0)</f>
        <v xml:space="preserve"> 41-2106-850
</v>
      </c>
      <c r="R203" s="6" t="str">
        <f>VLOOKUP(C203,'AUD ABRIL'!B:T,14,0)</f>
        <v>contacto@tdesperanza.cl</v>
      </c>
      <c r="S203" s="6">
        <f>VLOOKUP(C203,'AUD ABRIL'!B:T,15,0)</f>
        <v>0</v>
      </c>
      <c r="T203" s="6" t="str">
        <f>VLOOKUP(C203,'AUD ABRIL'!B:T,16,0)</f>
        <v>93401.</v>
      </c>
      <c r="U203" s="6" t="str">
        <f>VLOOKUP(C203,'AUD ABRIL'!B:T,17,0)</f>
        <v xml:space="preserve">Certificado de antecedentes financieros, correspondientes al año 2020, aprobados por el Subdepartamento de Supervisión Financiera Nacional. </v>
      </c>
      <c r="V203" s="7">
        <f>VLOOKUP(C203,'AUD ABRIL'!B:T,18,0)</f>
        <v>37970</v>
      </c>
      <c r="W203" s="8">
        <f>VLOOKUP(C203,'AUD ABRIL'!B:T,19,0)</f>
        <v>6979</v>
      </c>
      <c r="X203" s="9">
        <v>16685222</v>
      </c>
      <c r="Y203" s="9">
        <v>63960018</v>
      </c>
      <c r="Z203" s="7">
        <v>44681</v>
      </c>
      <c r="AA203" s="6" t="s">
        <v>6340</v>
      </c>
      <c r="AB203" s="6" t="s">
        <v>6341</v>
      </c>
      <c r="AC203" s="6" t="s">
        <v>148</v>
      </c>
    </row>
    <row r="204" spans="2:29" x14ac:dyDescent="0.2">
      <c r="B204" s="6" t="s">
        <v>6492</v>
      </c>
      <c r="C204" s="6">
        <v>738689003</v>
      </c>
      <c r="D204" s="6">
        <v>1081221</v>
      </c>
      <c r="E204" s="6">
        <v>8</v>
      </c>
      <c r="F204" s="6" t="str">
        <f>VLOOKUP(C204,'AUD ABRIL'!B:T,2,0)</f>
        <v>Fundación de Derecho Privado.</v>
      </c>
      <c r="G204" s="6" t="str">
        <f>VLOOKUP(C204,'AUD ABRIL'!B:T,3,0)</f>
        <v>Otorgado por Decreto Supremo Nº 262, de fecha 2 de abril de 1997, por el Ministerio de Justicia. Publicado en el Diario Oficial con fecha 24 de abril de 1997.</v>
      </c>
      <c r="H204" s="6" t="str">
        <f>VLOOKUP(C204,'AUD ABRIL'!B:T,4,0)</f>
        <v>Certificado de Vigencia inscripción Nº7421 de fecha 02 de abril de 1997. Folio N° 500394531618 emitido por el Servicio de Registro Civil e Identificación, de fecha 18 de junio de 2021.</v>
      </c>
      <c r="I204" s="6" t="str">
        <f>VLOOKUP(C204,'AUD ABRIL'!B:T,5,0)</f>
        <v xml:space="preserve">Ayudar a la infancia desvalida sin distinción de sexo, sin distinción racial, creencia religiosa o política.
</v>
      </c>
      <c r="J204" s="6" t="str">
        <f>VLOOKUP(C204,'AUD ABRIL'!B:T,6,0)</f>
        <v xml:space="preserve">Presidente: 
Simona de la Barra Cruzat, 
Secretario:
Leoncio Toro Araya., 
Tesorero: 
Carlos Javier Contzen Fuentes, 
Director: 
Felipe Andrés Venegas Pozo, 
Director:
Gonzalo Sandoval Zambrano, 
</v>
      </c>
      <c r="K204" s="6" t="str">
        <f>VLOOKUP(C204,'AUD ABRIL'!B:T,7,0)</f>
        <v>El Consejo durará tres años en sus cargos y se renovará tácita y sucesivamente cada tres años, salvo que la mayoría absoluta de los demás consejeros, resuelva su exclusión.</v>
      </c>
      <c r="L204" s="6" t="str">
        <f>VLOOKUP(C204,'AUD ABRIL'!B:T,8,0)</f>
        <v>Nombramiento 12 de diciembre de 2019 y cesación 12 de diciembre de 2022.</v>
      </c>
      <c r="M204" s="6" t="str">
        <f>VLOOKUP(C204,'AUD ABRIL'!B:T,9,0)</f>
        <v xml:space="preserve">Simona de la Barra Cruzat
Rafael Mella Gallegos.
Podrán actuar conjunta o separadamente.
</v>
      </c>
      <c r="N204" s="6" t="str">
        <f>VLOOKUP(C204,'AUD ABRIL'!B:T,10,0)</f>
        <v>Exeter Nº 540-D, Concepción.</v>
      </c>
      <c r="O204" s="6" t="str">
        <f>VLOOKUP(C204,'AUD ABRIL'!B:T,11,0)</f>
        <v>VIII</v>
      </c>
      <c r="P204" s="6" t="str">
        <f>VLOOKUP(C204,'AUD ABRIL'!B:T,12,0)</f>
        <v>Concepción.</v>
      </c>
      <c r="Q204" s="6" t="str">
        <f>VLOOKUP(C204,'AUD ABRIL'!B:T,13,0)</f>
        <v xml:space="preserve"> 41-2106-850
</v>
      </c>
      <c r="R204" s="6" t="str">
        <f>VLOOKUP(C204,'AUD ABRIL'!B:T,14,0)</f>
        <v>contacto@tdesperanza.cl</v>
      </c>
      <c r="S204" s="6">
        <f>VLOOKUP(C204,'AUD ABRIL'!B:T,15,0)</f>
        <v>0</v>
      </c>
      <c r="T204" s="6" t="str">
        <f>VLOOKUP(C204,'AUD ABRIL'!B:T,16,0)</f>
        <v>93401.</v>
      </c>
      <c r="U204" s="6" t="str">
        <f>VLOOKUP(C204,'AUD ABRIL'!B:T,17,0)</f>
        <v xml:space="preserve">Certificado de antecedentes financieros, correspondientes al año 2020, aprobados por el Subdepartamento de Supervisión Financiera Nacional. </v>
      </c>
      <c r="V204" s="7">
        <f>VLOOKUP(C204,'AUD ABRIL'!B:T,18,0)</f>
        <v>37970</v>
      </c>
      <c r="W204" s="8">
        <f>VLOOKUP(C204,'AUD ABRIL'!B:T,19,0)</f>
        <v>6979</v>
      </c>
      <c r="X204" s="9">
        <v>5190080</v>
      </c>
      <c r="Y204" s="9">
        <v>24351296</v>
      </c>
      <c r="Z204" s="7">
        <v>44681</v>
      </c>
      <c r="AA204" s="6" t="s">
        <v>6340</v>
      </c>
      <c r="AB204" s="6" t="s">
        <v>6341</v>
      </c>
      <c r="AC204" s="6" t="s">
        <v>148</v>
      </c>
    </row>
    <row r="205" spans="2:29" x14ac:dyDescent="0.2">
      <c r="B205" s="6" t="s">
        <v>6492</v>
      </c>
      <c r="C205" s="6">
        <v>738689003</v>
      </c>
      <c r="D205" s="6">
        <v>1081222</v>
      </c>
      <c r="E205" s="6">
        <v>8</v>
      </c>
      <c r="F205" s="6" t="str">
        <f>VLOOKUP(C205,'AUD ABRIL'!B:T,2,0)</f>
        <v>Fundación de Derecho Privado.</v>
      </c>
      <c r="G205" s="6" t="str">
        <f>VLOOKUP(C205,'AUD ABRIL'!B:T,3,0)</f>
        <v>Otorgado por Decreto Supremo Nº 262, de fecha 2 de abril de 1997, por el Ministerio de Justicia. Publicado en el Diario Oficial con fecha 24 de abril de 1997.</v>
      </c>
      <c r="H205" s="6" t="str">
        <f>VLOOKUP(C205,'AUD ABRIL'!B:T,4,0)</f>
        <v>Certificado de Vigencia inscripción Nº7421 de fecha 02 de abril de 1997. Folio N° 500394531618 emitido por el Servicio de Registro Civil e Identificación, de fecha 18 de junio de 2021.</v>
      </c>
      <c r="I205" s="6" t="str">
        <f>VLOOKUP(C205,'AUD ABRIL'!B:T,5,0)</f>
        <v xml:space="preserve">Ayudar a la infancia desvalida sin distinción de sexo, sin distinción racial, creencia religiosa o política.
</v>
      </c>
      <c r="J205" s="6" t="str">
        <f>VLOOKUP(C205,'AUD ABRIL'!B:T,6,0)</f>
        <v xml:space="preserve">Presidente: 
Simona de la Barra Cruzat, 
Secretario:
Leoncio Toro Araya., 
Tesorero: 
Carlos Javier Contzen Fuentes, 
Director: 
Felipe Andrés Venegas Pozo, 
Director:
Gonzalo Sandoval Zambrano, 
</v>
      </c>
      <c r="K205" s="6" t="str">
        <f>VLOOKUP(C205,'AUD ABRIL'!B:T,7,0)</f>
        <v>El Consejo durará tres años en sus cargos y se renovará tácita y sucesivamente cada tres años, salvo que la mayoría absoluta de los demás consejeros, resuelva su exclusión.</v>
      </c>
      <c r="L205" s="6" t="str">
        <f>VLOOKUP(C205,'AUD ABRIL'!B:T,8,0)</f>
        <v>Nombramiento 12 de diciembre de 2019 y cesación 12 de diciembre de 2022.</v>
      </c>
      <c r="M205" s="6" t="str">
        <f>VLOOKUP(C205,'AUD ABRIL'!B:T,9,0)</f>
        <v xml:space="preserve">Simona de la Barra Cruzat
Rafael Mella Gallegos.
Podrán actuar conjunta o separadamente.
</v>
      </c>
      <c r="N205" s="6" t="str">
        <f>VLOOKUP(C205,'AUD ABRIL'!B:T,10,0)</f>
        <v>Exeter Nº 540-D, Concepción.</v>
      </c>
      <c r="O205" s="6" t="str">
        <f>VLOOKUP(C205,'AUD ABRIL'!B:T,11,0)</f>
        <v>VIII</v>
      </c>
      <c r="P205" s="6" t="str">
        <f>VLOOKUP(C205,'AUD ABRIL'!B:T,12,0)</f>
        <v>Concepción.</v>
      </c>
      <c r="Q205" s="6" t="str">
        <f>VLOOKUP(C205,'AUD ABRIL'!B:T,13,0)</f>
        <v xml:space="preserve"> 41-2106-850
</v>
      </c>
      <c r="R205" s="6" t="str">
        <f>VLOOKUP(C205,'AUD ABRIL'!B:T,14,0)</f>
        <v>contacto@tdesperanza.cl</v>
      </c>
      <c r="S205" s="6">
        <f>VLOOKUP(C205,'AUD ABRIL'!B:T,15,0)</f>
        <v>0</v>
      </c>
      <c r="T205" s="6" t="str">
        <f>VLOOKUP(C205,'AUD ABRIL'!B:T,16,0)</f>
        <v>93401.</v>
      </c>
      <c r="U205" s="6" t="str">
        <f>VLOOKUP(C205,'AUD ABRIL'!B:T,17,0)</f>
        <v xml:space="preserve">Certificado de antecedentes financieros, correspondientes al año 2020, aprobados por el Subdepartamento de Supervisión Financiera Nacional. </v>
      </c>
      <c r="V205" s="7">
        <f>VLOOKUP(C205,'AUD ABRIL'!B:T,18,0)</f>
        <v>37970</v>
      </c>
      <c r="W205" s="8">
        <f>VLOOKUP(C205,'AUD ABRIL'!B:T,19,0)</f>
        <v>6979</v>
      </c>
      <c r="X205" s="9">
        <v>2721285</v>
      </c>
      <c r="Y205" s="9">
        <v>15710512</v>
      </c>
      <c r="Z205" s="7">
        <v>44681</v>
      </c>
      <c r="AA205" s="6" t="s">
        <v>6340</v>
      </c>
      <c r="AB205" s="6" t="s">
        <v>6341</v>
      </c>
      <c r="AC205" s="6" t="s">
        <v>6358</v>
      </c>
    </row>
    <row r="206" spans="2:29" x14ac:dyDescent="0.2">
      <c r="B206" s="6" t="s">
        <v>6492</v>
      </c>
      <c r="C206" s="6">
        <v>738689003</v>
      </c>
      <c r="D206" s="6">
        <v>1090504</v>
      </c>
      <c r="E206" s="6">
        <v>9</v>
      </c>
      <c r="F206" s="6" t="str">
        <f>VLOOKUP(C206,'AUD ABRIL'!B:T,2,0)</f>
        <v>Fundación de Derecho Privado.</v>
      </c>
      <c r="G206" s="6" t="str">
        <f>VLOOKUP(C206,'AUD ABRIL'!B:T,3,0)</f>
        <v>Otorgado por Decreto Supremo Nº 262, de fecha 2 de abril de 1997, por el Ministerio de Justicia. Publicado en el Diario Oficial con fecha 24 de abril de 1997.</v>
      </c>
      <c r="H206" s="6" t="str">
        <f>VLOOKUP(C206,'AUD ABRIL'!B:T,4,0)</f>
        <v>Certificado de Vigencia inscripción Nº7421 de fecha 02 de abril de 1997. Folio N° 500394531618 emitido por el Servicio de Registro Civil e Identificación, de fecha 18 de junio de 2021.</v>
      </c>
      <c r="I206" s="6" t="str">
        <f>VLOOKUP(C206,'AUD ABRIL'!B:T,5,0)</f>
        <v xml:space="preserve">Ayudar a la infancia desvalida sin distinción de sexo, sin distinción racial, creencia religiosa o política.
</v>
      </c>
      <c r="J206" s="6" t="str">
        <f>VLOOKUP(C206,'AUD ABRIL'!B:T,6,0)</f>
        <v xml:space="preserve">Presidente: 
Simona de la Barra Cruzat, 
Secretario:
Leoncio Toro Araya., 
Tesorero: 
Carlos Javier Contzen Fuentes, 
Director: 
Felipe Andrés Venegas Pozo, 
Director:
Gonzalo Sandoval Zambrano, 
</v>
      </c>
      <c r="K206" s="6" t="str">
        <f>VLOOKUP(C206,'AUD ABRIL'!B:T,7,0)</f>
        <v>El Consejo durará tres años en sus cargos y se renovará tácita y sucesivamente cada tres años, salvo que la mayoría absoluta de los demás consejeros, resuelva su exclusión.</v>
      </c>
      <c r="L206" s="6" t="str">
        <f>VLOOKUP(C206,'AUD ABRIL'!B:T,8,0)</f>
        <v>Nombramiento 12 de diciembre de 2019 y cesación 12 de diciembre de 2022.</v>
      </c>
      <c r="M206" s="6" t="str">
        <f>VLOOKUP(C206,'AUD ABRIL'!B:T,9,0)</f>
        <v xml:space="preserve">Simona de la Barra Cruzat
Rafael Mella Gallegos.
Podrán actuar conjunta o separadamente.
</v>
      </c>
      <c r="N206" s="6" t="str">
        <f>VLOOKUP(C206,'AUD ABRIL'!B:T,10,0)</f>
        <v>Exeter Nº 540-D, Concepción.</v>
      </c>
      <c r="O206" s="6" t="str">
        <f>VLOOKUP(C206,'AUD ABRIL'!B:T,11,0)</f>
        <v>VIII</v>
      </c>
      <c r="P206" s="6" t="str">
        <f>VLOOKUP(C206,'AUD ABRIL'!B:T,12,0)</f>
        <v>Concepción.</v>
      </c>
      <c r="Q206" s="6" t="str">
        <f>VLOOKUP(C206,'AUD ABRIL'!B:T,13,0)</f>
        <v xml:space="preserve"> 41-2106-850
</v>
      </c>
      <c r="R206" s="6" t="str">
        <f>VLOOKUP(C206,'AUD ABRIL'!B:T,14,0)</f>
        <v>contacto@tdesperanza.cl</v>
      </c>
      <c r="S206" s="6">
        <f>VLOOKUP(C206,'AUD ABRIL'!B:T,15,0)</f>
        <v>0</v>
      </c>
      <c r="T206" s="6" t="str">
        <f>VLOOKUP(C206,'AUD ABRIL'!B:T,16,0)</f>
        <v>93401.</v>
      </c>
      <c r="U206" s="6" t="str">
        <f>VLOOKUP(C206,'AUD ABRIL'!B:T,17,0)</f>
        <v xml:space="preserve">Certificado de antecedentes financieros, correspondientes al año 2020, aprobados por el Subdepartamento de Supervisión Financiera Nacional. </v>
      </c>
      <c r="V206" s="7">
        <f>VLOOKUP(C206,'AUD ABRIL'!B:T,18,0)</f>
        <v>37970</v>
      </c>
      <c r="W206" s="8">
        <f>VLOOKUP(C206,'AUD ABRIL'!B:T,19,0)</f>
        <v>6979</v>
      </c>
      <c r="X206" s="9"/>
      <c r="Y206" s="9">
        <v>8576458</v>
      </c>
      <c r="Z206" s="7">
        <v>44681</v>
      </c>
      <c r="AA206" s="6" t="s">
        <v>6340</v>
      </c>
      <c r="AB206" s="6" t="s">
        <v>6341</v>
      </c>
      <c r="AC206" s="6" t="s">
        <v>181</v>
      </c>
    </row>
    <row r="207" spans="2:29" x14ac:dyDescent="0.2">
      <c r="B207" s="6" t="s">
        <v>6492</v>
      </c>
      <c r="C207" s="6">
        <v>738689003</v>
      </c>
      <c r="D207" s="6">
        <v>1090645</v>
      </c>
      <c r="E207" s="6">
        <v>9</v>
      </c>
      <c r="F207" s="6" t="str">
        <f>VLOOKUP(C207,'AUD ABRIL'!B:T,2,0)</f>
        <v>Fundación de Derecho Privado.</v>
      </c>
      <c r="G207" s="6" t="str">
        <f>VLOOKUP(C207,'AUD ABRIL'!B:T,3,0)</f>
        <v>Otorgado por Decreto Supremo Nº 262, de fecha 2 de abril de 1997, por el Ministerio de Justicia. Publicado en el Diario Oficial con fecha 24 de abril de 1997.</v>
      </c>
      <c r="H207" s="6" t="str">
        <f>VLOOKUP(C207,'AUD ABRIL'!B:T,4,0)</f>
        <v>Certificado de Vigencia inscripción Nº7421 de fecha 02 de abril de 1997. Folio N° 500394531618 emitido por el Servicio de Registro Civil e Identificación, de fecha 18 de junio de 2021.</v>
      </c>
      <c r="I207" s="6" t="str">
        <f>VLOOKUP(C207,'AUD ABRIL'!B:T,5,0)</f>
        <v xml:space="preserve">Ayudar a la infancia desvalida sin distinción de sexo, sin distinción racial, creencia religiosa o política.
</v>
      </c>
      <c r="J207" s="6" t="str">
        <f>VLOOKUP(C207,'AUD ABRIL'!B:T,6,0)</f>
        <v xml:space="preserve">Presidente: 
Simona de la Barra Cruzat, 
Secretario:
Leoncio Toro Araya., 
Tesorero: 
Carlos Javier Contzen Fuentes, 
Director: 
Felipe Andrés Venegas Pozo, 
Director:
Gonzalo Sandoval Zambrano, 
</v>
      </c>
      <c r="K207" s="6" t="str">
        <f>VLOOKUP(C207,'AUD ABRIL'!B:T,7,0)</f>
        <v>El Consejo durará tres años en sus cargos y se renovará tácita y sucesivamente cada tres años, salvo que la mayoría absoluta de los demás consejeros, resuelva su exclusión.</v>
      </c>
      <c r="L207" s="6" t="str">
        <f>VLOOKUP(C207,'AUD ABRIL'!B:T,8,0)</f>
        <v>Nombramiento 12 de diciembre de 2019 y cesación 12 de diciembre de 2022.</v>
      </c>
      <c r="M207" s="6" t="str">
        <f>VLOOKUP(C207,'AUD ABRIL'!B:T,9,0)</f>
        <v xml:space="preserve">Simona de la Barra Cruzat
Rafael Mella Gallegos.
Podrán actuar conjunta o separadamente.
</v>
      </c>
      <c r="N207" s="6" t="str">
        <f>VLOOKUP(C207,'AUD ABRIL'!B:T,10,0)</f>
        <v>Exeter Nº 540-D, Concepción.</v>
      </c>
      <c r="O207" s="6" t="str">
        <f>VLOOKUP(C207,'AUD ABRIL'!B:T,11,0)</f>
        <v>VIII</v>
      </c>
      <c r="P207" s="6" t="str">
        <f>VLOOKUP(C207,'AUD ABRIL'!B:T,12,0)</f>
        <v>Concepción.</v>
      </c>
      <c r="Q207" s="6" t="str">
        <f>VLOOKUP(C207,'AUD ABRIL'!B:T,13,0)</f>
        <v xml:space="preserve"> 41-2106-850
</v>
      </c>
      <c r="R207" s="6" t="str">
        <f>VLOOKUP(C207,'AUD ABRIL'!B:T,14,0)</f>
        <v>contacto@tdesperanza.cl</v>
      </c>
      <c r="S207" s="6">
        <f>VLOOKUP(C207,'AUD ABRIL'!B:T,15,0)</f>
        <v>0</v>
      </c>
      <c r="T207" s="6" t="str">
        <f>VLOOKUP(C207,'AUD ABRIL'!B:T,16,0)</f>
        <v>93401.</v>
      </c>
      <c r="U207" s="6" t="str">
        <f>VLOOKUP(C207,'AUD ABRIL'!B:T,17,0)</f>
        <v xml:space="preserve">Certificado de antecedentes financieros, correspondientes al año 2020, aprobados por el Subdepartamento de Supervisión Financiera Nacional. </v>
      </c>
      <c r="V207" s="7">
        <f>VLOOKUP(C207,'AUD ABRIL'!B:T,18,0)</f>
        <v>37970</v>
      </c>
      <c r="W207" s="8">
        <f>VLOOKUP(C207,'AUD ABRIL'!B:T,19,0)</f>
        <v>6979</v>
      </c>
      <c r="X207" s="9">
        <v>15105067</v>
      </c>
      <c r="Y207" s="9">
        <v>69721022</v>
      </c>
      <c r="Z207" s="7">
        <v>44681</v>
      </c>
      <c r="AA207" s="6" t="s">
        <v>6340</v>
      </c>
      <c r="AB207" s="6" t="s">
        <v>6341</v>
      </c>
      <c r="AC207" s="6" t="s">
        <v>181</v>
      </c>
    </row>
    <row r="208" spans="2:29" x14ac:dyDescent="0.2">
      <c r="B208" s="6" t="s">
        <v>6492</v>
      </c>
      <c r="C208" s="6">
        <v>738689003</v>
      </c>
      <c r="D208" s="6">
        <v>1090663</v>
      </c>
      <c r="E208" s="6">
        <v>9</v>
      </c>
      <c r="F208" s="6" t="str">
        <f>VLOOKUP(C208,'AUD ABRIL'!B:T,2,0)</f>
        <v>Fundación de Derecho Privado.</v>
      </c>
      <c r="G208" s="6" t="str">
        <f>VLOOKUP(C208,'AUD ABRIL'!B:T,3,0)</f>
        <v>Otorgado por Decreto Supremo Nº 262, de fecha 2 de abril de 1997, por el Ministerio de Justicia. Publicado en el Diario Oficial con fecha 24 de abril de 1997.</v>
      </c>
      <c r="H208" s="6" t="str">
        <f>VLOOKUP(C208,'AUD ABRIL'!B:T,4,0)</f>
        <v>Certificado de Vigencia inscripción Nº7421 de fecha 02 de abril de 1997. Folio N° 500394531618 emitido por el Servicio de Registro Civil e Identificación, de fecha 18 de junio de 2021.</v>
      </c>
      <c r="I208" s="6" t="str">
        <f>VLOOKUP(C208,'AUD ABRIL'!B:T,5,0)</f>
        <v xml:space="preserve">Ayudar a la infancia desvalida sin distinción de sexo, sin distinción racial, creencia religiosa o política.
</v>
      </c>
      <c r="J208" s="6" t="str">
        <f>VLOOKUP(C208,'AUD ABRIL'!B:T,6,0)</f>
        <v xml:space="preserve">Presidente: 
Simona de la Barra Cruzat, 
Secretario:
Leoncio Toro Araya., 
Tesorero: 
Carlos Javier Contzen Fuentes, 
Director: 
Felipe Andrés Venegas Pozo, 
Director:
Gonzalo Sandoval Zambrano, 
</v>
      </c>
      <c r="K208" s="6" t="str">
        <f>VLOOKUP(C208,'AUD ABRIL'!B:T,7,0)</f>
        <v>El Consejo durará tres años en sus cargos y se renovará tácita y sucesivamente cada tres años, salvo que la mayoría absoluta de los demás consejeros, resuelva su exclusión.</v>
      </c>
      <c r="L208" s="6" t="str">
        <f>VLOOKUP(C208,'AUD ABRIL'!B:T,8,0)</f>
        <v>Nombramiento 12 de diciembre de 2019 y cesación 12 de diciembre de 2022.</v>
      </c>
      <c r="M208" s="6" t="str">
        <f>VLOOKUP(C208,'AUD ABRIL'!B:T,9,0)</f>
        <v xml:space="preserve">Simona de la Barra Cruzat
Rafael Mella Gallegos.
Podrán actuar conjunta o separadamente.
</v>
      </c>
      <c r="N208" s="6" t="str">
        <f>VLOOKUP(C208,'AUD ABRIL'!B:T,10,0)</f>
        <v>Exeter Nº 540-D, Concepción.</v>
      </c>
      <c r="O208" s="6" t="str">
        <f>VLOOKUP(C208,'AUD ABRIL'!B:T,11,0)</f>
        <v>VIII</v>
      </c>
      <c r="P208" s="6" t="str">
        <f>VLOOKUP(C208,'AUD ABRIL'!B:T,12,0)</f>
        <v>Concepción.</v>
      </c>
      <c r="Q208" s="6" t="str">
        <f>VLOOKUP(C208,'AUD ABRIL'!B:T,13,0)</f>
        <v xml:space="preserve"> 41-2106-850
</v>
      </c>
      <c r="R208" s="6" t="str">
        <f>VLOOKUP(C208,'AUD ABRIL'!B:T,14,0)</f>
        <v>contacto@tdesperanza.cl</v>
      </c>
      <c r="S208" s="6">
        <f>VLOOKUP(C208,'AUD ABRIL'!B:T,15,0)</f>
        <v>0</v>
      </c>
      <c r="T208" s="6" t="str">
        <f>VLOOKUP(C208,'AUD ABRIL'!B:T,16,0)</f>
        <v>93401.</v>
      </c>
      <c r="U208" s="6" t="str">
        <f>VLOOKUP(C208,'AUD ABRIL'!B:T,17,0)</f>
        <v xml:space="preserve">Certificado de antecedentes financieros, correspondientes al año 2020, aprobados por el Subdepartamento de Supervisión Financiera Nacional. </v>
      </c>
      <c r="V208" s="7">
        <f>VLOOKUP(C208,'AUD ABRIL'!B:T,18,0)</f>
        <v>37970</v>
      </c>
      <c r="W208" s="8">
        <f>VLOOKUP(C208,'AUD ABRIL'!B:T,19,0)</f>
        <v>6979</v>
      </c>
      <c r="X208" s="9">
        <v>4853426</v>
      </c>
      <c r="Y208" s="9">
        <v>24203058</v>
      </c>
      <c r="Z208" s="7">
        <v>44681</v>
      </c>
      <c r="AA208" s="6" t="s">
        <v>6340</v>
      </c>
      <c r="AB208" s="6" t="s">
        <v>6341</v>
      </c>
      <c r="AC208" s="6" t="s">
        <v>181</v>
      </c>
    </row>
    <row r="209" spans="2:29" x14ac:dyDescent="0.2">
      <c r="B209" s="6" t="s">
        <v>6492</v>
      </c>
      <c r="C209" s="6">
        <v>738689003</v>
      </c>
      <c r="D209" s="6">
        <v>1100753</v>
      </c>
      <c r="E209" s="6">
        <v>10</v>
      </c>
      <c r="F209" s="6" t="str">
        <f>VLOOKUP(C209,'AUD ABRIL'!B:T,2,0)</f>
        <v>Fundación de Derecho Privado.</v>
      </c>
      <c r="G209" s="6" t="str">
        <f>VLOOKUP(C209,'AUD ABRIL'!B:T,3,0)</f>
        <v>Otorgado por Decreto Supremo Nº 262, de fecha 2 de abril de 1997, por el Ministerio de Justicia. Publicado en el Diario Oficial con fecha 24 de abril de 1997.</v>
      </c>
      <c r="H209" s="6" t="str">
        <f>VLOOKUP(C209,'AUD ABRIL'!B:T,4,0)</f>
        <v>Certificado de Vigencia inscripción Nº7421 de fecha 02 de abril de 1997. Folio N° 500394531618 emitido por el Servicio de Registro Civil e Identificación, de fecha 18 de junio de 2021.</v>
      </c>
      <c r="I209" s="6" t="str">
        <f>VLOOKUP(C209,'AUD ABRIL'!B:T,5,0)</f>
        <v xml:space="preserve">Ayudar a la infancia desvalida sin distinción de sexo, sin distinción racial, creencia religiosa o política.
</v>
      </c>
      <c r="J209" s="6" t="str">
        <f>VLOOKUP(C209,'AUD ABRIL'!B:T,6,0)</f>
        <v xml:space="preserve">Presidente: 
Simona de la Barra Cruzat, 
Secretario:
Leoncio Toro Araya., 
Tesorero: 
Carlos Javier Contzen Fuentes, 
Director: 
Felipe Andrés Venegas Pozo, 
Director:
Gonzalo Sandoval Zambrano, 
</v>
      </c>
      <c r="K209" s="6" t="str">
        <f>VLOOKUP(C209,'AUD ABRIL'!B:T,7,0)</f>
        <v>El Consejo durará tres años en sus cargos y se renovará tácita y sucesivamente cada tres años, salvo que la mayoría absoluta de los demás consejeros, resuelva su exclusión.</v>
      </c>
      <c r="L209" s="6" t="str">
        <f>VLOOKUP(C209,'AUD ABRIL'!B:T,8,0)</f>
        <v>Nombramiento 12 de diciembre de 2019 y cesación 12 de diciembre de 2022.</v>
      </c>
      <c r="M209" s="6" t="str">
        <f>VLOOKUP(C209,'AUD ABRIL'!B:T,9,0)</f>
        <v xml:space="preserve">Simona de la Barra Cruzat
Rafael Mella Gallegos.
Podrán actuar conjunta o separadamente.
</v>
      </c>
      <c r="N209" s="6" t="str">
        <f>VLOOKUP(C209,'AUD ABRIL'!B:T,10,0)</f>
        <v>Exeter Nº 540-D, Concepción.</v>
      </c>
      <c r="O209" s="6" t="str">
        <f>VLOOKUP(C209,'AUD ABRIL'!B:T,11,0)</f>
        <v>VIII</v>
      </c>
      <c r="P209" s="6" t="str">
        <f>VLOOKUP(C209,'AUD ABRIL'!B:T,12,0)</f>
        <v>Concepción.</v>
      </c>
      <c r="Q209" s="6" t="str">
        <f>VLOOKUP(C209,'AUD ABRIL'!B:T,13,0)</f>
        <v xml:space="preserve"> 41-2106-850
</v>
      </c>
      <c r="R209" s="6" t="str">
        <f>VLOOKUP(C209,'AUD ABRIL'!B:T,14,0)</f>
        <v>contacto@tdesperanza.cl</v>
      </c>
      <c r="S209" s="6">
        <f>VLOOKUP(C209,'AUD ABRIL'!B:T,15,0)</f>
        <v>0</v>
      </c>
      <c r="T209" s="6" t="str">
        <f>VLOOKUP(C209,'AUD ABRIL'!B:T,16,0)</f>
        <v>93401.</v>
      </c>
      <c r="U209" s="6" t="str">
        <f>VLOOKUP(C209,'AUD ABRIL'!B:T,17,0)</f>
        <v xml:space="preserve">Certificado de antecedentes financieros, correspondientes al año 2020, aprobados por el Subdepartamento de Supervisión Financiera Nacional. </v>
      </c>
      <c r="V209" s="7">
        <f>VLOOKUP(C209,'AUD ABRIL'!B:T,18,0)</f>
        <v>37970</v>
      </c>
      <c r="W209" s="8">
        <f>VLOOKUP(C209,'AUD ABRIL'!B:T,19,0)</f>
        <v>6979</v>
      </c>
      <c r="X209" s="9">
        <v>4040393</v>
      </c>
      <c r="Y209" s="9">
        <v>19355959</v>
      </c>
      <c r="Z209" s="7">
        <v>44681</v>
      </c>
      <c r="AA209" s="6" t="s">
        <v>6340</v>
      </c>
      <c r="AB209" s="6" t="s">
        <v>6341</v>
      </c>
      <c r="AC209" s="6" t="s">
        <v>6364</v>
      </c>
    </row>
    <row r="210" spans="2:29" x14ac:dyDescent="0.2">
      <c r="B210" s="6" t="s">
        <v>6492</v>
      </c>
      <c r="C210" s="6">
        <v>738689003</v>
      </c>
      <c r="D210" s="6">
        <v>1132523</v>
      </c>
      <c r="E210" s="6">
        <v>13</v>
      </c>
      <c r="F210" s="6" t="str">
        <f>VLOOKUP(C210,'AUD ABRIL'!B:T,2,0)</f>
        <v>Fundación de Derecho Privado.</v>
      </c>
      <c r="G210" s="6" t="str">
        <f>VLOOKUP(C210,'AUD ABRIL'!B:T,3,0)</f>
        <v>Otorgado por Decreto Supremo Nº 262, de fecha 2 de abril de 1997, por el Ministerio de Justicia. Publicado en el Diario Oficial con fecha 24 de abril de 1997.</v>
      </c>
      <c r="H210" s="6" t="str">
        <f>VLOOKUP(C210,'AUD ABRIL'!B:T,4,0)</f>
        <v>Certificado de Vigencia inscripción Nº7421 de fecha 02 de abril de 1997. Folio N° 500394531618 emitido por el Servicio de Registro Civil e Identificación, de fecha 18 de junio de 2021.</v>
      </c>
      <c r="I210" s="6" t="str">
        <f>VLOOKUP(C210,'AUD ABRIL'!B:T,5,0)</f>
        <v xml:space="preserve">Ayudar a la infancia desvalida sin distinción de sexo, sin distinción racial, creencia religiosa o política.
</v>
      </c>
      <c r="J210" s="6" t="str">
        <f>VLOOKUP(C210,'AUD ABRIL'!B:T,6,0)</f>
        <v xml:space="preserve">Presidente: 
Simona de la Barra Cruzat, 
Secretario:
Leoncio Toro Araya., 
Tesorero: 
Carlos Javier Contzen Fuentes, 
Director: 
Felipe Andrés Venegas Pozo, 
Director:
Gonzalo Sandoval Zambrano, 
</v>
      </c>
      <c r="K210" s="6" t="str">
        <f>VLOOKUP(C210,'AUD ABRIL'!B:T,7,0)</f>
        <v>El Consejo durará tres años en sus cargos y se renovará tácita y sucesivamente cada tres años, salvo que la mayoría absoluta de los demás consejeros, resuelva su exclusión.</v>
      </c>
      <c r="L210" s="6" t="str">
        <f>VLOOKUP(C210,'AUD ABRIL'!B:T,8,0)</f>
        <v>Nombramiento 12 de diciembre de 2019 y cesación 12 de diciembre de 2022.</v>
      </c>
      <c r="M210" s="6" t="str">
        <f>VLOOKUP(C210,'AUD ABRIL'!B:T,9,0)</f>
        <v xml:space="preserve">Simona de la Barra Cruzat
Rafael Mella Gallegos.
Podrán actuar conjunta o separadamente.
</v>
      </c>
      <c r="N210" s="6" t="str">
        <f>VLOOKUP(C210,'AUD ABRIL'!B:T,10,0)</f>
        <v>Exeter Nº 540-D, Concepción.</v>
      </c>
      <c r="O210" s="6" t="str">
        <f>VLOOKUP(C210,'AUD ABRIL'!B:T,11,0)</f>
        <v>VIII</v>
      </c>
      <c r="P210" s="6" t="str">
        <f>VLOOKUP(C210,'AUD ABRIL'!B:T,12,0)</f>
        <v>Concepción.</v>
      </c>
      <c r="Q210" s="6" t="str">
        <f>VLOOKUP(C210,'AUD ABRIL'!B:T,13,0)</f>
        <v xml:space="preserve"> 41-2106-850
</v>
      </c>
      <c r="R210" s="6" t="str">
        <f>VLOOKUP(C210,'AUD ABRIL'!B:T,14,0)</f>
        <v>contacto@tdesperanza.cl</v>
      </c>
      <c r="S210" s="6">
        <f>VLOOKUP(C210,'AUD ABRIL'!B:T,15,0)</f>
        <v>0</v>
      </c>
      <c r="T210" s="6" t="str">
        <f>VLOOKUP(C210,'AUD ABRIL'!B:T,16,0)</f>
        <v>93401.</v>
      </c>
      <c r="U210" s="6" t="str">
        <f>VLOOKUP(C210,'AUD ABRIL'!B:T,17,0)</f>
        <v xml:space="preserve">Certificado de antecedentes financieros, correspondientes al año 2020, aprobados por el Subdepartamento de Supervisión Financiera Nacional. </v>
      </c>
      <c r="V210" s="7">
        <f>VLOOKUP(C210,'AUD ABRIL'!B:T,18,0)</f>
        <v>37970</v>
      </c>
      <c r="W210" s="8">
        <f>VLOOKUP(C210,'AUD ABRIL'!B:T,19,0)</f>
        <v>6979</v>
      </c>
      <c r="X210" s="9">
        <v>14291577</v>
      </c>
      <c r="Y210" s="9">
        <v>58212271</v>
      </c>
      <c r="Z210" s="7">
        <v>44681</v>
      </c>
      <c r="AA210" s="6" t="s">
        <v>6340</v>
      </c>
      <c r="AB210" s="6" t="s">
        <v>6341</v>
      </c>
      <c r="AC210" s="6" t="s">
        <v>8052</v>
      </c>
    </row>
    <row r="211" spans="2:29" x14ac:dyDescent="0.2">
      <c r="B211" s="6" t="s">
        <v>6492</v>
      </c>
      <c r="C211" s="6">
        <v>738689003</v>
      </c>
      <c r="D211" s="6">
        <v>1132586</v>
      </c>
      <c r="E211" s="6">
        <v>13</v>
      </c>
      <c r="F211" s="6" t="str">
        <f>VLOOKUP(C211,'AUD ABRIL'!B:T,2,0)</f>
        <v>Fundación de Derecho Privado.</v>
      </c>
      <c r="G211" s="6" t="str">
        <f>VLOOKUP(C211,'AUD ABRIL'!B:T,3,0)</f>
        <v>Otorgado por Decreto Supremo Nº 262, de fecha 2 de abril de 1997, por el Ministerio de Justicia. Publicado en el Diario Oficial con fecha 24 de abril de 1997.</v>
      </c>
      <c r="H211" s="6" t="str">
        <f>VLOOKUP(C211,'AUD ABRIL'!B:T,4,0)</f>
        <v>Certificado de Vigencia inscripción Nº7421 de fecha 02 de abril de 1997. Folio N° 500394531618 emitido por el Servicio de Registro Civil e Identificación, de fecha 18 de junio de 2021.</v>
      </c>
      <c r="I211" s="6" t="str">
        <f>VLOOKUP(C211,'AUD ABRIL'!B:T,5,0)</f>
        <v xml:space="preserve">Ayudar a la infancia desvalida sin distinción de sexo, sin distinción racial, creencia religiosa o política.
</v>
      </c>
      <c r="J211" s="6" t="str">
        <f>VLOOKUP(C211,'AUD ABRIL'!B:T,6,0)</f>
        <v xml:space="preserve">Presidente: 
Simona de la Barra Cruzat, 
Secretario:
Leoncio Toro Araya., 
Tesorero: 
Carlos Javier Contzen Fuentes, 
Director: 
Felipe Andrés Venegas Pozo, 
Director:
Gonzalo Sandoval Zambrano, 
</v>
      </c>
      <c r="K211" s="6" t="str">
        <f>VLOOKUP(C211,'AUD ABRIL'!B:T,7,0)</f>
        <v>El Consejo durará tres años en sus cargos y se renovará tácita y sucesivamente cada tres años, salvo que la mayoría absoluta de los demás consejeros, resuelva su exclusión.</v>
      </c>
      <c r="L211" s="6" t="str">
        <f>VLOOKUP(C211,'AUD ABRIL'!B:T,8,0)</f>
        <v>Nombramiento 12 de diciembre de 2019 y cesación 12 de diciembre de 2022.</v>
      </c>
      <c r="M211" s="6" t="str">
        <f>VLOOKUP(C211,'AUD ABRIL'!B:T,9,0)</f>
        <v xml:space="preserve">Simona de la Barra Cruzat
Rafael Mella Gallegos.
Podrán actuar conjunta o separadamente.
</v>
      </c>
      <c r="N211" s="6" t="str">
        <f>VLOOKUP(C211,'AUD ABRIL'!B:T,10,0)</f>
        <v>Exeter Nº 540-D, Concepción.</v>
      </c>
      <c r="O211" s="6" t="str">
        <f>VLOOKUP(C211,'AUD ABRIL'!B:T,11,0)</f>
        <v>VIII</v>
      </c>
      <c r="P211" s="6" t="str">
        <f>VLOOKUP(C211,'AUD ABRIL'!B:T,12,0)</f>
        <v>Concepción.</v>
      </c>
      <c r="Q211" s="6" t="str">
        <f>VLOOKUP(C211,'AUD ABRIL'!B:T,13,0)</f>
        <v xml:space="preserve"> 41-2106-850
</v>
      </c>
      <c r="R211" s="6" t="str">
        <f>VLOOKUP(C211,'AUD ABRIL'!B:T,14,0)</f>
        <v>contacto@tdesperanza.cl</v>
      </c>
      <c r="S211" s="6">
        <f>VLOOKUP(C211,'AUD ABRIL'!B:T,15,0)</f>
        <v>0</v>
      </c>
      <c r="T211" s="6" t="str">
        <f>VLOOKUP(C211,'AUD ABRIL'!B:T,16,0)</f>
        <v>93401.</v>
      </c>
      <c r="U211" s="6" t="str">
        <f>VLOOKUP(C211,'AUD ABRIL'!B:T,17,0)</f>
        <v xml:space="preserve">Certificado de antecedentes financieros, correspondientes al año 2020, aprobados por el Subdepartamento de Supervisión Financiera Nacional. </v>
      </c>
      <c r="V211" s="7">
        <f>VLOOKUP(C211,'AUD ABRIL'!B:T,18,0)</f>
        <v>37970</v>
      </c>
      <c r="W211" s="8">
        <f>VLOOKUP(C211,'AUD ABRIL'!B:T,19,0)</f>
        <v>6979</v>
      </c>
      <c r="X211" s="9">
        <v>12009290</v>
      </c>
      <c r="Y211" s="9">
        <v>47495756</v>
      </c>
      <c r="Z211" s="7">
        <v>44681</v>
      </c>
      <c r="AA211" s="6" t="s">
        <v>6340</v>
      </c>
      <c r="AB211" s="6" t="s">
        <v>6341</v>
      </c>
      <c r="AC211" s="6" t="s">
        <v>6372</v>
      </c>
    </row>
    <row r="212" spans="2:29" x14ac:dyDescent="0.2">
      <c r="B212" s="6" t="s">
        <v>6492</v>
      </c>
      <c r="C212" s="6">
        <v>738689003</v>
      </c>
      <c r="D212" s="6">
        <v>1132591</v>
      </c>
      <c r="E212" s="6">
        <v>13</v>
      </c>
      <c r="F212" s="6" t="str">
        <f>VLOOKUP(C212,'AUD ABRIL'!B:T,2,0)</f>
        <v>Fundación de Derecho Privado.</v>
      </c>
      <c r="G212" s="6" t="str">
        <f>VLOOKUP(C212,'AUD ABRIL'!B:T,3,0)</f>
        <v>Otorgado por Decreto Supremo Nº 262, de fecha 2 de abril de 1997, por el Ministerio de Justicia. Publicado en el Diario Oficial con fecha 24 de abril de 1997.</v>
      </c>
      <c r="H212" s="6" t="str">
        <f>VLOOKUP(C212,'AUD ABRIL'!B:T,4,0)</f>
        <v>Certificado de Vigencia inscripción Nº7421 de fecha 02 de abril de 1997. Folio N° 500394531618 emitido por el Servicio de Registro Civil e Identificación, de fecha 18 de junio de 2021.</v>
      </c>
      <c r="I212" s="6" t="str">
        <f>VLOOKUP(C212,'AUD ABRIL'!B:T,5,0)</f>
        <v xml:space="preserve">Ayudar a la infancia desvalida sin distinción de sexo, sin distinción racial, creencia religiosa o política.
</v>
      </c>
      <c r="J212" s="6" t="str">
        <f>VLOOKUP(C212,'AUD ABRIL'!B:T,6,0)</f>
        <v xml:space="preserve">Presidente: 
Simona de la Barra Cruzat, 
Secretario:
Leoncio Toro Araya., 
Tesorero: 
Carlos Javier Contzen Fuentes, 
Director: 
Felipe Andrés Venegas Pozo, 
Director:
Gonzalo Sandoval Zambrano, 
</v>
      </c>
      <c r="K212" s="6" t="str">
        <f>VLOOKUP(C212,'AUD ABRIL'!B:T,7,0)</f>
        <v>El Consejo durará tres años en sus cargos y se renovará tácita y sucesivamente cada tres años, salvo que la mayoría absoluta de los demás consejeros, resuelva su exclusión.</v>
      </c>
      <c r="L212" s="6" t="str">
        <f>VLOOKUP(C212,'AUD ABRIL'!B:T,8,0)</f>
        <v>Nombramiento 12 de diciembre de 2019 y cesación 12 de diciembre de 2022.</v>
      </c>
      <c r="M212" s="6" t="str">
        <f>VLOOKUP(C212,'AUD ABRIL'!B:T,9,0)</f>
        <v xml:space="preserve">Simona de la Barra Cruzat
Rafael Mella Gallegos.
Podrán actuar conjunta o separadamente.
</v>
      </c>
      <c r="N212" s="6" t="str">
        <f>VLOOKUP(C212,'AUD ABRIL'!B:T,10,0)</f>
        <v>Exeter Nº 540-D, Concepción.</v>
      </c>
      <c r="O212" s="6" t="str">
        <f>VLOOKUP(C212,'AUD ABRIL'!B:T,11,0)</f>
        <v>VIII</v>
      </c>
      <c r="P212" s="6" t="str">
        <f>VLOOKUP(C212,'AUD ABRIL'!B:T,12,0)</f>
        <v>Concepción.</v>
      </c>
      <c r="Q212" s="6" t="str">
        <f>VLOOKUP(C212,'AUD ABRIL'!B:T,13,0)</f>
        <v xml:space="preserve"> 41-2106-850
</v>
      </c>
      <c r="R212" s="6" t="str">
        <f>VLOOKUP(C212,'AUD ABRIL'!B:T,14,0)</f>
        <v>contacto@tdesperanza.cl</v>
      </c>
      <c r="S212" s="6">
        <f>VLOOKUP(C212,'AUD ABRIL'!B:T,15,0)</f>
        <v>0</v>
      </c>
      <c r="T212" s="6" t="str">
        <f>VLOOKUP(C212,'AUD ABRIL'!B:T,16,0)</f>
        <v>93401.</v>
      </c>
      <c r="U212" s="6" t="str">
        <f>VLOOKUP(C212,'AUD ABRIL'!B:T,17,0)</f>
        <v xml:space="preserve">Certificado de antecedentes financieros, correspondientes al año 2020, aprobados por el Subdepartamento de Supervisión Financiera Nacional. </v>
      </c>
      <c r="V212" s="7">
        <f>VLOOKUP(C212,'AUD ABRIL'!B:T,18,0)</f>
        <v>37970</v>
      </c>
      <c r="W212" s="8">
        <f>VLOOKUP(C212,'AUD ABRIL'!B:T,19,0)</f>
        <v>6979</v>
      </c>
      <c r="X212" s="9">
        <v>8514783</v>
      </c>
      <c r="Y212" s="9">
        <v>43607502</v>
      </c>
      <c r="Z212" s="7">
        <v>44681</v>
      </c>
      <c r="AA212" s="6" t="s">
        <v>6340</v>
      </c>
      <c r="AB212" s="6" t="s">
        <v>6341</v>
      </c>
      <c r="AC212" s="6" t="s">
        <v>6373</v>
      </c>
    </row>
    <row r="213" spans="2:29" x14ac:dyDescent="0.2">
      <c r="B213" s="6" t="s">
        <v>6492</v>
      </c>
      <c r="C213" s="6">
        <v>738689003</v>
      </c>
      <c r="D213" s="6">
        <v>1140150</v>
      </c>
      <c r="E213" s="6">
        <v>14</v>
      </c>
      <c r="F213" s="6" t="str">
        <f>VLOOKUP(C213,'AUD ABRIL'!B:T,2,0)</f>
        <v>Fundación de Derecho Privado.</v>
      </c>
      <c r="G213" s="6" t="str">
        <f>VLOOKUP(C213,'AUD ABRIL'!B:T,3,0)</f>
        <v>Otorgado por Decreto Supremo Nº 262, de fecha 2 de abril de 1997, por el Ministerio de Justicia. Publicado en el Diario Oficial con fecha 24 de abril de 1997.</v>
      </c>
      <c r="H213" s="6" t="str">
        <f>VLOOKUP(C213,'AUD ABRIL'!B:T,4,0)</f>
        <v>Certificado de Vigencia inscripción Nº7421 de fecha 02 de abril de 1997. Folio N° 500394531618 emitido por el Servicio de Registro Civil e Identificación, de fecha 18 de junio de 2021.</v>
      </c>
      <c r="I213" s="6" t="str">
        <f>VLOOKUP(C213,'AUD ABRIL'!B:T,5,0)</f>
        <v xml:space="preserve">Ayudar a la infancia desvalida sin distinción de sexo, sin distinción racial, creencia religiosa o política.
</v>
      </c>
      <c r="J213" s="6" t="str">
        <f>VLOOKUP(C213,'AUD ABRIL'!B:T,6,0)</f>
        <v xml:space="preserve">Presidente: 
Simona de la Barra Cruzat, 
Secretario:
Leoncio Toro Araya., 
Tesorero: 
Carlos Javier Contzen Fuentes, 
Director: 
Felipe Andrés Venegas Pozo, 
Director:
Gonzalo Sandoval Zambrano, 
</v>
      </c>
      <c r="K213" s="6" t="str">
        <f>VLOOKUP(C213,'AUD ABRIL'!B:T,7,0)</f>
        <v>El Consejo durará tres años en sus cargos y se renovará tácita y sucesivamente cada tres años, salvo que la mayoría absoluta de los demás consejeros, resuelva su exclusión.</v>
      </c>
      <c r="L213" s="6" t="str">
        <f>VLOOKUP(C213,'AUD ABRIL'!B:T,8,0)</f>
        <v>Nombramiento 12 de diciembre de 2019 y cesación 12 de diciembre de 2022.</v>
      </c>
      <c r="M213" s="6" t="str">
        <f>VLOOKUP(C213,'AUD ABRIL'!B:T,9,0)</f>
        <v xml:space="preserve">Simona de la Barra Cruzat
Rafael Mella Gallegos.
Podrán actuar conjunta o separadamente.
</v>
      </c>
      <c r="N213" s="6" t="str">
        <f>VLOOKUP(C213,'AUD ABRIL'!B:T,10,0)</f>
        <v>Exeter Nº 540-D, Concepción.</v>
      </c>
      <c r="O213" s="6" t="str">
        <f>VLOOKUP(C213,'AUD ABRIL'!B:T,11,0)</f>
        <v>VIII</v>
      </c>
      <c r="P213" s="6" t="str">
        <f>VLOOKUP(C213,'AUD ABRIL'!B:T,12,0)</f>
        <v>Concepción.</v>
      </c>
      <c r="Q213" s="6" t="str">
        <f>VLOOKUP(C213,'AUD ABRIL'!B:T,13,0)</f>
        <v xml:space="preserve"> 41-2106-850
</v>
      </c>
      <c r="R213" s="6" t="str">
        <f>VLOOKUP(C213,'AUD ABRIL'!B:T,14,0)</f>
        <v>contacto@tdesperanza.cl</v>
      </c>
      <c r="S213" s="6">
        <f>VLOOKUP(C213,'AUD ABRIL'!B:T,15,0)</f>
        <v>0</v>
      </c>
      <c r="T213" s="6" t="str">
        <f>VLOOKUP(C213,'AUD ABRIL'!B:T,16,0)</f>
        <v>93401.</v>
      </c>
      <c r="U213" s="6" t="str">
        <f>VLOOKUP(C213,'AUD ABRIL'!B:T,17,0)</f>
        <v xml:space="preserve">Certificado de antecedentes financieros, correspondientes al año 2020, aprobados por el Subdepartamento de Supervisión Financiera Nacional. </v>
      </c>
      <c r="V213" s="7">
        <f>VLOOKUP(C213,'AUD ABRIL'!B:T,18,0)</f>
        <v>37970</v>
      </c>
      <c r="W213" s="8">
        <f>VLOOKUP(C213,'AUD ABRIL'!B:T,19,0)</f>
        <v>6979</v>
      </c>
      <c r="X213" s="9"/>
      <c r="Y213" s="9">
        <v>4362239</v>
      </c>
      <c r="Z213" s="7">
        <v>44681</v>
      </c>
      <c r="AA213" s="6" t="s">
        <v>6340</v>
      </c>
      <c r="AB213" s="6" t="s">
        <v>6341</v>
      </c>
      <c r="AC213" s="6" t="s">
        <v>6370</v>
      </c>
    </row>
    <row r="214" spans="2:29" x14ac:dyDescent="0.2">
      <c r="B214" s="6" t="s">
        <v>6492</v>
      </c>
      <c r="C214" s="6">
        <v>738689003</v>
      </c>
      <c r="D214" s="6">
        <v>1140221</v>
      </c>
      <c r="E214" s="6">
        <v>14</v>
      </c>
      <c r="F214" s="6" t="str">
        <f>VLOOKUP(C214,'AUD ABRIL'!B:T,2,0)</f>
        <v>Fundación de Derecho Privado.</v>
      </c>
      <c r="G214" s="6" t="str">
        <f>VLOOKUP(C214,'AUD ABRIL'!B:T,3,0)</f>
        <v>Otorgado por Decreto Supremo Nº 262, de fecha 2 de abril de 1997, por el Ministerio de Justicia. Publicado en el Diario Oficial con fecha 24 de abril de 1997.</v>
      </c>
      <c r="H214" s="6" t="str">
        <f>VLOOKUP(C214,'AUD ABRIL'!B:T,4,0)</f>
        <v>Certificado de Vigencia inscripción Nº7421 de fecha 02 de abril de 1997. Folio N° 500394531618 emitido por el Servicio de Registro Civil e Identificación, de fecha 18 de junio de 2021.</v>
      </c>
      <c r="I214" s="6" t="str">
        <f>VLOOKUP(C214,'AUD ABRIL'!B:T,5,0)</f>
        <v xml:space="preserve">Ayudar a la infancia desvalida sin distinción de sexo, sin distinción racial, creencia religiosa o política.
</v>
      </c>
      <c r="J214" s="6" t="str">
        <f>VLOOKUP(C214,'AUD ABRIL'!B:T,6,0)</f>
        <v xml:space="preserve">Presidente: 
Simona de la Barra Cruzat, 
Secretario:
Leoncio Toro Araya., 
Tesorero: 
Carlos Javier Contzen Fuentes, 
Director: 
Felipe Andrés Venegas Pozo, 
Director:
Gonzalo Sandoval Zambrano, 
</v>
      </c>
      <c r="K214" s="6" t="str">
        <f>VLOOKUP(C214,'AUD ABRIL'!B:T,7,0)</f>
        <v>El Consejo durará tres años en sus cargos y se renovará tácita y sucesivamente cada tres años, salvo que la mayoría absoluta de los demás consejeros, resuelva su exclusión.</v>
      </c>
      <c r="L214" s="6" t="str">
        <f>VLOOKUP(C214,'AUD ABRIL'!B:T,8,0)</f>
        <v>Nombramiento 12 de diciembre de 2019 y cesación 12 de diciembre de 2022.</v>
      </c>
      <c r="M214" s="6" t="str">
        <f>VLOOKUP(C214,'AUD ABRIL'!B:T,9,0)</f>
        <v xml:space="preserve">Simona de la Barra Cruzat
Rafael Mella Gallegos.
Podrán actuar conjunta o separadamente.
</v>
      </c>
      <c r="N214" s="6" t="str">
        <f>VLOOKUP(C214,'AUD ABRIL'!B:T,10,0)</f>
        <v>Exeter Nº 540-D, Concepción.</v>
      </c>
      <c r="O214" s="6" t="str">
        <f>VLOOKUP(C214,'AUD ABRIL'!B:T,11,0)</f>
        <v>VIII</v>
      </c>
      <c r="P214" s="6" t="str">
        <f>VLOOKUP(C214,'AUD ABRIL'!B:T,12,0)</f>
        <v>Concepción.</v>
      </c>
      <c r="Q214" s="6" t="str">
        <f>VLOOKUP(C214,'AUD ABRIL'!B:T,13,0)</f>
        <v xml:space="preserve"> 41-2106-850
</v>
      </c>
      <c r="R214" s="6" t="str">
        <f>VLOOKUP(C214,'AUD ABRIL'!B:T,14,0)</f>
        <v>contacto@tdesperanza.cl</v>
      </c>
      <c r="S214" s="6">
        <f>VLOOKUP(C214,'AUD ABRIL'!B:T,15,0)</f>
        <v>0</v>
      </c>
      <c r="T214" s="6" t="str">
        <f>VLOOKUP(C214,'AUD ABRIL'!B:T,16,0)</f>
        <v>93401.</v>
      </c>
      <c r="U214" s="6" t="str">
        <f>VLOOKUP(C214,'AUD ABRIL'!B:T,17,0)</f>
        <v xml:space="preserve">Certificado de antecedentes financieros, correspondientes al año 2020, aprobados por el Subdepartamento de Supervisión Financiera Nacional. </v>
      </c>
      <c r="V214" s="7">
        <f>VLOOKUP(C214,'AUD ABRIL'!B:T,18,0)</f>
        <v>37970</v>
      </c>
      <c r="W214" s="8">
        <f>VLOOKUP(C214,'AUD ABRIL'!B:T,19,0)</f>
        <v>6979</v>
      </c>
      <c r="X214" s="9">
        <v>2805449</v>
      </c>
      <c r="Y214" s="9">
        <v>17057128</v>
      </c>
      <c r="Z214" s="7">
        <v>44681</v>
      </c>
      <c r="AA214" s="6" t="s">
        <v>6340</v>
      </c>
      <c r="AB214" s="6" t="s">
        <v>6341</v>
      </c>
      <c r="AC214" s="6" t="s">
        <v>6370</v>
      </c>
    </row>
    <row r="215" spans="2:29" x14ac:dyDescent="0.2">
      <c r="B215" s="6" t="s">
        <v>6492</v>
      </c>
      <c r="C215" s="6">
        <v>738689003</v>
      </c>
      <c r="D215" s="6">
        <v>1020427</v>
      </c>
      <c r="E215" s="6">
        <v>2</v>
      </c>
      <c r="F215" s="6" t="str">
        <f>VLOOKUP(C215,'AUD ABRIL'!B:T,2,0)</f>
        <v>Fundación de Derecho Privado.</v>
      </c>
      <c r="G215" s="6" t="str">
        <f>VLOOKUP(C215,'AUD ABRIL'!B:T,3,0)</f>
        <v>Otorgado por Decreto Supremo Nº 262, de fecha 2 de abril de 1997, por el Ministerio de Justicia. Publicado en el Diario Oficial con fecha 24 de abril de 1997.</v>
      </c>
      <c r="H215" s="6" t="str">
        <f>VLOOKUP(C215,'AUD ABRIL'!B:T,4,0)</f>
        <v>Certificado de Vigencia inscripción Nº7421 de fecha 02 de abril de 1997. Folio N° 500394531618 emitido por el Servicio de Registro Civil e Identificación, de fecha 18 de junio de 2021.</v>
      </c>
      <c r="I215" s="6" t="str">
        <f>VLOOKUP(C215,'AUD ABRIL'!B:T,5,0)</f>
        <v xml:space="preserve">Ayudar a la infancia desvalida sin distinción de sexo, sin distinción racial, creencia religiosa o política.
</v>
      </c>
      <c r="J215" s="6" t="str">
        <f>VLOOKUP(C215,'AUD ABRIL'!B:T,6,0)</f>
        <v xml:space="preserve">Presidente: 
Simona de la Barra Cruzat, 
Secretario:
Leoncio Toro Araya., 
Tesorero: 
Carlos Javier Contzen Fuentes, 
Director: 
Felipe Andrés Venegas Pozo, 
Director:
Gonzalo Sandoval Zambrano, 
</v>
      </c>
      <c r="K215" s="6" t="str">
        <f>VLOOKUP(C215,'AUD ABRIL'!B:T,7,0)</f>
        <v>El Consejo durará tres años en sus cargos y se renovará tácita y sucesivamente cada tres años, salvo que la mayoría absoluta de los demás consejeros, resuelva su exclusión.</v>
      </c>
      <c r="L215" s="6" t="str">
        <f>VLOOKUP(C215,'AUD ABRIL'!B:T,8,0)</f>
        <v>Nombramiento 12 de diciembre de 2019 y cesación 12 de diciembre de 2022.</v>
      </c>
      <c r="M215" s="6" t="str">
        <f>VLOOKUP(C215,'AUD ABRIL'!B:T,9,0)</f>
        <v xml:space="preserve">Simona de la Barra Cruzat
Rafael Mella Gallegos.
Podrán actuar conjunta o separadamente.
</v>
      </c>
      <c r="N215" s="6" t="str">
        <f>VLOOKUP(C215,'AUD ABRIL'!B:T,10,0)</f>
        <v>Exeter Nº 540-D, Concepción.</v>
      </c>
      <c r="O215" s="6" t="str">
        <f>VLOOKUP(C215,'AUD ABRIL'!B:T,11,0)</f>
        <v>VIII</v>
      </c>
      <c r="P215" s="6" t="str">
        <f>VLOOKUP(C215,'AUD ABRIL'!B:T,12,0)</f>
        <v>Concepción.</v>
      </c>
      <c r="Q215" s="6" t="str">
        <f>VLOOKUP(C215,'AUD ABRIL'!B:T,13,0)</f>
        <v xml:space="preserve"> 41-2106-850
</v>
      </c>
      <c r="R215" s="6" t="str">
        <f>VLOOKUP(C215,'AUD ABRIL'!B:T,14,0)</f>
        <v>contacto@tdesperanza.cl</v>
      </c>
      <c r="S215" s="6">
        <f>VLOOKUP(C215,'AUD ABRIL'!B:T,15,0)</f>
        <v>0</v>
      </c>
      <c r="T215" s="6" t="str">
        <f>VLOOKUP(C215,'AUD ABRIL'!B:T,16,0)</f>
        <v>93401.</v>
      </c>
      <c r="U215" s="6" t="str">
        <f>VLOOKUP(C215,'AUD ABRIL'!B:T,17,0)</f>
        <v xml:space="preserve">Certificado de antecedentes financieros, correspondientes al año 2020, aprobados por el Subdepartamento de Supervisión Financiera Nacional. </v>
      </c>
      <c r="V215" s="7">
        <f>VLOOKUP(C215,'AUD ABRIL'!B:T,18,0)</f>
        <v>37970</v>
      </c>
      <c r="W215" s="8">
        <f>VLOOKUP(C215,'AUD ABRIL'!B:T,19,0)</f>
        <v>6979</v>
      </c>
      <c r="X215" s="9">
        <v>17704649</v>
      </c>
      <c r="Y215" s="9">
        <v>72660997</v>
      </c>
      <c r="Z215" s="7">
        <v>44681</v>
      </c>
      <c r="AA215" s="6" t="s">
        <v>6340</v>
      </c>
      <c r="AB215" s="6" t="s">
        <v>6341</v>
      </c>
      <c r="AC215" s="6" t="s">
        <v>6343</v>
      </c>
    </row>
    <row r="216" spans="2:29" x14ac:dyDescent="0.2">
      <c r="B216" s="6" t="s">
        <v>6492</v>
      </c>
      <c r="C216" s="6">
        <v>738689003</v>
      </c>
      <c r="D216" s="6">
        <v>1050662</v>
      </c>
      <c r="E216" s="6">
        <v>5</v>
      </c>
      <c r="F216" s="6" t="str">
        <f>VLOOKUP(C216,'AUD ABRIL'!B:T,2,0)</f>
        <v>Fundación de Derecho Privado.</v>
      </c>
      <c r="G216" s="6" t="str">
        <f>VLOOKUP(C216,'AUD ABRIL'!B:T,3,0)</f>
        <v>Otorgado por Decreto Supremo Nº 262, de fecha 2 de abril de 1997, por el Ministerio de Justicia. Publicado en el Diario Oficial con fecha 24 de abril de 1997.</v>
      </c>
      <c r="H216" s="6" t="str">
        <f>VLOOKUP(C216,'AUD ABRIL'!B:T,4,0)</f>
        <v>Certificado de Vigencia inscripción Nº7421 de fecha 02 de abril de 1997. Folio N° 500394531618 emitido por el Servicio de Registro Civil e Identificación, de fecha 18 de junio de 2021.</v>
      </c>
      <c r="I216" s="6" t="str">
        <f>VLOOKUP(C216,'AUD ABRIL'!B:T,5,0)</f>
        <v xml:space="preserve">Ayudar a la infancia desvalida sin distinción de sexo, sin distinción racial, creencia religiosa o política.
</v>
      </c>
      <c r="J216" s="6" t="str">
        <f>VLOOKUP(C216,'AUD ABRIL'!B:T,6,0)</f>
        <v xml:space="preserve">Presidente: 
Simona de la Barra Cruzat, 
Secretario:
Leoncio Toro Araya., 
Tesorero: 
Carlos Javier Contzen Fuentes, 
Director: 
Felipe Andrés Venegas Pozo, 
Director:
Gonzalo Sandoval Zambrano, 
</v>
      </c>
      <c r="K216" s="6" t="str">
        <f>VLOOKUP(C216,'AUD ABRIL'!B:T,7,0)</f>
        <v>El Consejo durará tres años en sus cargos y se renovará tácita y sucesivamente cada tres años, salvo que la mayoría absoluta de los demás consejeros, resuelva su exclusión.</v>
      </c>
      <c r="L216" s="6" t="str">
        <f>VLOOKUP(C216,'AUD ABRIL'!B:T,8,0)</f>
        <v>Nombramiento 12 de diciembre de 2019 y cesación 12 de diciembre de 2022.</v>
      </c>
      <c r="M216" s="6" t="str">
        <f>VLOOKUP(C216,'AUD ABRIL'!B:T,9,0)</f>
        <v xml:space="preserve">Simona de la Barra Cruzat
Rafael Mella Gallegos.
Podrán actuar conjunta o separadamente.
</v>
      </c>
      <c r="N216" s="6" t="str">
        <f>VLOOKUP(C216,'AUD ABRIL'!B:T,10,0)</f>
        <v>Exeter Nº 540-D, Concepción.</v>
      </c>
      <c r="O216" s="6" t="str">
        <f>VLOOKUP(C216,'AUD ABRIL'!B:T,11,0)</f>
        <v>VIII</v>
      </c>
      <c r="P216" s="6" t="str">
        <f>VLOOKUP(C216,'AUD ABRIL'!B:T,12,0)</f>
        <v>Concepción.</v>
      </c>
      <c r="Q216" s="6" t="str">
        <f>VLOOKUP(C216,'AUD ABRIL'!B:T,13,0)</f>
        <v xml:space="preserve"> 41-2106-850
</v>
      </c>
      <c r="R216" s="6" t="str">
        <f>VLOOKUP(C216,'AUD ABRIL'!B:T,14,0)</f>
        <v>contacto@tdesperanza.cl</v>
      </c>
      <c r="S216" s="6">
        <f>VLOOKUP(C216,'AUD ABRIL'!B:T,15,0)</f>
        <v>0</v>
      </c>
      <c r="T216" s="6" t="str">
        <f>VLOOKUP(C216,'AUD ABRIL'!B:T,16,0)</f>
        <v>93401.</v>
      </c>
      <c r="U216" s="6" t="str">
        <f>VLOOKUP(C216,'AUD ABRIL'!B:T,17,0)</f>
        <v xml:space="preserve">Certificado de antecedentes financieros, correspondientes al año 2020, aprobados por el Subdepartamento de Supervisión Financiera Nacional. </v>
      </c>
      <c r="V216" s="7">
        <f>VLOOKUP(C216,'AUD ABRIL'!B:T,18,0)</f>
        <v>37970</v>
      </c>
      <c r="W216" s="8">
        <f>VLOOKUP(C216,'AUD ABRIL'!B:T,19,0)</f>
        <v>6979</v>
      </c>
      <c r="X216" s="9"/>
      <c r="Y216" s="9">
        <v>3347098</v>
      </c>
      <c r="Z216" s="7">
        <v>44681</v>
      </c>
      <c r="AA216" s="6" t="s">
        <v>6340</v>
      </c>
      <c r="AB216" s="6" t="s">
        <v>6341</v>
      </c>
      <c r="AC216" s="6" t="s">
        <v>8404</v>
      </c>
    </row>
    <row r="217" spans="2:29" x14ac:dyDescent="0.2">
      <c r="B217" s="6" t="s">
        <v>6492</v>
      </c>
      <c r="C217" s="6">
        <v>738689003</v>
      </c>
      <c r="D217" s="6">
        <v>1090508</v>
      </c>
      <c r="E217" s="6">
        <v>9</v>
      </c>
      <c r="F217" s="6" t="str">
        <f>VLOOKUP(C217,'AUD ABRIL'!B:T,2,0)</f>
        <v>Fundación de Derecho Privado.</v>
      </c>
      <c r="G217" s="6" t="str">
        <f>VLOOKUP(C217,'AUD ABRIL'!B:T,3,0)</f>
        <v>Otorgado por Decreto Supremo Nº 262, de fecha 2 de abril de 1997, por el Ministerio de Justicia. Publicado en el Diario Oficial con fecha 24 de abril de 1997.</v>
      </c>
      <c r="H217" s="6" t="str">
        <f>VLOOKUP(C217,'AUD ABRIL'!B:T,4,0)</f>
        <v>Certificado de Vigencia inscripción Nº7421 de fecha 02 de abril de 1997. Folio N° 500394531618 emitido por el Servicio de Registro Civil e Identificación, de fecha 18 de junio de 2021.</v>
      </c>
      <c r="I217" s="6" t="str">
        <f>VLOOKUP(C217,'AUD ABRIL'!B:T,5,0)</f>
        <v xml:space="preserve">Ayudar a la infancia desvalida sin distinción de sexo, sin distinción racial, creencia religiosa o política.
</v>
      </c>
      <c r="J217" s="6" t="str">
        <f>VLOOKUP(C217,'AUD ABRIL'!B:T,6,0)</f>
        <v xml:space="preserve">Presidente: 
Simona de la Barra Cruzat, 
Secretario:
Leoncio Toro Araya., 
Tesorero: 
Carlos Javier Contzen Fuentes, 
Director: 
Felipe Andrés Venegas Pozo, 
Director:
Gonzalo Sandoval Zambrano, 
</v>
      </c>
      <c r="K217" s="6" t="str">
        <f>VLOOKUP(C217,'AUD ABRIL'!B:T,7,0)</f>
        <v>El Consejo durará tres años en sus cargos y se renovará tácita y sucesivamente cada tres años, salvo que la mayoría absoluta de los demás consejeros, resuelva su exclusión.</v>
      </c>
      <c r="L217" s="6" t="str">
        <f>VLOOKUP(C217,'AUD ABRIL'!B:T,8,0)</f>
        <v>Nombramiento 12 de diciembre de 2019 y cesación 12 de diciembre de 2022.</v>
      </c>
      <c r="M217" s="6" t="str">
        <f>VLOOKUP(C217,'AUD ABRIL'!B:T,9,0)</f>
        <v xml:space="preserve">Simona de la Barra Cruzat
Rafael Mella Gallegos.
Podrán actuar conjunta o separadamente.
</v>
      </c>
      <c r="N217" s="6" t="str">
        <f>VLOOKUP(C217,'AUD ABRIL'!B:T,10,0)</f>
        <v>Exeter Nº 540-D, Concepción.</v>
      </c>
      <c r="O217" s="6" t="str">
        <f>VLOOKUP(C217,'AUD ABRIL'!B:T,11,0)</f>
        <v>VIII</v>
      </c>
      <c r="P217" s="6" t="str">
        <f>VLOOKUP(C217,'AUD ABRIL'!B:T,12,0)</f>
        <v>Concepción.</v>
      </c>
      <c r="Q217" s="6" t="str">
        <f>VLOOKUP(C217,'AUD ABRIL'!B:T,13,0)</f>
        <v xml:space="preserve"> 41-2106-850
</v>
      </c>
      <c r="R217" s="6" t="str">
        <f>VLOOKUP(C217,'AUD ABRIL'!B:T,14,0)</f>
        <v>contacto@tdesperanza.cl</v>
      </c>
      <c r="S217" s="6">
        <f>VLOOKUP(C217,'AUD ABRIL'!B:T,15,0)</f>
        <v>0</v>
      </c>
      <c r="T217" s="6" t="str">
        <f>VLOOKUP(C217,'AUD ABRIL'!B:T,16,0)</f>
        <v>93401.</v>
      </c>
      <c r="U217" s="6" t="str">
        <f>VLOOKUP(C217,'AUD ABRIL'!B:T,17,0)</f>
        <v xml:space="preserve">Certificado de antecedentes financieros, correspondientes al año 2020, aprobados por el Subdepartamento de Supervisión Financiera Nacional. </v>
      </c>
      <c r="V217" s="7">
        <f>VLOOKUP(C217,'AUD ABRIL'!B:T,18,0)</f>
        <v>37970</v>
      </c>
      <c r="W217" s="8">
        <f>VLOOKUP(C217,'AUD ABRIL'!B:T,19,0)</f>
        <v>6979</v>
      </c>
      <c r="X217" s="9"/>
      <c r="Y217" s="9">
        <v>7238058</v>
      </c>
      <c r="Z217" s="7">
        <v>44681</v>
      </c>
      <c r="AA217" s="6" t="s">
        <v>6340</v>
      </c>
      <c r="AB217" s="6" t="s">
        <v>6341</v>
      </c>
      <c r="AC217" s="6" t="s">
        <v>181</v>
      </c>
    </row>
    <row r="218" spans="2:29" x14ac:dyDescent="0.2">
      <c r="B218" s="6" t="s">
        <v>6487</v>
      </c>
      <c r="C218" s="6">
        <v>713189006</v>
      </c>
      <c r="D218" s="6">
        <v>1080935</v>
      </c>
      <c r="E218" s="6">
        <v>8</v>
      </c>
      <c r="F218" s="6" t="str">
        <f>VLOOKUP(C218,'AUD ABRIL'!B:T,2,0)</f>
        <v>Corporación de Derecho Público</v>
      </c>
      <c r="G218" s="6" t="str">
        <f>VLOOKUP(C218,'AUD ABRIL'!B:T,3,0)</f>
        <v>Otorgado por Decreto Supremo Nº 1965, del  17 de marzo de 1960, del Ministerio de Justicia.</v>
      </c>
      <c r="H218" s="6" t="str">
        <f>VLOOKUP(C218,'AUD ABRIL'!B:T,4,0)</f>
        <v>indefinida</v>
      </c>
      <c r="I218" s="6" t="str">
        <f>VLOOKUP(C218,'AUD ABRIL'!B:T,5,0)</f>
        <v>Actividad Religiosa</v>
      </c>
      <c r="J218" s="6" t="str">
        <f>VLOOKUP(C218,'AUD ABRIL'!B:T,6,0)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18" s="6" t="str">
        <f>VLOOKUP(C218,'AUD ABRIL'!B:T,7,0)</f>
        <v xml:space="preserve">Durarán tres años en sus cargos, pudiendo ser reelegidos de forma indefinida.
</v>
      </c>
      <c r="L218" s="6" t="str">
        <f>VLOOKUP(C218,'AUD ABRIL'!B:T,8,0)</f>
        <v>Directorio prorrogado por un año, a contar del 27 de febrero de 2021 al 27 de febrero de 2024.</v>
      </c>
      <c r="M218" s="6" t="str">
        <f>VLOOKUP(C218,'AUD ABRIL'!B:T,9,0)</f>
        <v>Julio Salazar Veloso, 
Luis Elías Jara Martínez, 
Marco Durán Roa, 
(Podrán actuar conjunta o indistintamente).</v>
      </c>
      <c r="N218" s="6" t="str">
        <f>VLOOKUP(C218,'AUD ABRIL'!B:T,10,0)</f>
        <v xml:space="preserve">Cousiño N°137, comuna de Coronel, Región del Biobío
</v>
      </c>
      <c r="O218" s="6" t="str">
        <f>VLOOKUP(C218,'AUD ABRIL'!B:T,11,0)</f>
        <v>VIII</v>
      </c>
      <c r="P218" s="6" t="str">
        <f>VLOOKUP(C218,'AUD ABRIL'!B:T,12,0)</f>
        <v>Coronel</v>
      </c>
      <c r="Q218" s="6" t="str">
        <f>VLOOKUP(C218,'AUD ABRIL'!B:T,13,0)</f>
        <v>Teléfonos:  41 2876235 – 41 2871238</v>
      </c>
      <c r="R218" s="6" t="str">
        <f>VLOOKUP(C218,'AUD ABRIL'!B:T,14,0)</f>
        <v>director.mesp@gmail.com</v>
      </c>
      <c r="S218" s="6">
        <f>VLOOKUP(C218,'AUD ABRIL'!B:T,15,0)</f>
        <v>0</v>
      </c>
      <c r="T218" s="6">
        <f>VLOOKUP(C218,'AUD ABRIL'!B:T,16,0)</f>
        <v>93910</v>
      </c>
      <c r="U218" s="6" t="str">
        <f>VLOOKUP(C218,'AUD ABRIL'!B:T,17,0)</f>
        <v xml:space="preserve">ANTECEDENTES CORRESPONDIENTES AL AÑO 2020, aprobado por el SUB DEPARTAMENTO DE SUPERVISIÓN FINANCIERA </v>
      </c>
      <c r="V218" s="7">
        <f>VLOOKUP(C218,'AUD ABRIL'!B:T,18,0)</f>
        <v>37970</v>
      </c>
      <c r="W218" s="8">
        <f>VLOOKUP(C218,'AUD ABRIL'!B:T,19,0)</f>
        <v>6911</v>
      </c>
      <c r="X218" s="9"/>
      <c r="Y218" s="9">
        <v>6090528</v>
      </c>
      <c r="Z218" s="7">
        <v>44681</v>
      </c>
      <c r="AA218" s="6" t="s">
        <v>6340</v>
      </c>
      <c r="AB218" s="6" t="s">
        <v>6341</v>
      </c>
      <c r="AC218" s="6" t="s">
        <v>148</v>
      </c>
    </row>
    <row r="219" spans="2:29" x14ac:dyDescent="0.2">
      <c r="B219" s="6" t="s">
        <v>6487</v>
      </c>
      <c r="C219" s="6">
        <v>713189006</v>
      </c>
      <c r="D219" s="6">
        <v>1080939</v>
      </c>
      <c r="E219" s="6">
        <v>8</v>
      </c>
      <c r="F219" s="6" t="str">
        <f>VLOOKUP(C219,'AUD ABRIL'!B:T,2,0)</f>
        <v>Corporación de Derecho Público</v>
      </c>
      <c r="G219" s="6" t="str">
        <f>VLOOKUP(C219,'AUD ABRIL'!B:T,3,0)</f>
        <v>Otorgado por Decreto Supremo Nº 1965, del  17 de marzo de 1960, del Ministerio de Justicia.</v>
      </c>
      <c r="H219" s="6" t="str">
        <f>VLOOKUP(C219,'AUD ABRIL'!B:T,4,0)</f>
        <v>indefinida</v>
      </c>
      <c r="I219" s="6" t="str">
        <f>VLOOKUP(C219,'AUD ABRIL'!B:T,5,0)</f>
        <v>Actividad Religiosa</v>
      </c>
      <c r="J219" s="6" t="str">
        <f>VLOOKUP(C219,'AUD ABRIL'!B:T,6,0)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19" s="6" t="str">
        <f>VLOOKUP(C219,'AUD ABRIL'!B:T,7,0)</f>
        <v xml:space="preserve">Durarán tres años en sus cargos, pudiendo ser reelegidos de forma indefinida.
</v>
      </c>
      <c r="L219" s="6" t="str">
        <f>VLOOKUP(C219,'AUD ABRIL'!B:T,8,0)</f>
        <v>Directorio prorrogado por un año, a contar del 27 de febrero de 2021 al 27 de febrero de 2024.</v>
      </c>
      <c r="M219" s="6" t="str">
        <f>VLOOKUP(C219,'AUD ABRIL'!B:T,9,0)</f>
        <v>Julio Salazar Veloso, 
Luis Elías Jara Martínez, 
Marco Durán Roa, 
(Podrán actuar conjunta o indistintamente).</v>
      </c>
      <c r="N219" s="6" t="str">
        <f>VLOOKUP(C219,'AUD ABRIL'!B:T,10,0)</f>
        <v xml:space="preserve">Cousiño N°137, comuna de Coronel, Región del Biobío
</v>
      </c>
      <c r="O219" s="6" t="str">
        <f>VLOOKUP(C219,'AUD ABRIL'!B:T,11,0)</f>
        <v>VIII</v>
      </c>
      <c r="P219" s="6" t="str">
        <f>VLOOKUP(C219,'AUD ABRIL'!B:T,12,0)</f>
        <v>Coronel</v>
      </c>
      <c r="Q219" s="6" t="str">
        <f>VLOOKUP(C219,'AUD ABRIL'!B:T,13,0)</f>
        <v>Teléfonos:  41 2876235 – 41 2871238</v>
      </c>
      <c r="R219" s="6" t="str">
        <f>VLOOKUP(C219,'AUD ABRIL'!B:T,14,0)</f>
        <v>director.mesp@gmail.com</v>
      </c>
      <c r="S219" s="6">
        <f>VLOOKUP(C219,'AUD ABRIL'!B:T,15,0)</f>
        <v>0</v>
      </c>
      <c r="T219" s="6">
        <f>VLOOKUP(C219,'AUD ABRIL'!B:T,16,0)</f>
        <v>93910</v>
      </c>
      <c r="U219" s="6" t="str">
        <f>VLOOKUP(C219,'AUD ABRIL'!B:T,17,0)</f>
        <v xml:space="preserve">ANTECEDENTES CORRESPONDIENTES AL AÑO 2020, aprobado por el SUB DEPARTAMENTO DE SUPERVISIÓN FINANCIERA </v>
      </c>
      <c r="V219" s="7">
        <f>VLOOKUP(C219,'AUD ABRIL'!B:T,18,0)</f>
        <v>37970</v>
      </c>
      <c r="W219" s="8">
        <f>VLOOKUP(C219,'AUD ABRIL'!B:T,19,0)</f>
        <v>6911</v>
      </c>
      <c r="X219" s="9"/>
      <c r="Y219" s="9">
        <v>2935925</v>
      </c>
      <c r="Z219" s="7">
        <v>44681</v>
      </c>
      <c r="AA219" s="6" t="s">
        <v>6340</v>
      </c>
      <c r="AB219" s="6" t="s">
        <v>6341</v>
      </c>
      <c r="AC219" s="6" t="s">
        <v>6368</v>
      </c>
    </row>
    <row r="220" spans="2:29" x14ac:dyDescent="0.2">
      <c r="B220" s="6" t="s">
        <v>6487</v>
      </c>
      <c r="C220" s="6">
        <v>713189006</v>
      </c>
      <c r="D220" s="6">
        <v>1080943</v>
      </c>
      <c r="E220" s="6">
        <v>16</v>
      </c>
      <c r="F220" s="6" t="str">
        <f>VLOOKUP(C220,'AUD ABRIL'!B:T,2,0)</f>
        <v>Corporación de Derecho Público</v>
      </c>
      <c r="G220" s="6" t="str">
        <f>VLOOKUP(C220,'AUD ABRIL'!B:T,3,0)</f>
        <v>Otorgado por Decreto Supremo Nº 1965, del  17 de marzo de 1960, del Ministerio de Justicia.</v>
      </c>
      <c r="H220" s="6" t="str">
        <f>VLOOKUP(C220,'AUD ABRIL'!B:T,4,0)</f>
        <v>indefinida</v>
      </c>
      <c r="I220" s="6" t="str">
        <f>VLOOKUP(C220,'AUD ABRIL'!B:T,5,0)</f>
        <v>Actividad Religiosa</v>
      </c>
      <c r="J220" s="6" t="str">
        <f>VLOOKUP(C220,'AUD ABRIL'!B:T,6,0)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20" s="6" t="str">
        <f>VLOOKUP(C220,'AUD ABRIL'!B:T,7,0)</f>
        <v xml:space="preserve">Durarán tres años en sus cargos, pudiendo ser reelegidos de forma indefinida.
</v>
      </c>
      <c r="L220" s="6" t="str">
        <f>VLOOKUP(C220,'AUD ABRIL'!B:T,8,0)</f>
        <v>Directorio prorrogado por un año, a contar del 27 de febrero de 2021 al 27 de febrero de 2024.</v>
      </c>
      <c r="M220" s="6" t="str">
        <f>VLOOKUP(C220,'AUD ABRIL'!B:T,9,0)</f>
        <v>Julio Salazar Veloso, 
Luis Elías Jara Martínez, 
Marco Durán Roa, 
(Podrán actuar conjunta o indistintamente).</v>
      </c>
      <c r="N220" s="6" t="str">
        <f>VLOOKUP(C220,'AUD ABRIL'!B:T,10,0)</f>
        <v xml:space="preserve">Cousiño N°137, comuna de Coronel, Región del Biobío
</v>
      </c>
      <c r="O220" s="6" t="str">
        <f>VLOOKUP(C220,'AUD ABRIL'!B:T,11,0)</f>
        <v>VIII</v>
      </c>
      <c r="P220" s="6" t="str">
        <f>VLOOKUP(C220,'AUD ABRIL'!B:T,12,0)</f>
        <v>Coronel</v>
      </c>
      <c r="Q220" s="6" t="str">
        <f>VLOOKUP(C220,'AUD ABRIL'!B:T,13,0)</f>
        <v>Teléfonos:  41 2876235 – 41 2871238</v>
      </c>
      <c r="R220" s="6" t="str">
        <f>VLOOKUP(C220,'AUD ABRIL'!B:T,14,0)</f>
        <v>director.mesp@gmail.com</v>
      </c>
      <c r="S220" s="6">
        <f>VLOOKUP(C220,'AUD ABRIL'!B:T,15,0)</f>
        <v>0</v>
      </c>
      <c r="T220" s="6">
        <f>VLOOKUP(C220,'AUD ABRIL'!B:T,16,0)</f>
        <v>93910</v>
      </c>
      <c r="U220" s="6" t="str">
        <f>VLOOKUP(C220,'AUD ABRIL'!B:T,17,0)</f>
        <v xml:space="preserve">ANTECEDENTES CORRESPONDIENTES AL AÑO 2020, aprobado por el SUB DEPARTAMENTO DE SUPERVISIÓN FINANCIERA </v>
      </c>
      <c r="V220" s="7">
        <f>VLOOKUP(C220,'AUD ABRIL'!B:T,18,0)</f>
        <v>37970</v>
      </c>
      <c r="W220" s="8">
        <f>VLOOKUP(C220,'AUD ABRIL'!B:T,19,0)</f>
        <v>6911</v>
      </c>
      <c r="X220" s="9"/>
      <c r="Y220" s="9">
        <v>6059770</v>
      </c>
      <c r="Z220" s="7">
        <v>44681</v>
      </c>
      <c r="AA220" s="6" t="s">
        <v>6340</v>
      </c>
      <c r="AB220" s="6" t="s">
        <v>6341</v>
      </c>
      <c r="AC220" s="6" t="s">
        <v>6357</v>
      </c>
    </row>
    <row r="221" spans="2:29" x14ac:dyDescent="0.2">
      <c r="B221" s="6" t="s">
        <v>6487</v>
      </c>
      <c r="C221" s="6">
        <v>713189006</v>
      </c>
      <c r="D221" s="6">
        <v>1081090</v>
      </c>
      <c r="E221" s="6">
        <v>8</v>
      </c>
      <c r="F221" s="6" t="str">
        <f>VLOOKUP(C221,'AUD ABRIL'!B:T,2,0)</f>
        <v>Corporación de Derecho Público</v>
      </c>
      <c r="G221" s="6" t="str">
        <f>VLOOKUP(C221,'AUD ABRIL'!B:T,3,0)</f>
        <v>Otorgado por Decreto Supremo Nº 1965, del  17 de marzo de 1960, del Ministerio de Justicia.</v>
      </c>
      <c r="H221" s="6" t="str">
        <f>VLOOKUP(C221,'AUD ABRIL'!B:T,4,0)</f>
        <v>indefinida</v>
      </c>
      <c r="I221" s="6" t="str">
        <f>VLOOKUP(C221,'AUD ABRIL'!B:T,5,0)</f>
        <v>Actividad Religiosa</v>
      </c>
      <c r="J221" s="6" t="str">
        <f>VLOOKUP(C221,'AUD ABRIL'!B:T,6,0)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21" s="6" t="str">
        <f>VLOOKUP(C221,'AUD ABRIL'!B:T,7,0)</f>
        <v xml:space="preserve">Durarán tres años en sus cargos, pudiendo ser reelegidos de forma indefinida.
</v>
      </c>
      <c r="L221" s="6" t="str">
        <f>VLOOKUP(C221,'AUD ABRIL'!B:T,8,0)</f>
        <v>Directorio prorrogado por un año, a contar del 27 de febrero de 2021 al 27 de febrero de 2024.</v>
      </c>
      <c r="M221" s="6" t="str">
        <f>VLOOKUP(C221,'AUD ABRIL'!B:T,9,0)</f>
        <v>Julio Salazar Veloso, 
Luis Elías Jara Martínez, 
Marco Durán Roa, 
(Podrán actuar conjunta o indistintamente).</v>
      </c>
      <c r="N221" s="6" t="str">
        <f>VLOOKUP(C221,'AUD ABRIL'!B:T,10,0)</f>
        <v xml:space="preserve">Cousiño N°137, comuna de Coronel, Región del Biobío
</v>
      </c>
      <c r="O221" s="6" t="str">
        <f>VLOOKUP(C221,'AUD ABRIL'!B:T,11,0)</f>
        <v>VIII</v>
      </c>
      <c r="P221" s="6" t="str">
        <f>VLOOKUP(C221,'AUD ABRIL'!B:T,12,0)</f>
        <v>Coronel</v>
      </c>
      <c r="Q221" s="6" t="str">
        <f>VLOOKUP(C221,'AUD ABRIL'!B:T,13,0)</f>
        <v>Teléfonos:  41 2876235 – 41 2871238</v>
      </c>
      <c r="R221" s="6" t="str">
        <f>VLOOKUP(C221,'AUD ABRIL'!B:T,14,0)</f>
        <v>director.mesp@gmail.com</v>
      </c>
      <c r="S221" s="6">
        <f>VLOOKUP(C221,'AUD ABRIL'!B:T,15,0)</f>
        <v>0</v>
      </c>
      <c r="T221" s="6">
        <f>VLOOKUP(C221,'AUD ABRIL'!B:T,16,0)</f>
        <v>93910</v>
      </c>
      <c r="U221" s="6" t="str">
        <f>VLOOKUP(C221,'AUD ABRIL'!B:T,17,0)</f>
        <v xml:space="preserve">ANTECEDENTES CORRESPONDIENTES AL AÑO 2020, aprobado por el SUB DEPARTAMENTO DE SUPERVISIÓN FINANCIERA </v>
      </c>
      <c r="V221" s="7">
        <f>VLOOKUP(C221,'AUD ABRIL'!B:T,18,0)</f>
        <v>37970</v>
      </c>
      <c r="W221" s="8">
        <f>VLOOKUP(C221,'AUD ABRIL'!B:T,19,0)</f>
        <v>6911</v>
      </c>
      <c r="X221" s="9">
        <v>2359526</v>
      </c>
      <c r="Y221" s="9">
        <v>9320128</v>
      </c>
      <c r="Z221" s="7">
        <v>44681</v>
      </c>
      <c r="AA221" s="6" t="s">
        <v>6340</v>
      </c>
      <c r="AB221" s="6" t="s">
        <v>6341</v>
      </c>
      <c r="AC221" s="6" t="s">
        <v>6368</v>
      </c>
    </row>
    <row r="222" spans="2:29" x14ac:dyDescent="0.2">
      <c r="B222" s="6" t="s">
        <v>6487</v>
      </c>
      <c r="C222" s="6">
        <v>713189006</v>
      </c>
      <c r="D222" s="6">
        <v>1081091</v>
      </c>
      <c r="E222" s="6">
        <v>8</v>
      </c>
      <c r="F222" s="6" t="str">
        <f>VLOOKUP(C222,'AUD ABRIL'!B:T,2,0)</f>
        <v>Corporación de Derecho Público</v>
      </c>
      <c r="G222" s="6" t="str">
        <f>VLOOKUP(C222,'AUD ABRIL'!B:T,3,0)</f>
        <v>Otorgado por Decreto Supremo Nº 1965, del  17 de marzo de 1960, del Ministerio de Justicia.</v>
      </c>
      <c r="H222" s="6" t="str">
        <f>VLOOKUP(C222,'AUD ABRIL'!B:T,4,0)</f>
        <v>indefinida</v>
      </c>
      <c r="I222" s="6" t="str">
        <f>VLOOKUP(C222,'AUD ABRIL'!B:T,5,0)</f>
        <v>Actividad Religiosa</v>
      </c>
      <c r="J222" s="6" t="str">
        <f>VLOOKUP(C222,'AUD ABRIL'!B:T,6,0)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22" s="6" t="str">
        <f>VLOOKUP(C222,'AUD ABRIL'!B:T,7,0)</f>
        <v xml:space="preserve">Durarán tres años en sus cargos, pudiendo ser reelegidos de forma indefinida.
</v>
      </c>
      <c r="L222" s="6" t="str">
        <f>VLOOKUP(C222,'AUD ABRIL'!B:T,8,0)</f>
        <v>Directorio prorrogado por un año, a contar del 27 de febrero de 2021 al 27 de febrero de 2024.</v>
      </c>
      <c r="M222" s="6" t="str">
        <f>VLOOKUP(C222,'AUD ABRIL'!B:T,9,0)</f>
        <v>Julio Salazar Veloso, 
Luis Elías Jara Martínez, 
Marco Durán Roa, 
(Podrán actuar conjunta o indistintamente).</v>
      </c>
      <c r="N222" s="6" t="str">
        <f>VLOOKUP(C222,'AUD ABRIL'!B:T,10,0)</f>
        <v xml:space="preserve">Cousiño N°137, comuna de Coronel, Región del Biobío
</v>
      </c>
      <c r="O222" s="6" t="str">
        <f>VLOOKUP(C222,'AUD ABRIL'!B:T,11,0)</f>
        <v>VIII</v>
      </c>
      <c r="P222" s="6" t="str">
        <f>VLOOKUP(C222,'AUD ABRIL'!B:T,12,0)</f>
        <v>Coronel</v>
      </c>
      <c r="Q222" s="6" t="str">
        <f>VLOOKUP(C222,'AUD ABRIL'!B:T,13,0)</f>
        <v>Teléfonos:  41 2876235 – 41 2871238</v>
      </c>
      <c r="R222" s="6" t="str">
        <f>VLOOKUP(C222,'AUD ABRIL'!B:T,14,0)</f>
        <v>director.mesp@gmail.com</v>
      </c>
      <c r="S222" s="6">
        <f>VLOOKUP(C222,'AUD ABRIL'!B:T,15,0)</f>
        <v>0</v>
      </c>
      <c r="T222" s="6">
        <f>VLOOKUP(C222,'AUD ABRIL'!B:T,16,0)</f>
        <v>93910</v>
      </c>
      <c r="U222" s="6" t="str">
        <f>VLOOKUP(C222,'AUD ABRIL'!B:T,17,0)</f>
        <v xml:space="preserve">ANTECEDENTES CORRESPONDIENTES AL AÑO 2020, aprobado por el SUB DEPARTAMENTO DE SUPERVISIÓN FINANCIERA </v>
      </c>
      <c r="V222" s="7">
        <f>VLOOKUP(C222,'AUD ABRIL'!B:T,18,0)</f>
        <v>37970</v>
      </c>
      <c r="W222" s="8">
        <f>VLOOKUP(C222,'AUD ABRIL'!B:T,19,0)</f>
        <v>6911</v>
      </c>
      <c r="X222" s="9">
        <v>1647666</v>
      </c>
      <c r="Y222" s="9">
        <v>7489390</v>
      </c>
      <c r="Z222" s="7">
        <v>44681</v>
      </c>
      <c r="AA222" s="6" t="s">
        <v>6340</v>
      </c>
      <c r="AB222" s="6" t="s">
        <v>6341</v>
      </c>
      <c r="AC222" s="6" t="s">
        <v>6368</v>
      </c>
    </row>
    <row r="223" spans="2:29" x14ac:dyDescent="0.2">
      <c r="B223" s="6" t="s">
        <v>6487</v>
      </c>
      <c r="C223" s="6">
        <v>713189006</v>
      </c>
      <c r="D223" s="6">
        <v>1081118</v>
      </c>
      <c r="E223" s="6">
        <v>8</v>
      </c>
      <c r="F223" s="6" t="str">
        <f>VLOOKUP(C223,'AUD ABRIL'!B:T,2,0)</f>
        <v>Corporación de Derecho Público</v>
      </c>
      <c r="G223" s="6" t="str">
        <f>VLOOKUP(C223,'AUD ABRIL'!B:T,3,0)</f>
        <v>Otorgado por Decreto Supremo Nº 1965, del  17 de marzo de 1960, del Ministerio de Justicia.</v>
      </c>
      <c r="H223" s="6" t="str">
        <f>VLOOKUP(C223,'AUD ABRIL'!B:T,4,0)</f>
        <v>indefinida</v>
      </c>
      <c r="I223" s="6" t="str">
        <f>VLOOKUP(C223,'AUD ABRIL'!B:T,5,0)</f>
        <v>Actividad Religiosa</v>
      </c>
      <c r="J223" s="6" t="str">
        <f>VLOOKUP(C223,'AUD ABRIL'!B:T,6,0)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23" s="6" t="str">
        <f>VLOOKUP(C223,'AUD ABRIL'!B:T,7,0)</f>
        <v xml:space="preserve">Durarán tres años en sus cargos, pudiendo ser reelegidos de forma indefinida.
</v>
      </c>
      <c r="L223" s="6" t="str">
        <f>VLOOKUP(C223,'AUD ABRIL'!B:T,8,0)</f>
        <v>Directorio prorrogado por un año, a contar del 27 de febrero de 2021 al 27 de febrero de 2024.</v>
      </c>
      <c r="M223" s="6" t="str">
        <f>VLOOKUP(C223,'AUD ABRIL'!B:T,9,0)</f>
        <v>Julio Salazar Veloso, 
Luis Elías Jara Martínez, 
Marco Durán Roa, 
(Podrán actuar conjunta o indistintamente).</v>
      </c>
      <c r="N223" s="6" t="str">
        <f>VLOOKUP(C223,'AUD ABRIL'!B:T,10,0)</f>
        <v xml:space="preserve">Cousiño N°137, comuna de Coronel, Región del Biobío
</v>
      </c>
      <c r="O223" s="6" t="str">
        <f>VLOOKUP(C223,'AUD ABRIL'!B:T,11,0)</f>
        <v>VIII</v>
      </c>
      <c r="P223" s="6" t="str">
        <f>VLOOKUP(C223,'AUD ABRIL'!B:T,12,0)</f>
        <v>Coronel</v>
      </c>
      <c r="Q223" s="6" t="str">
        <f>VLOOKUP(C223,'AUD ABRIL'!B:T,13,0)</f>
        <v>Teléfonos:  41 2876235 – 41 2871238</v>
      </c>
      <c r="R223" s="6" t="str">
        <f>VLOOKUP(C223,'AUD ABRIL'!B:T,14,0)</f>
        <v>director.mesp@gmail.com</v>
      </c>
      <c r="S223" s="6">
        <f>VLOOKUP(C223,'AUD ABRIL'!B:T,15,0)</f>
        <v>0</v>
      </c>
      <c r="T223" s="6">
        <f>VLOOKUP(C223,'AUD ABRIL'!B:T,16,0)</f>
        <v>93910</v>
      </c>
      <c r="U223" s="6" t="str">
        <f>VLOOKUP(C223,'AUD ABRIL'!B:T,17,0)</f>
        <v xml:space="preserve">ANTECEDENTES CORRESPONDIENTES AL AÑO 2020, aprobado por el SUB DEPARTAMENTO DE SUPERVISIÓN FINANCIERA </v>
      </c>
      <c r="V223" s="7">
        <f>VLOOKUP(C223,'AUD ABRIL'!B:T,18,0)</f>
        <v>37970</v>
      </c>
      <c r="W223" s="8">
        <f>VLOOKUP(C223,'AUD ABRIL'!B:T,19,0)</f>
        <v>6911</v>
      </c>
      <c r="X223" s="9">
        <v>14460526</v>
      </c>
      <c r="Y223" s="9">
        <v>56360175</v>
      </c>
      <c r="Z223" s="7">
        <v>44681</v>
      </c>
      <c r="AA223" s="6" t="s">
        <v>6340</v>
      </c>
      <c r="AB223" s="6" t="s">
        <v>6341</v>
      </c>
      <c r="AC223" s="6" t="s">
        <v>6358</v>
      </c>
    </row>
    <row r="224" spans="2:29" x14ac:dyDescent="0.2">
      <c r="B224" s="6" t="s">
        <v>6487</v>
      </c>
      <c r="C224" s="6">
        <v>713189006</v>
      </c>
      <c r="D224" s="6">
        <v>1081119</v>
      </c>
      <c r="E224" s="6">
        <v>8</v>
      </c>
      <c r="F224" s="6" t="str">
        <f>VLOOKUP(C224,'AUD ABRIL'!B:T,2,0)</f>
        <v>Corporación de Derecho Público</v>
      </c>
      <c r="G224" s="6" t="str">
        <f>VLOOKUP(C224,'AUD ABRIL'!B:T,3,0)</f>
        <v>Otorgado por Decreto Supremo Nº 1965, del  17 de marzo de 1960, del Ministerio de Justicia.</v>
      </c>
      <c r="H224" s="6" t="str">
        <f>VLOOKUP(C224,'AUD ABRIL'!B:T,4,0)</f>
        <v>indefinida</v>
      </c>
      <c r="I224" s="6" t="str">
        <f>VLOOKUP(C224,'AUD ABRIL'!B:T,5,0)</f>
        <v>Actividad Religiosa</v>
      </c>
      <c r="J224" s="6" t="str">
        <f>VLOOKUP(C224,'AUD ABRIL'!B:T,6,0)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24" s="6" t="str">
        <f>VLOOKUP(C224,'AUD ABRIL'!B:T,7,0)</f>
        <v xml:space="preserve">Durarán tres años en sus cargos, pudiendo ser reelegidos de forma indefinida.
</v>
      </c>
      <c r="L224" s="6" t="str">
        <f>VLOOKUP(C224,'AUD ABRIL'!B:T,8,0)</f>
        <v>Directorio prorrogado por un año, a contar del 27 de febrero de 2021 al 27 de febrero de 2024.</v>
      </c>
      <c r="M224" s="6" t="str">
        <f>VLOOKUP(C224,'AUD ABRIL'!B:T,9,0)</f>
        <v>Julio Salazar Veloso, 
Luis Elías Jara Martínez, 
Marco Durán Roa, 
(Podrán actuar conjunta o indistintamente).</v>
      </c>
      <c r="N224" s="6" t="str">
        <f>VLOOKUP(C224,'AUD ABRIL'!B:T,10,0)</f>
        <v xml:space="preserve">Cousiño N°137, comuna de Coronel, Región del Biobío
</v>
      </c>
      <c r="O224" s="6" t="str">
        <f>VLOOKUP(C224,'AUD ABRIL'!B:T,11,0)</f>
        <v>VIII</v>
      </c>
      <c r="P224" s="6" t="str">
        <f>VLOOKUP(C224,'AUD ABRIL'!B:T,12,0)</f>
        <v>Coronel</v>
      </c>
      <c r="Q224" s="6" t="str">
        <f>VLOOKUP(C224,'AUD ABRIL'!B:T,13,0)</f>
        <v>Teléfonos:  41 2876235 – 41 2871238</v>
      </c>
      <c r="R224" s="6" t="str">
        <f>VLOOKUP(C224,'AUD ABRIL'!B:T,14,0)</f>
        <v>director.mesp@gmail.com</v>
      </c>
      <c r="S224" s="6">
        <f>VLOOKUP(C224,'AUD ABRIL'!B:T,15,0)</f>
        <v>0</v>
      </c>
      <c r="T224" s="6">
        <f>VLOOKUP(C224,'AUD ABRIL'!B:T,16,0)</f>
        <v>93910</v>
      </c>
      <c r="U224" s="6" t="str">
        <f>VLOOKUP(C224,'AUD ABRIL'!B:T,17,0)</f>
        <v xml:space="preserve">ANTECEDENTES CORRESPONDIENTES AL AÑO 2020, aprobado por el SUB DEPARTAMENTO DE SUPERVISIÓN FINANCIERA </v>
      </c>
      <c r="V224" s="7">
        <f>VLOOKUP(C224,'AUD ABRIL'!B:T,18,0)</f>
        <v>37970</v>
      </c>
      <c r="W224" s="8">
        <f>VLOOKUP(C224,'AUD ABRIL'!B:T,19,0)</f>
        <v>6911</v>
      </c>
      <c r="X224" s="9">
        <v>5005567</v>
      </c>
      <c r="Y224" s="9">
        <v>19240642</v>
      </c>
      <c r="Z224" s="7">
        <v>44681</v>
      </c>
      <c r="AA224" s="6" t="s">
        <v>6340</v>
      </c>
      <c r="AB224" s="6" t="s">
        <v>6341</v>
      </c>
      <c r="AC224" s="6" t="s">
        <v>6351</v>
      </c>
    </row>
    <row r="225" spans="2:29" x14ac:dyDescent="0.2">
      <c r="B225" s="6" t="s">
        <v>6487</v>
      </c>
      <c r="C225" s="6">
        <v>713189006</v>
      </c>
      <c r="D225" s="6">
        <v>1081215</v>
      </c>
      <c r="E225" s="6">
        <v>8</v>
      </c>
      <c r="F225" s="6" t="str">
        <f>VLOOKUP(C225,'AUD ABRIL'!B:T,2,0)</f>
        <v>Corporación de Derecho Público</v>
      </c>
      <c r="G225" s="6" t="str">
        <f>VLOOKUP(C225,'AUD ABRIL'!B:T,3,0)</f>
        <v>Otorgado por Decreto Supremo Nº 1965, del  17 de marzo de 1960, del Ministerio de Justicia.</v>
      </c>
      <c r="H225" s="6" t="str">
        <f>VLOOKUP(C225,'AUD ABRIL'!B:T,4,0)</f>
        <v>indefinida</v>
      </c>
      <c r="I225" s="6" t="str">
        <f>VLOOKUP(C225,'AUD ABRIL'!B:T,5,0)</f>
        <v>Actividad Religiosa</v>
      </c>
      <c r="J225" s="6" t="str">
        <f>VLOOKUP(C225,'AUD ABRIL'!B:T,6,0)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25" s="6" t="str">
        <f>VLOOKUP(C225,'AUD ABRIL'!B:T,7,0)</f>
        <v xml:space="preserve">Durarán tres años en sus cargos, pudiendo ser reelegidos de forma indefinida.
</v>
      </c>
      <c r="L225" s="6" t="str">
        <f>VLOOKUP(C225,'AUD ABRIL'!B:T,8,0)</f>
        <v>Directorio prorrogado por un año, a contar del 27 de febrero de 2021 al 27 de febrero de 2024.</v>
      </c>
      <c r="M225" s="6" t="str">
        <f>VLOOKUP(C225,'AUD ABRIL'!B:T,9,0)</f>
        <v>Julio Salazar Veloso, 
Luis Elías Jara Martínez, 
Marco Durán Roa, 
(Podrán actuar conjunta o indistintamente).</v>
      </c>
      <c r="N225" s="6" t="str">
        <f>VLOOKUP(C225,'AUD ABRIL'!B:T,10,0)</f>
        <v xml:space="preserve">Cousiño N°137, comuna de Coronel, Región del Biobío
</v>
      </c>
      <c r="O225" s="6" t="str">
        <f>VLOOKUP(C225,'AUD ABRIL'!B:T,11,0)</f>
        <v>VIII</v>
      </c>
      <c r="P225" s="6" t="str">
        <f>VLOOKUP(C225,'AUD ABRIL'!B:T,12,0)</f>
        <v>Coronel</v>
      </c>
      <c r="Q225" s="6" t="str">
        <f>VLOOKUP(C225,'AUD ABRIL'!B:T,13,0)</f>
        <v>Teléfonos:  41 2876235 – 41 2871238</v>
      </c>
      <c r="R225" s="6" t="str">
        <f>VLOOKUP(C225,'AUD ABRIL'!B:T,14,0)</f>
        <v>director.mesp@gmail.com</v>
      </c>
      <c r="S225" s="6">
        <f>VLOOKUP(C225,'AUD ABRIL'!B:T,15,0)</f>
        <v>0</v>
      </c>
      <c r="T225" s="6">
        <f>VLOOKUP(C225,'AUD ABRIL'!B:T,16,0)</f>
        <v>93910</v>
      </c>
      <c r="U225" s="6" t="str">
        <f>VLOOKUP(C225,'AUD ABRIL'!B:T,17,0)</f>
        <v xml:space="preserve">ANTECEDENTES CORRESPONDIENTES AL AÑO 2020, aprobado por el SUB DEPARTAMENTO DE SUPERVISIÓN FINANCIERA </v>
      </c>
      <c r="V225" s="7">
        <f>VLOOKUP(C225,'AUD ABRIL'!B:T,18,0)</f>
        <v>37970</v>
      </c>
      <c r="W225" s="8">
        <f>VLOOKUP(C225,'AUD ABRIL'!B:T,19,0)</f>
        <v>6911</v>
      </c>
      <c r="X225" s="9">
        <v>12359424</v>
      </c>
      <c r="Y225" s="9">
        <v>54381466</v>
      </c>
      <c r="Z225" s="7">
        <v>44681</v>
      </c>
      <c r="AA225" s="6" t="s">
        <v>6340</v>
      </c>
      <c r="AB225" s="6" t="s">
        <v>6341</v>
      </c>
      <c r="AC225" s="6" t="s">
        <v>6368</v>
      </c>
    </row>
    <row r="226" spans="2:29" x14ac:dyDescent="0.2">
      <c r="B226" s="6" t="s">
        <v>6487</v>
      </c>
      <c r="C226" s="6">
        <v>713189006</v>
      </c>
      <c r="D226" s="6">
        <v>1081223</v>
      </c>
      <c r="E226" s="6">
        <v>8</v>
      </c>
      <c r="F226" s="6" t="str">
        <f>VLOOKUP(C226,'AUD ABRIL'!B:T,2,0)</f>
        <v>Corporación de Derecho Público</v>
      </c>
      <c r="G226" s="6" t="str">
        <f>VLOOKUP(C226,'AUD ABRIL'!B:T,3,0)</f>
        <v>Otorgado por Decreto Supremo Nº 1965, del  17 de marzo de 1960, del Ministerio de Justicia.</v>
      </c>
      <c r="H226" s="6" t="str">
        <f>VLOOKUP(C226,'AUD ABRIL'!B:T,4,0)</f>
        <v>indefinida</v>
      </c>
      <c r="I226" s="6" t="str">
        <f>VLOOKUP(C226,'AUD ABRIL'!B:T,5,0)</f>
        <v>Actividad Religiosa</v>
      </c>
      <c r="J226" s="6" t="str">
        <f>VLOOKUP(C226,'AUD ABRIL'!B:T,6,0)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26" s="6" t="str">
        <f>VLOOKUP(C226,'AUD ABRIL'!B:T,7,0)</f>
        <v xml:space="preserve">Durarán tres años en sus cargos, pudiendo ser reelegidos de forma indefinida.
</v>
      </c>
      <c r="L226" s="6" t="str">
        <f>VLOOKUP(C226,'AUD ABRIL'!B:T,8,0)</f>
        <v>Directorio prorrogado por un año, a contar del 27 de febrero de 2021 al 27 de febrero de 2024.</v>
      </c>
      <c r="M226" s="6" t="str">
        <f>VLOOKUP(C226,'AUD ABRIL'!B:T,9,0)</f>
        <v>Julio Salazar Veloso, 
Luis Elías Jara Martínez, 
Marco Durán Roa, 
(Podrán actuar conjunta o indistintamente).</v>
      </c>
      <c r="N226" s="6" t="str">
        <f>VLOOKUP(C226,'AUD ABRIL'!B:T,10,0)</f>
        <v xml:space="preserve">Cousiño N°137, comuna de Coronel, Región del Biobío
</v>
      </c>
      <c r="O226" s="6" t="str">
        <f>VLOOKUP(C226,'AUD ABRIL'!B:T,11,0)</f>
        <v>VIII</v>
      </c>
      <c r="P226" s="6" t="str">
        <f>VLOOKUP(C226,'AUD ABRIL'!B:T,12,0)</f>
        <v>Coronel</v>
      </c>
      <c r="Q226" s="6" t="str">
        <f>VLOOKUP(C226,'AUD ABRIL'!B:T,13,0)</f>
        <v>Teléfonos:  41 2876235 – 41 2871238</v>
      </c>
      <c r="R226" s="6" t="str">
        <f>VLOOKUP(C226,'AUD ABRIL'!B:T,14,0)</f>
        <v>director.mesp@gmail.com</v>
      </c>
      <c r="S226" s="6">
        <f>VLOOKUP(C226,'AUD ABRIL'!B:T,15,0)</f>
        <v>0</v>
      </c>
      <c r="T226" s="6">
        <f>VLOOKUP(C226,'AUD ABRIL'!B:T,16,0)</f>
        <v>93910</v>
      </c>
      <c r="U226" s="6" t="str">
        <f>VLOOKUP(C226,'AUD ABRIL'!B:T,17,0)</f>
        <v xml:space="preserve">ANTECEDENTES CORRESPONDIENTES AL AÑO 2020, aprobado por el SUB DEPARTAMENTO DE SUPERVISIÓN FINANCIERA </v>
      </c>
      <c r="V226" s="7">
        <f>VLOOKUP(C226,'AUD ABRIL'!B:T,18,0)</f>
        <v>37970</v>
      </c>
      <c r="W226" s="8">
        <f>VLOOKUP(C226,'AUD ABRIL'!B:T,19,0)</f>
        <v>6911</v>
      </c>
      <c r="X226" s="9">
        <v>2384631</v>
      </c>
      <c r="Y226" s="9">
        <v>15373858</v>
      </c>
      <c r="Z226" s="7">
        <v>44681</v>
      </c>
      <c r="AA226" s="6" t="s">
        <v>6340</v>
      </c>
      <c r="AB226" s="6" t="s">
        <v>6341</v>
      </c>
      <c r="AC226" s="6" t="s">
        <v>6351</v>
      </c>
    </row>
    <row r="227" spans="2:29" x14ac:dyDescent="0.2">
      <c r="B227" s="6" t="s">
        <v>6487</v>
      </c>
      <c r="C227" s="6">
        <v>713189006</v>
      </c>
      <c r="D227" s="6">
        <v>1080942</v>
      </c>
      <c r="E227" s="6">
        <v>8</v>
      </c>
      <c r="F227" s="6" t="str">
        <f>VLOOKUP(C227,'AUD ABRIL'!B:T,2,0)</f>
        <v>Corporación de Derecho Público</v>
      </c>
      <c r="G227" s="6" t="str">
        <f>VLOOKUP(C227,'AUD ABRIL'!B:T,3,0)</f>
        <v>Otorgado por Decreto Supremo Nº 1965, del  17 de marzo de 1960, del Ministerio de Justicia.</v>
      </c>
      <c r="H227" s="6" t="str">
        <f>VLOOKUP(C227,'AUD ABRIL'!B:T,4,0)</f>
        <v>indefinida</v>
      </c>
      <c r="I227" s="6" t="str">
        <f>VLOOKUP(C227,'AUD ABRIL'!B:T,5,0)</f>
        <v>Actividad Religiosa</v>
      </c>
      <c r="J227" s="6" t="str">
        <f>VLOOKUP(C227,'AUD ABRIL'!B:T,6,0)</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K227" s="6" t="str">
        <f>VLOOKUP(C227,'AUD ABRIL'!B:T,7,0)</f>
        <v xml:space="preserve">Durarán tres años en sus cargos, pudiendo ser reelegidos de forma indefinida.
</v>
      </c>
      <c r="L227" s="6" t="str">
        <f>VLOOKUP(C227,'AUD ABRIL'!B:T,8,0)</f>
        <v>Directorio prorrogado por un año, a contar del 27 de febrero de 2021 al 27 de febrero de 2024.</v>
      </c>
      <c r="M227" s="6" t="str">
        <f>VLOOKUP(C227,'AUD ABRIL'!B:T,9,0)</f>
        <v>Julio Salazar Veloso, 
Luis Elías Jara Martínez, 
Marco Durán Roa, 
(Podrán actuar conjunta o indistintamente).</v>
      </c>
      <c r="N227" s="6" t="str">
        <f>VLOOKUP(C227,'AUD ABRIL'!B:T,10,0)</f>
        <v xml:space="preserve">Cousiño N°137, comuna de Coronel, Región del Biobío
</v>
      </c>
      <c r="O227" s="6" t="str">
        <f>VLOOKUP(C227,'AUD ABRIL'!B:T,11,0)</f>
        <v>VIII</v>
      </c>
      <c r="P227" s="6" t="str">
        <f>VLOOKUP(C227,'AUD ABRIL'!B:T,12,0)</f>
        <v>Coronel</v>
      </c>
      <c r="Q227" s="6" t="str">
        <f>VLOOKUP(C227,'AUD ABRIL'!B:T,13,0)</f>
        <v>Teléfonos:  41 2876235 – 41 2871238</v>
      </c>
      <c r="R227" s="6" t="str">
        <f>VLOOKUP(C227,'AUD ABRIL'!B:T,14,0)</f>
        <v>director.mesp@gmail.com</v>
      </c>
      <c r="S227" s="6">
        <f>VLOOKUP(C227,'AUD ABRIL'!B:T,15,0)</f>
        <v>0</v>
      </c>
      <c r="T227" s="6">
        <f>VLOOKUP(C227,'AUD ABRIL'!B:T,16,0)</f>
        <v>93910</v>
      </c>
      <c r="U227" s="6" t="str">
        <f>VLOOKUP(C227,'AUD ABRIL'!B:T,17,0)</f>
        <v xml:space="preserve">ANTECEDENTES CORRESPONDIENTES AL AÑO 2020, aprobado por el SUB DEPARTAMENTO DE SUPERVISIÓN FINANCIERA </v>
      </c>
      <c r="V227" s="7">
        <f>VLOOKUP(C227,'AUD ABRIL'!B:T,18,0)</f>
        <v>37970</v>
      </c>
      <c r="W227" s="8">
        <f>VLOOKUP(C227,'AUD ABRIL'!B:T,19,0)</f>
        <v>6911</v>
      </c>
      <c r="X227" s="9"/>
      <c r="Y227" s="9">
        <v>4713154</v>
      </c>
      <c r="Z227" s="7">
        <v>44681</v>
      </c>
      <c r="AA227" s="6" t="s">
        <v>6340</v>
      </c>
      <c r="AB227" s="6" t="s">
        <v>6341</v>
      </c>
      <c r="AC227" s="6" t="s">
        <v>8420</v>
      </c>
    </row>
    <row r="228" spans="2:29" x14ac:dyDescent="0.2">
      <c r="B228" s="6" t="s">
        <v>6490</v>
      </c>
      <c r="C228" s="6">
        <v>728623004</v>
      </c>
      <c r="D228" s="6">
        <v>1050963</v>
      </c>
      <c r="E228" s="6">
        <v>5</v>
      </c>
      <c r="F228" s="6" t="str">
        <f>VLOOKUP(C228,'AUD ABRIL'!B:T,2,0)</f>
        <v>Organización Comunitaria Funcional.</v>
      </c>
      <c r="G228" s="6" t="str">
        <f>VLOOKUP(C228,'AUD ABRIL'!B:T,3,0)</f>
        <v>Regida por la Ley 19.418, registrada en el Folio 180 Libro 02 del Registro O.C.F.T. de la I. Municipalidad de San Antonio, con fecha 16  de marzo de 1995.</v>
      </c>
      <c r="H228" s="6" t="str">
        <f>VLOOKUP(C228,'AUD ABRIL'!B:T,4,0)</f>
        <v>Certificado de prórroga de vigencia N° 3663-SSMM, de 14 de julio de 2021, de la Ilustre Municipalidad de San Antonio.</v>
      </c>
      <c r="I228" s="6" t="str">
        <f>VLOOKUP(C228,'AUD ABRIL'!B:T,5,0)</f>
        <v xml:space="preserve">1. La elevación y perfeccionamiento intelectual de sus asociados.
2. La satisfacción y realización artística, cultural y educacional en sus distintas manifestaciones.
</v>
      </c>
      <c r="J228" s="6" t="str">
        <f>VLOOKUP(C228,'AUD ABRIL'!B:T,6,0)</f>
        <v>Presidente: 
Miguel Luis Huerta Ortiz
Secretario: 
Jeanette Mariela Muga Álvarez 
Tesorero: 
Araceli Carrasco Henríquez 
Suplentes: 
1er Director: 
Luz Marina Huerta Ortiz 1
2do Director: 
Teresa Del Carmen Gonzalez Caceres 
3er Director: 
Michelle Jeanette Huerta Muga</v>
      </c>
      <c r="K228" s="6" t="str">
        <f>VLOOKUP(C228,'AUD ABRIL'!B:T,7,0)</f>
        <v>Durarán tres años en sus cargos.</v>
      </c>
      <c r="L228" s="6" t="str">
        <f>VLOOKUP(C228,'AUD ABRIL'!B:T,8,0)</f>
        <v xml:space="preserve">28 de marzo de 2018 al 28 de marzo del 2021
</v>
      </c>
      <c r="M228" s="6" t="str">
        <f>VLOOKUP(C228,'AUD ABRIL'!B:T,9,0)</f>
        <v xml:space="preserve">Miguel Huerta Ortiz                                             
</v>
      </c>
      <c r="N228" s="6" t="str">
        <f>VLOOKUP(C228,'AUD ABRIL'!B:T,10,0)</f>
        <v xml:space="preserve">Calle Sanfuentes Nº 2271, San Antonio. Región de Valparaíso
</v>
      </c>
      <c r="O228" s="6" t="str">
        <f>VLOOKUP(C228,'AUD ABRIL'!B:T,11,0)</f>
        <v>V</v>
      </c>
      <c r="P228" s="6" t="str">
        <f>VLOOKUP(C228,'AUD ABRIL'!B:T,12,0)</f>
        <v>San Antonio</v>
      </c>
      <c r="Q228" s="6" t="str">
        <f>VLOOKUP(C228,'AUD ABRIL'!B:T,13,0)</f>
        <v xml:space="preserve">F: 35-2285651
</v>
      </c>
      <c r="R228" s="6">
        <f>VLOOKUP(C228,'AUD ABRIL'!B:T,14,0)</f>
        <v>0</v>
      </c>
      <c r="S228" s="6">
        <f>VLOOKUP(C228,'AUD ABRIL'!B:T,15,0)</f>
        <v>0</v>
      </c>
      <c r="T228" s="6" t="str">
        <f>VLOOKUP(C228,'AUD ABRIL'!B:T,16,0)</f>
        <v>93401: Institución de Asistencia Social</v>
      </c>
      <c r="U228" s="6" t="str">
        <f>VLOOKUP(C228,'AUD ABRIL'!B:T,17,0)</f>
        <v xml:space="preserve"> Certificado de Antecedentes Financieros del año 2020, aprobados por el Subdepartamento de Supervisión Financiera Nacional</v>
      </c>
      <c r="V228" s="7">
        <f>VLOOKUP(C228,'AUD ABRIL'!B:T,18,0)</f>
        <v>37970</v>
      </c>
      <c r="W228" s="8">
        <f>VLOOKUP(C228,'AUD ABRIL'!B:T,19,0)</f>
        <v>6931</v>
      </c>
      <c r="X228" s="9">
        <v>5439034</v>
      </c>
      <c r="Y228" s="9">
        <v>24894039</v>
      </c>
      <c r="Z228" s="7">
        <v>44681</v>
      </c>
      <c r="AA228" s="6" t="s">
        <v>6340</v>
      </c>
      <c r="AB228" s="6" t="s">
        <v>6341</v>
      </c>
      <c r="AC228" s="6" t="s">
        <v>6366</v>
      </c>
    </row>
    <row r="229" spans="2:29" x14ac:dyDescent="0.2">
      <c r="B229" s="6" t="s">
        <v>6490</v>
      </c>
      <c r="C229" s="6">
        <v>728623004</v>
      </c>
      <c r="D229" s="6">
        <v>1050980</v>
      </c>
      <c r="E229" s="6">
        <v>5</v>
      </c>
      <c r="F229" s="6" t="str">
        <f>VLOOKUP(C229,'AUD ABRIL'!B:T,2,0)</f>
        <v>Organización Comunitaria Funcional.</v>
      </c>
      <c r="G229" s="6" t="str">
        <f>VLOOKUP(C229,'AUD ABRIL'!B:T,3,0)</f>
        <v>Regida por la Ley 19.418, registrada en el Folio 180 Libro 02 del Registro O.C.F.T. de la I. Municipalidad de San Antonio, con fecha 16  de marzo de 1995.</v>
      </c>
      <c r="H229" s="6" t="str">
        <f>VLOOKUP(C229,'AUD ABRIL'!B:T,4,0)</f>
        <v>Certificado de prórroga de vigencia N° 3663-SSMM, de 14 de julio de 2021, de la Ilustre Municipalidad de San Antonio.</v>
      </c>
      <c r="I229" s="6" t="str">
        <f>VLOOKUP(C229,'AUD ABRIL'!B:T,5,0)</f>
        <v xml:space="preserve">1. La elevación y perfeccionamiento intelectual de sus asociados.
2. La satisfacción y realización artística, cultural y educacional en sus distintas manifestaciones.
</v>
      </c>
      <c r="J229" s="6" t="str">
        <f>VLOOKUP(C229,'AUD ABRIL'!B:T,6,0)</f>
        <v>Presidente: 
Miguel Luis Huerta Ortiz
Secretario: 
Jeanette Mariela Muga Álvarez 
Tesorero: 
Araceli Carrasco Henríquez 
Suplentes: 
1er Director: 
Luz Marina Huerta Ortiz 1
2do Director: 
Teresa Del Carmen Gonzalez Caceres 
3er Director: 
Michelle Jeanette Huerta Muga</v>
      </c>
      <c r="K229" s="6" t="str">
        <f>VLOOKUP(C229,'AUD ABRIL'!B:T,7,0)</f>
        <v>Durarán tres años en sus cargos.</v>
      </c>
      <c r="L229" s="6" t="str">
        <f>VLOOKUP(C229,'AUD ABRIL'!B:T,8,0)</f>
        <v xml:space="preserve">28 de marzo de 2018 al 28 de marzo del 2021
</v>
      </c>
      <c r="M229" s="6" t="str">
        <f>VLOOKUP(C229,'AUD ABRIL'!B:T,9,0)</f>
        <v xml:space="preserve">Miguel Huerta Ortiz                                             
</v>
      </c>
      <c r="N229" s="6" t="str">
        <f>VLOOKUP(C229,'AUD ABRIL'!B:T,10,0)</f>
        <v xml:space="preserve">Calle Sanfuentes Nº 2271, San Antonio. Región de Valparaíso
</v>
      </c>
      <c r="O229" s="6" t="str">
        <f>VLOOKUP(C229,'AUD ABRIL'!B:T,11,0)</f>
        <v>V</v>
      </c>
      <c r="P229" s="6" t="str">
        <f>VLOOKUP(C229,'AUD ABRIL'!B:T,12,0)</f>
        <v>San Antonio</v>
      </c>
      <c r="Q229" s="6" t="str">
        <f>VLOOKUP(C229,'AUD ABRIL'!B:T,13,0)</f>
        <v xml:space="preserve">F: 35-2285651
</v>
      </c>
      <c r="R229" s="6">
        <f>VLOOKUP(C229,'AUD ABRIL'!B:T,14,0)</f>
        <v>0</v>
      </c>
      <c r="S229" s="6">
        <f>VLOOKUP(C229,'AUD ABRIL'!B:T,15,0)</f>
        <v>0</v>
      </c>
      <c r="T229" s="6" t="str">
        <f>VLOOKUP(C229,'AUD ABRIL'!B:T,16,0)</f>
        <v>93401: Institución de Asistencia Social</v>
      </c>
      <c r="U229" s="6" t="str">
        <f>VLOOKUP(C229,'AUD ABRIL'!B:T,17,0)</f>
        <v xml:space="preserve"> Certificado de Antecedentes Financieros del año 2020, aprobados por el Subdepartamento de Supervisión Financiera Nacional</v>
      </c>
      <c r="V229" s="7">
        <f>VLOOKUP(C229,'AUD ABRIL'!B:T,18,0)</f>
        <v>37970</v>
      </c>
      <c r="W229" s="8">
        <f>VLOOKUP(C229,'AUD ABRIL'!B:T,19,0)</f>
        <v>6931</v>
      </c>
      <c r="X229" s="9">
        <v>1199352</v>
      </c>
      <c r="Y229" s="9">
        <v>5233536</v>
      </c>
      <c r="Z229" s="7">
        <v>44681</v>
      </c>
      <c r="AA229" s="6" t="s">
        <v>6340</v>
      </c>
      <c r="AB229" s="6" t="s">
        <v>6341</v>
      </c>
      <c r="AC229" s="6" t="s">
        <v>6366</v>
      </c>
    </row>
    <row r="230" spans="2:29" x14ac:dyDescent="0.2">
      <c r="B230" s="6" t="s">
        <v>6490</v>
      </c>
      <c r="C230" s="6">
        <v>728623004</v>
      </c>
      <c r="D230" s="6">
        <v>1050984</v>
      </c>
      <c r="E230" s="6">
        <v>5</v>
      </c>
      <c r="F230" s="6" t="str">
        <f>VLOOKUP(C230,'AUD ABRIL'!B:T,2,0)</f>
        <v>Organización Comunitaria Funcional.</v>
      </c>
      <c r="G230" s="6" t="str">
        <f>VLOOKUP(C230,'AUD ABRIL'!B:T,3,0)</f>
        <v>Regida por la Ley 19.418, registrada en el Folio 180 Libro 02 del Registro O.C.F.T. de la I. Municipalidad de San Antonio, con fecha 16  de marzo de 1995.</v>
      </c>
      <c r="H230" s="6" t="str">
        <f>VLOOKUP(C230,'AUD ABRIL'!B:T,4,0)</f>
        <v>Certificado de prórroga de vigencia N° 3663-SSMM, de 14 de julio de 2021, de la Ilustre Municipalidad de San Antonio.</v>
      </c>
      <c r="I230" s="6" t="str">
        <f>VLOOKUP(C230,'AUD ABRIL'!B:T,5,0)</f>
        <v xml:space="preserve">1. La elevación y perfeccionamiento intelectual de sus asociados.
2. La satisfacción y realización artística, cultural y educacional en sus distintas manifestaciones.
</v>
      </c>
      <c r="J230" s="6" t="str">
        <f>VLOOKUP(C230,'AUD ABRIL'!B:T,6,0)</f>
        <v>Presidente: 
Miguel Luis Huerta Ortiz
Secretario: 
Jeanette Mariela Muga Álvarez 
Tesorero: 
Araceli Carrasco Henríquez 
Suplentes: 
1er Director: 
Luz Marina Huerta Ortiz 1
2do Director: 
Teresa Del Carmen Gonzalez Caceres 
3er Director: 
Michelle Jeanette Huerta Muga</v>
      </c>
      <c r="K230" s="6" t="str">
        <f>VLOOKUP(C230,'AUD ABRIL'!B:T,7,0)</f>
        <v>Durarán tres años en sus cargos.</v>
      </c>
      <c r="L230" s="6" t="str">
        <f>VLOOKUP(C230,'AUD ABRIL'!B:T,8,0)</f>
        <v xml:space="preserve">28 de marzo de 2018 al 28 de marzo del 2021
</v>
      </c>
      <c r="M230" s="6" t="str">
        <f>VLOOKUP(C230,'AUD ABRIL'!B:T,9,0)</f>
        <v xml:space="preserve">Miguel Huerta Ortiz                                             
</v>
      </c>
      <c r="N230" s="6" t="str">
        <f>VLOOKUP(C230,'AUD ABRIL'!B:T,10,0)</f>
        <v xml:space="preserve">Calle Sanfuentes Nº 2271, San Antonio. Región de Valparaíso
</v>
      </c>
      <c r="O230" s="6" t="str">
        <f>VLOOKUP(C230,'AUD ABRIL'!B:T,11,0)</f>
        <v>V</v>
      </c>
      <c r="P230" s="6" t="str">
        <f>VLOOKUP(C230,'AUD ABRIL'!B:T,12,0)</f>
        <v>San Antonio</v>
      </c>
      <c r="Q230" s="6" t="str">
        <f>VLOOKUP(C230,'AUD ABRIL'!B:T,13,0)</f>
        <v xml:space="preserve">F: 35-2285651
</v>
      </c>
      <c r="R230" s="6">
        <f>VLOOKUP(C230,'AUD ABRIL'!B:T,14,0)</f>
        <v>0</v>
      </c>
      <c r="S230" s="6">
        <f>VLOOKUP(C230,'AUD ABRIL'!B:T,15,0)</f>
        <v>0</v>
      </c>
      <c r="T230" s="6" t="str">
        <f>VLOOKUP(C230,'AUD ABRIL'!B:T,16,0)</f>
        <v>93401: Institución de Asistencia Social</v>
      </c>
      <c r="U230" s="6" t="str">
        <f>VLOOKUP(C230,'AUD ABRIL'!B:T,17,0)</f>
        <v xml:space="preserve"> Certificado de Antecedentes Financieros del año 2020, aprobados por el Subdepartamento de Supervisión Financiera Nacional</v>
      </c>
      <c r="V230" s="7">
        <f>VLOOKUP(C230,'AUD ABRIL'!B:T,18,0)</f>
        <v>37970</v>
      </c>
      <c r="W230" s="8">
        <f>VLOOKUP(C230,'AUD ABRIL'!B:T,19,0)</f>
        <v>6931</v>
      </c>
      <c r="X230" s="9">
        <v>1770569</v>
      </c>
      <c r="Y230" s="9">
        <v>8209002</v>
      </c>
      <c r="Z230" s="7">
        <v>44681</v>
      </c>
      <c r="AA230" s="6" t="s">
        <v>6340</v>
      </c>
      <c r="AB230" s="6" t="s">
        <v>6341</v>
      </c>
      <c r="AC230" s="6" t="s">
        <v>6366</v>
      </c>
    </row>
    <row r="231" spans="2:29" x14ac:dyDescent="0.2">
      <c r="B231" s="6" t="s">
        <v>6490</v>
      </c>
      <c r="C231" s="6">
        <v>728623004</v>
      </c>
      <c r="D231" s="6">
        <v>1051296</v>
      </c>
      <c r="E231" s="6">
        <v>5</v>
      </c>
      <c r="F231" s="6" t="str">
        <f>VLOOKUP(C231,'AUD ABRIL'!B:T,2,0)</f>
        <v>Organización Comunitaria Funcional.</v>
      </c>
      <c r="G231" s="6" t="str">
        <f>VLOOKUP(C231,'AUD ABRIL'!B:T,3,0)</f>
        <v>Regida por la Ley 19.418, registrada en el Folio 180 Libro 02 del Registro O.C.F.T. de la I. Municipalidad de San Antonio, con fecha 16  de marzo de 1995.</v>
      </c>
      <c r="H231" s="6" t="str">
        <f>VLOOKUP(C231,'AUD ABRIL'!B:T,4,0)</f>
        <v>Certificado de prórroga de vigencia N° 3663-SSMM, de 14 de julio de 2021, de la Ilustre Municipalidad de San Antonio.</v>
      </c>
      <c r="I231" s="6" t="str">
        <f>VLOOKUP(C231,'AUD ABRIL'!B:T,5,0)</f>
        <v xml:space="preserve">1. La elevación y perfeccionamiento intelectual de sus asociados.
2. La satisfacción y realización artística, cultural y educacional en sus distintas manifestaciones.
</v>
      </c>
      <c r="J231" s="6" t="str">
        <f>VLOOKUP(C231,'AUD ABRIL'!B:T,6,0)</f>
        <v>Presidente: 
Miguel Luis Huerta Ortiz
Secretario: 
Jeanette Mariela Muga Álvarez 
Tesorero: 
Araceli Carrasco Henríquez 
Suplentes: 
1er Director: 
Luz Marina Huerta Ortiz 1
2do Director: 
Teresa Del Carmen Gonzalez Caceres 
3er Director: 
Michelle Jeanette Huerta Muga</v>
      </c>
      <c r="K231" s="6" t="str">
        <f>VLOOKUP(C231,'AUD ABRIL'!B:T,7,0)</f>
        <v>Durarán tres años en sus cargos.</v>
      </c>
      <c r="L231" s="6" t="str">
        <f>VLOOKUP(C231,'AUD ABRIL'!B:T,8,0)</f>
        <v xml:space="preserve">28 de marzo de 2018 al 28 de marzo del 2021
</v>
      </c>
      <c r="M231" s="6" t="str">
        <f>VLOOKUP(C231,'AUD ABRIL'!B:T,9,0)</f>
        <v xml:space="preserve">Miguel Huerta Ortiz                                             
</v>
      </c>
      <c r="N231" s="6" t="str">
        <f>VLOOKUP(C231,'AUD ABRIL'!B:T,10,0)</f>
        <v xml:space="preserve">Calle Sanfuentes Nº 2271, San Antonio. Región de Valparaíso
</v>
      </c>
      <c r="O231" s="6" t="str">
        <f>VLOOKUP(C231,'AUD ABRIL'!B:T,11,0)</f>
        <v>V</v>
      </c>
      <c r="P231" s="6" t="str">
        <f>VLOOKUP(C231,'AUD ABRIL'!B:T,12,0)</f>
        <v>San Antonio</v>
      </c>
      <c r="Q231" s="6" t="str">
        <f>VLOOKUP(C231,'AUD ABRIL'!B:T,13,0)</f>
        <v xml:space="preserve">F: 35-2285651
</v>
      </c>
      <c r="R231" s="6">
        <f>VLOOKUP(C231,'AUD ABRIL'!B:T,14,0)</f>
        <v>0</v>
      </c>
      <c r="S231" s="6">
        <f>VLOOKUP(C231,'AUD ABRIL'!B:T,15,0)</f>
        <v>0</v>
      </c>
      <c r="T231" s="6" t="str">
        <f>VLOOKUP(C231,'AUD ABRIL'!B:T,16,0)</f>
        <v>93401: Institución de Asistencia Social</v>
      </c>
      <c r="U231" s="6" t="str">
        <f>VLOOKUP(C231,'AUD ABRIL'!B:T,17,0)</f>
        <v xml:space="preserve"> Certificado de Antecedentes Financieros del año 2020, aprobados por el Subdepartamento de Supervisión Financiera Nacional</v>
      </c>
      <c r="V231" s="7">
        <f>VLOOKUP(C231,'AUD ABRIL'!B:T,18,0)</f>
        <v>37970</v>
      </c>
      <c r="W231" s="8">
        <f>VLOOKUP(C231,'AUD ABRIL'!B:T,19,0)</f>
        <v>6931</v>
      </c>
      <c r="X231" s="9">
        <v>1691945</v>
      </c>
      <c r="Y231" s="9">
        <v>5771714</v>
      </c>
      <c r="Z231" s="7">
        <v>44681</v>
      </c>
      <c r="AA231" s="6" t="s">
        <v>6340</v>
      </c>
      <c r="AB231" s="6" t="s">
        <v>6341</v>
      </c>
      <c r="AC231" s="6" t="s">
        <v>6366</v>
      </c>
    </row>
    <row r="232" spans="2:29" x14ac:dyDescent="0.2">
      <c r="B232" s="6" t="s">
        <v>6493</v>
      </c>
      <c r="C232" s="6">
        <v>741504006</v>
      </c>
      <c r="D232" s="6">
        <v>1100542</v>
      </c>
      <c r="E232" s="6">
        <v>10</v>
      </c>
      <c r="F232" s="6" t="str">
        <f>VLOOKUP(C232,'AUD ABRIL'!B:T,2,0)</f>
        <v>Corporación de Derecho Privado.</v>
      </c>
      <c r="G232" s="6" t="str">
        <f>VLOOKUP(C232,'AUD ABRIL'!B:T,3,0)</f>
        <v>Otorgado por Decreto Supremo Nº 241, de fecha 31 de marzo de 1997, del Ministerio de Justicia.</v>
      </c>
      <c r="H232" s="6" t="str">
        <f>VLOOKUP(C232,'AUD ABRIL'!B:T,4,0)</f>
        <v>Certificado de Vigencia  de personas jurídicas sin fines de lucro folio Nº 500402310740, del 6 de agosto de 2021, emitido por SRCeI.</v>
      </c>
      <c r="I232" s="6" t="str">
        <f>VLOOKUP(C232,'AUD ABRIL'!B:T,5,0)</f>
        <v>93401: Institución de Asistencia Social</v>
      </c>
      <c r="J232" s="6" t="str">
        <f>VLOOKUP(C232,'AUD ABRIL'!B:T,6,0)</f>
        <v xml:space="preserve">Presidenta: Magdalena Toro Montecino x
Vice presidente: Pablo Ríos Toro          
Secretaria: Marcela Yañez Ruiz            
Tesorera: Carla Ríos Toro                    
Directoras:
Ximena  Ferrada Blank                        
Berta Blank Oyaneder                         
</v>
      </c>
      <c r="K232" s="6" t="str">
        <f>VLOOKUP(C232,'AUD ABRIL'!B:T,7,0)</f>
        <v xml:space="preserve">Durarán dos años en sus cargos.
</v>
      </c>
      <c r="L232" s="6" t="str">
        <f>VLOOKUP(C232,'AUD ABRIL'!B:T,8,0)</f>
        <v>De 23 de mayo de 2020 al 23 de mayo de 2022.</v>
      </c>
      <c r="M232" s="6" t="str">
        <f>VLOOKUP(C232,'AUD ABRIL'!B:T,9,0)</f>
        <v xml:space="preserve">Presidenta:  Magdalena Toro Montecino 
Representante de la Presidenta y el Directorio: María Alejandra Paulina Ríos Toro, (Coordinadora Institucional)
En la región de Los Lagos: Carlos Eduardo Vargas Rodríguez, 
</v>
      </c>
      <c r="N232" s="6" t="str">
        <f>VLOOKUP(C232,'AUD ABRIL'!B:T,10,0)</f>
        <v xml:space="preserve">Puren Nº 541, comuna de Angol, IX Región de La Araucanía.
</v>
      </c>
      <c r="O232" s="6" t="str">
        <f>VLOOKUP(C232,'AUD ABRIL'!B:T,11,0)</f>
        <v>IX</v>
      </c>
      <c r="P232" s="6" t="str">
        <f>VLOOKUP(C232,'AUD ABRIL'!B:T,12,0)</f>
        <v xml:space="preserve"> Angol</v>
      </c>
      <c r="Q232" s="6">
        <f>VLOOKUP(C232,'AUD ABRIL'!B:T,13,0)</f>
        <v>0</v>
      </c>
      <c r="R232" s="6" t="str">
        <f>VLOOKUP(C232,'AUD ABRIL'!B:T,14,0)</f>
        <v xml:space="preserve"> ongproyecta@yahoo.es</v>
      </c>
      <c r="S232" s="6">
        <f>VLOOKUP(C232,'AUD ABRIL'!B:T,15,0)</f>
        <v>0</v>
      </c>
      <c r="T232" s="6" t="str">
        <f>VLOOKUP(C232,'AUD ABRIL'!B:T,16,0)</f>
        <v>93401: Institución de Asistencia Social</v>
      </c>
      <c r="U232" s="6" t="str">
        <f>VLOOKUP(C232,'AUD ABRIL'!B:T,17,0)</f>
        <v>Recepción de antecedentes financieros del año 2020, aprobados por el Subdepartamento de Supervisión Financiera Nacional.</v>
      </c>
      <c r="V232" s="7">
        <f>VLOOKUP(C232,'AUD ABRIL'!B:T,18,0)</f>
        <v>37970</v>
      </c>
      <c r="W232" s="8">
        <f>VLOOKUP(C232,'AUD ABRIL'!B:T,19,0)</f>
        <v>6999</v>
      </c>
      <c r="X232" s="9"/>
      <c r="Y232" s="9">
        <v>4284285</v>
      </c>
      <c r="Z232" s="7">
        <v>44681</v>
      </c>
      <c r="AA232" s="6" t="s">
        <v>6340</v>
      </c>
      <c r="AB232" s="6" t="s">
        <v>6341</v>
      </c>
      <c r="AC232" s="6" t="s">
        <v>6355</v>
      </c>
    </row>
    <row r="233" spans="2:29" x14ac:dyDescent="0.2">
      <c r="B233" s="6" t="s">
        <v>6493</v>
      </c>
      <c r="C233" s="6">
        <v>741504006</v>
      </c>
      <c r="D233" s="6">
        <v>1100548</v>
      </c>
      <c r="E233" s="6">
        <v>10</v>
      </c>
      <c r="F233" s="6" t="str">
        <f>VLOOKUP(C233,'AUD ABRIL'!B:T,2,0)</f>
        <v>Corporación de Derecho Privado.</v>
      </c>
      <c r="G233" s="6" t="str">
        <f>VLOOKUP(C233,'AUD ABRIL'!B:T,3,0)</f>
        <v>Otorgado por Decreto Supremo Nº 241, de fecha 31 de marzo de 1997, del Ministerio de Justicia.</v>
      </c>
      <c r="H233" s="6" t="str">
        <f>VLOOKUP(C233,'AUD ABRIL'!B:T,4,0)</f>
        <v>Certificado de Vigencia  de personas jurídicas sin fines de lucro folio Nº 500402310740, del 6 de agosto de 2021, emitido por SRCeI.</v>
      </c>
      <c r="I233" s="6" t="str">
        <f>VLOOKUP(C233,'AUD ABRIL'!B:T,5,0)</f>
        <v>93401: Institución de Asistencia Social</v>
      </c>
      <c r="J233" s="6" t="str">
        <f>VLOOKUP(C233,'AUD ABRIL'!B:T,6,0)</f>
        <v xml:space="preserve">Presidenta: Magdalena Toro Montecino x
Vice presidente: Pablo Ríos Toro          
Secretaria: Marcela Yañez Ruiz            
Tesorera: Carla Ríos Toro                    
Directoras:
Ximena  Ferrada Blank                        
Berta Blank Oyaneder                         
</v>
      </c>
      <c r="K233" s="6" t="str">
        <f>VLOOKUP(C233,'AUD ABRIL'!B:T,7,0)</f>
        <v xml:space="preserve">Durarán dos años en sus cargos.
</v>
      </c>
      <c r="L233" s="6" t="str">
        <f>VLOOKUP(C233,'AUD ABRIL'!B:T,8,0)</f>
        <v>De 23 de mayo de 2020 al 23 de mayo de 2022.</v>
      </c>
      <c r="M233" s="6" t="str">
        <f>VLOOKUP(C233,'AUD ABRIL'!B:T,9,0)</f>
        <v xml:space="preserve">Presidenta:  Magdalena Toro Montecino 
Representante de la Presidenta y el Directorio: María Alejandra Paulina Ríos Toro, (Coordinadora Institucional)
En la región de Los Lagos: Carlos Eduardo Vargas Rodríguez, 
</v>
      </c>
      <c r="N233" s="6" t="str">
        <f>VLOOKUP(C233,'AUD ABRIL'!B:T,10,0)</f>
        <v xml:space="preserve">Puren Nº 541, comuna de Angol, IX Región de La Araucanía.
</v>
      </c>
      <c r="O233" s="6" t="str">
        <f>VLOOKUP(C233,'AUD ABRIL'!B:T,11,0)</f>
        <v>IX</v>
      </c>
      <c r="P233" s="6" t="str">
        <f>VLOOKUP(C233,'AUD ABRIL'!B:T,12,0)</f>
        <v xml:space="preserve"> Angol</v>
      </c>
      <c r="Q233" s="6">
        <f>VLOOKUP(C233,'AUD ABRIL'!B:T,13,0)</f>
        <v>0</v>
      </c>
      <c r="R233" s="6" t="str">
        <f>VLOOKUP(C233,'AUD ABRIL'!B:T,14,0)</f>
        <v xml:space="preserve"> ongproyecta@yahoo.es</v>
      </c>
      <c r="S233" s="6">
        <f>VLOOKUP(C233,'AUD ABRIL'!B:T,15,0)</f>
        <v>0</v>
      </c>
      <c r="T233" s="6" t="str">
        <f>VLOOKUP(C233,'AUD ABRIL'!B:T,16,0)</f>
        <v>93401: Institución de Asistencia Social</v>
      </c>
      <c r="U233" s="6" t="str">
        <f>VLOOKUP(C233,'AUD ABRIL'!B:T,17,0)</f>
        <v>Recepción de antecedentes financieros del año 2020, aprobados por el Subdepartamento de Supervisión Financiera Nacional.</v>
      </c>
      <c r="V233" s="7">
        <f>VLOOKUP(C233,'AUD ABRIL'!B:T,18,0)</f>
        <v>37970</v>
      </c>
      <c r="W233" s="8">
        <f>VLOOKUP(C233,'AUD ABRIL'!B:T,19,0)</f>
        <v>6999</v>
      </c>
      <c r="X233" s="9"/>
      <c r="Y233" s="9">
        <v>366991</v>
      </c>
      <c r="Z233" s="7">
        <v>44681</v>
      </c>
      <c r="AA233" s="6" t="s">
        <v>6340</v>
      </c>
      <c r="AB233" s="6" t="s">
        <v>6341</v>
      </c>
      <c r="AC233" s="6" t="s">
        <v>6355</v>
      </c>
    </row>
    <row r="234" spans="2:29" x14ac:dyDescent="0.2">
      <c r="B234" s="6" t="s">
        <v>6493</v>
      </c>
      <c r="C234" s="6">
        <v>741504006</v>
      </c>
      <c r="D234" s="6">
        <v>1100549</v>
      </c>
      <c r="E234" s="6">
        <v>10</v>
      </c>
      <c r="F234" s="6" t="str">
        <f>VLOOKUP(C234,'AUD ABRIL'!B:T,2,0)</f>
        <v>Corporación de Derecho Privado.</v>
      </c>
      <c r="G234" s="6" t="str">
        <f>VLOOKUP(C234,'AUD ABRIL'!B:T,3,0)</f>
        <v>Otorgado por Decreto Supremo Nº 241, de fecha 31 de marzo de 1997, del Ministerio de Justicia.</v>
      </c>
      <c r="H234" s="6" t="str">
        <f>VLOOKUP(C234,'AUD ABRIL'!B:T,4,0)</f>
        <v>Certificado de Vigencia  de personas jurídicas sin fines de lucro folio Nº 500402310740, del 6 de agosto de 2021, emitido por SRCeI.</v>
      </c>
      <c r="I234" s="6" t="str">
        <f>VLOOKUP(C234,'AUD ABRIL'!B:T,5,0)</f>
        <v>93401: Institución de Asistencia Social</v>
      </c>
      <c r="J234" s="6" t="str">
        <f>VLOOKUP(C234,'AUD ABRIL'!B:T,6,0)</f>
        <v xml:space="preserve">Presidenta: Magdalena Toro Montecino x
Vice presidente: Pablo Ríos Toro          
Secretaria: Marcela Yañez Ruiz            
Tesorera: Carla Ríos Toro                    
Directoras:
Ximena  Ferrada Blank                        
Berta Blank Oyaneder                         
</v>
      </c>
      <c r="K234" s="6" t="str">
        <f>VLOOKUP(C234,'AUD ABRIL'!B:T,7,0)</f>
        <v xml:space="preserve">Durarán dos años en sus cargos.
</v>
      </c>
      <c r="L234" s="6" t="str">
        <f>VLOOKUP(C234,'AUD ABRIL'!B:T,8,0)</f>
        <v>De 23 de mayo de 2020 al 23 de mayo de 2022.</v>
      </c>
      <c r="M234" s="6" t="str">
        <f>VLOOKUP(C234,'AUD ABRIL'!B:T,9,0)</f>
        <v xml:space="preserve">Presidenta:  Magdalena Toro Montecino 
Representante de la Presidenta y el Directorio: María Alejandra Paulina Ríos Toro, (Coordinadora Institucional)
En la región de Los Lagos: Carlos Eduardo Vargas Rodríguez, 
</v>
      </c>
      <c r="N234" s="6" t="str">
        <f>VLOOKUP(C234,'AUD ABRIL'!B:T,10,0)</f>
        <v xml:space="preserve">Puren Nº 541, comuna de Angol, IX Región de La Araucanía.
</v>
      </c>
      <c r="O234" s="6" t="str">
        <f>VLOOKUP(C234,'AUD ABRIL'!B:T,11,0)</f>
        <v>IX</v>
      </c>
      <c r="P234" s="6" t="str">
        <f>VLOOKUP(C234,'AUD ABRIL'!B:T,12,0)</f>
        <v xml:space="preserve"> Angol</v>
      </c>
      <c r="Q234" s="6">
        <f>VLOOKUP(C234,'AUD ABRIL'!B:T,13,0)</f>
        <v>0</v>
      </c>
      <c r="R234" s="6" t="str">
        <f>VLOOKUP(C234,'AUD ABRIL'!B:T,14,0)</f>
        <v xml:space="preserve"> ongproyecta@yahoo.es</v>
      </c>
      <c r="S234" s="6">
        <f>VLOOKUP(C234,'AUD ABRIL'!B:T,15,0)</f>
        <v>0</v>
      </c>
      <c r="T234" s="6" t="str">
        <f>VLOOKUP(C234,'AUD ABRIL'!B:T,16,0)</f>
        <v>93401: Institución de Asistencia Social</v>
      </c>
      <c r="U234" s="6" t="str">
        <f>VLOOKUP(C234,'AUD ABRIL'!B:T,17,0)</f>
        <v>Recepción de antecedentes financieros del año 2020, aprobados por el Subdepartamento de Supervisión Financiera Nacional.</v>
      </c>
      <c r="V234" s="7">
        <f>VLOOKUP(C234,'AUD ABRIL'!B:T,18,0)</f>
        <v>37970</v>
      </c>
      <c r="W234" s="8">
        <f>VLOOKUP(C234,'AUD ABRIL'!B:T,19,0)</f>
        <v>6999</v>
      </c>
      <c r="X234" s="9"/>
      <c r="Y234" s="9">
        <v>372889</v>
      </c>
      <c r="Z234" s="7">
        <v>44681</v>
      </c>
      <c r="AA234" s="6" t="s">
        <v>6340</v>
      </c>
      <c r="AB234" s="6" t="s">
        <v>6341</v>
      </c>
      <c r="AC234" s="6" t="s">
        <v>6355</v>
      </c>
    </row>
    <row r="235" spans="2:29" x14ac:dyDescent="0.2">
      <c r="B235" s="6" t="s">
        <v>6493</v>
      </c>
      <c r="C235" s="6">
        <v>741504006</v>
      </c>
      <c r="D235" s="6">
        <v>1100761</v>
      </c>
      <c r="E235" s="6">
        <v>10</v>
      </c>
      <c r="F235" s="6" t="str">
        <f>VLOOKUP(C235,'AUD ABRIL'!B:T,2,0)</f>
        <v>Corporación de Derecho Privado.</v>
      </c>
      <c r="G235" s="6" t="str">
        <f>VLOOKUP(C235,'AUD ABRIL'!B:T,3,0)</f>
        <v>Otorgado por Decreto Supremo Nº 241, de fecha 31 de marzo de 1997, del Ministerio de Justicia.</v>
      </c>
      <c r="H235" s="6" t="str">
        <f>VLOOKUP(C235,'AUD ABRIL'!B:T,4,0)</f>
        <v>Certificado de Vigencia  de personas jurídicas sin fines de lucro folio Nº 500402310740, del 6 de agosto de 2021, emitido por SRCeI.</v>
      </c>
      <c r="I235" s="6" t="str">
        <f>VLOOKUP(C235,'AUD ABRIL'!B:T,5,0)</f>
        <v>93401: Institución de Asistencia Social</v>
      </c>
      <c r="J235" s="6" t="str">
        <f>VLOOKUP(C235,'AUD ABRIL'!B:T,6,0)</f>
        <v xml:space="preserve">Presidenta: Magdalena Toro Montecino x
Vice presidente: Pablo Ríos Toro          
Secretaria: Marcela Yañez Ruiz            
Tesorera: Carla Ríos Toro                    
Directoras:
Ximena  Ferrada Blank                        
Berta Blank Oyaneder                         
</v>
      </c>
      <c r="K235" s="6" t="str">
        <f>VLOOKUP(C235,'AUD ABRIL'!B:T,7,0)</f>
        <v xml:space="preserve">Durarán dos años en sus cargos.
</v>
      </c>
      <c r="L235" s="6" t="str">
        <f>VLOOKUP(C235,'AUD ABRIL'!B:T,8,0)</f>
        <v>De 23 de mayo de 2020 al 23 de mayo de 2022.</v>
      </c>
      <c r="M235" s="6" t="str">
        <f>VLOOKUP(C235,'AUD ABRIL'!B:T,9,0)</f>
        <v xml:space="preserve">Presidenta:  Magdalena Toro Montecino 
Representante de la Presidenta y el Directorio: María Alejandra Paulina Ríos Toro, (Coordinadora Institucional)
En la región de Los Lagos: Carlos Eduardo Vargas Rodríguez, 
</v>
      </c>
      <c r="N235" s="6" t="str">
        <f>VLOOKUP(C235,'AUD ABRIL'!B:T,10,0)</f>
        <v xml:space="preserve">Puren Nº 541, comuna de Angol, IX Región de La Araucanía.
</v>
      </c>
      <c r="O235" s="6" t="str">
        <f>VLOOKUP(C235,'AUD ABRIL'!B:T,11,0)</f>
        <v>IX</v>
      </c>
      <c r="P235" s="6" t="str">
        <f>VLOOKUP(C235,'AUD ABRIL'!B:T,12,0)</f>
        <v xml:space="preserve"> Angol</v>
      </c>
      <c r="Q235" s="6">
        <f>VLOOKUP(C235,'AUD ABRIL'!B:T,13,0)</f>
        <v>0</v>
      </c>
      <c r="R235" s="6" t="str">
        <f>VLOOKUP(C235,'AUD ABRIL'!B:T,14,0)</f>
        <v xml:space="preserve"> ongproyecta@yahoo.es</v>
      </c>
      <c r="S235" s="6">
        <f>VLOOKUP(C235,'AUD ABRIL'!B:T,15,0)</f>
        <v>0</v>
      </c>
      <c r="T235" s="6" t="str">
        <f>VLOOKUP(C235,'AUD ABRIL'!B:T,16,0)</f>
        <v>93401: Institución de Asistencia Social</v>
      </c>
      <c r="U235" s="6" t="str">
        <f>VLOOKUP(C235,'AUD ABRIL'!B:T,17,0)</f>
        <v>Recepción de antecedentes financieros del año 2020, aprobados por el Subdepartamento de Supervisión Financiera Nacional.</v>
      </c>
      <c r="V235" s="7">
        <f>VLOOKUP(C235,'AUD ABRIL'!B:T,18,0)</f>
        <v>37970</v>
      </c>
      <c r="W235" s="8">
        <f>VLOOKUP(C235,'AUD ABRIL'!B:T,19,0)</f>
        <v>6999</v>
      </c>
      <c r="X235" s="9">
        <v>7805952</v>
      </c>
      <c r="Y235" s="9">
        <v>34346188</v>
      </c>
      <c r="Z235" s="7">
        <v>44681</v>
      </c>
      <c r="AA235" s="6" t="s">
        <v>6340</v>
      </c>
      <c r="AB235" s="6" t="s">
        <v>6341</v>
      </c>
      <c r="AC235" s="6" t="s">
        <v>6355</v>
      </c>
    </row>
    <row r="236" spans="2:29" x14ac:dyDescent="0.2">
      <c r="B236" s="6" t="s">
        <v>6482</v>
      </c>
      <c r="C236" s="6">
        <v>800665612</v>
      </c>
      <c r="D236" s="6">
        <v>1080708</v>
      </c>
      <c r="E236" s="6">
        <v>8</v>
      </c>
      <c r="F236" s="6" t="str">
        <f>VLOOKUP(C236,'AUD ABRIL'!B:T,2,0)</f>
        <v>Institución eclesiástica</v>
      </c>
      <c r="G236" s="6" t="str">
        <f>VLOOKUP(C236,'AUD ABRIL'!B:T,3,0)</f>
        <v>Erigida de acuerdo al Derecho Canónico, por Decreto S/N, de 1954, de la Autoridad Eclesiástica hoy del Arzobispado de Concepción.</v>
      </c>
      <c r="H236" s="6" t="str">
        <f>VLOOKUP(C236,'AUD ABRIL'!B:T,4,0)</f>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
      <c r="I236" s="6" t="str">
        <f>VLOOKUP(C236,'AUD ABRIL'!B:T,5,0)</f>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
      <c r="J236" s="6" t="str">
        <f>VLOOKUP(C236,'AUD ABRIL'!B:T,6,0)</f>
        <v>no tiene</v>
      </c>
      <c r="K236" s="6">
        <f>VLOOKUP(C236,'AUD ABRIL'!B:T,7,0)</f>
        <v>0</v>
      </c>
      <c r="L236" s="6">
        <f>VLOOKUP(C236,'AUD ABRIL'!B:T,8,0)</f>
        <v>0</v>
      </c>
      <c r="M236" s="6" t="str">
        <f>VLOOKUP(C236,'AUD ABRIL'!B:T,9,0)</f>
        <v xml:space="preserve">Pbro. Ricardo Andrés Oliva Salazar, 
</v>
      </c>
      <c r="N236" s="6" t="str">
        <f>VLOOKUP(C236,'AUD ABRIL'!B:T,10,0)</f>
        <v xml:space="preserve">Manuel Montt N° 01180, Villa Mora, comuna de Coronel, Octava Región
</v>
      </c>
      <c r="O236" s="6" t="str">
        <f>VLOOKUP(C236,'AUD ABRIL'!B:T,11,0)</f>
        <v>VIII</v>
      </c>
      <c r="P236" s="6" t="str">
        <f>VLOOKUP(C236,'AUD ABRIL'!B:T,12,0)</f>
        <v>Coronel</v>
      </c>
      <c r="Q236" s="6" t="str">
        <f>VLOOKUP(C236,'AUD ABRIL'!B:T,13,0)</f>
        <v>. Fono: 41-2711094.</v>
      </c>
      <c r="R236" s="6">
        <f>VLOOKUP(C236,'AUD ABRIL'!B:T,14,0)</f>
        <v>0</v>
      </c>
      <c r="S236" s="6">
        <f>VLOOKUP(C236,'AUD ABRIL'!B:T,15,0)</f>
        <v>0</v>
      </c>
      <c r="T236" s="6" t="str">
        <f>VLOOKUP(C236,'AUD ABRIL'!B:T,16,0)</f>
        <v>93910: Organizaciones Religiosas</v>
      </c>
      <c r="U236" s="6" t="str">
        <f>VLOOKUP(C236,'AUD ABRIL'!B:T,17,0)</f>
        <v>Se acompaña Certificado de Antecedentes Financieros, correspondiente al año 2020, aprobados por el Departamento de Administración y Finanzas.</v>
      </c>
      <c r="V236" s="7">
        <f>VLOOKUP(C236,'AUD ABRIL'!B:T,18,0)</f>
        <v>37970</v>
      </c>
      <c r="W236" s="8">
        <f>VLOOKUP(C236,'AUD ABRIL'!B:T,19,0)</f>
        <v>3846</v>
      </c>
      <c r="X236" s="9"/>
      <c r="Y236" s="9">
        <v>4292653</v>
      </c>
      <c r="Z236" s="7">
        <v>44681</v>
      </c>
      <c r="AA236" s="6" t="s">
        <v>6340</v>
      </c>
      <c r="AB236" s="6" t="s">
        <v>6341</v>
      </c>
      <c r="AC236" s="6" t="s">
        <v>6358</v>
      </c>
    </row>
    <row r="237" spans="2:29" x14ac:dyDescent="0.2">
      <c r="B237" s="6" t="s">
        <v>8405</v>
      </c>
      <c r="C237" s="6">
        <v>690803003</v>
      </c>
      <c r="D237" s="6">
        <v>1060147</v>
      </c>
      <c r="E237" s="6">
        <v>6</v>
      </c>
      <c r="F237" s="6" t="str">
        <f>VLOOKUP(C237,'AUD ABRIL'!B:T,2,0)</f>
        <v>Municipalidad</v>
      </c>
      <c r="G237" s="6" t="str">
        <f>VLOOKUP(C237,'AUD ABRIL'!B:T,3,0)</f>
        <v>Constitución Política de la República, art. 107.</v>
      </c>
      <c r="H237" s="6" t="str">
        <f>VLOOKUP(C237,'AUD ABRIL'!B:T,4,0)</f>
        <v>Indefinida.</v>
      </c>
      <c r="I237" s="6" t="str">
        <f>VLOOKUP(C237,'AUD ABRIL'!B:T,5,0)</f>
        <v>Según Ley Orgánica Nº 18.695, arts. 1º al 4º.</v>
      </c>
      <c r="J237" s="6" t="str">
        <f>VLOOKUP(C237,'AUD ABRIL'!B:T,6,0)</f>
        <v>no tiene</v>
      </c>
      <c r="K237" s="6">
        <f>VLOOKUP(C237,'AUD ABRIL'!B:T,7,0)</f>
        <v>0</v>
      </c>
      <c r="L237" s="6">
        <f>VLOOKUP(C237,'AUD ABRIL'!B:T,8,0)</f>
        <v>0</v>
      </c>
      <c r="M237" s="6" t="str">
        <f>VLOOKUP(C237,'AUD ABRIL'!B:T,9,0)</f>
        <v xml:space="preserve">Claudio Rafael Segovia Cofré </v>
      </c>
      <c r="N237" s="6" t="str">
        <f>VLOOKUP(C237,'AUD ABRIL'!B:T,10,0)</f>
        <v>Plaza de Armas S/Nº, Graneros, Sexta Región.</v>
      </c>
      <c r="O237" s="6" t="str">
        <f>VLOOKUP(C237,'AUD ABRIL'!B:T,11,0)</f>
        <v>VI</v>
      </c>
      <c r="P237" s="6" t="str">
        <f>VLOOKUP(C237,'AUD ABRIL'!B:T,12,0)</f>
        <v xml:space="preserve"> Graneros</v>
      </c>
      <c r="Q237" s="6">
        <f>VLOOKUP(C237,'AUD ABRIL'!B:T,13,0)</f>
        <v>0</v>
      </c>
      <c r="R237" s="6">
        <f>VLOOKUP(C237,'AUD ABRIL'!B:T,14,0)</f>
        <v>0</v>
      </c>
      <c r="S237" s="6">
        <f>VLOOKUP(C237,'AUD ABRIL'!B:T,15,0)</f>
        <v>0</v>
      </c>
      <c r="T237" s="6">
        <f>VLOOKUP(C237,'AUD ABRIL'!B:T,16,0)</f>
        <v>91001</v>
      </c>
      <c r="U237" s="6" t="str">
        <f>VLOOKUP(C237,'AUD ABRIL'!B:T,17,0)</f>
        <v xml:space="preserve">No se acompañan. Aplica Informe Jurídico Nº 09, de fecha 14 de marzo de 2011 del Departamento Jurídico y Dictamen Nº 070791, de 2009, de la Contraloría General de la República.  
</v>
      </c>
      <c r="V237" s="7">
        <f>VLOOKUP(C237,'AUD ABRIL'!B:T,18,0)</f>
        <v>37970</v>
      </c>
      <c r="W237" s="8">
        <f>VLOOKUP(C237,'AUD ABRIL'!B:T,19,0)</f>
        <v>7091</v>
      </c>
      <c r="X237" s="9">
        <v>1034880</v>
      </c>
      <c r="Y237" s="9">
        <v>3415104</v>
      </c>
      <c r="Z237" s="7">
        <v>44681</v>
      </c>
      <c r="AA237" s="6" t="s">
        <v>6340</v>
      </c>
      <c r="AB237" s="6" t="s">
        <v>6341</v>
      </c>
      <c r="AC237" s="6" t="s">
        <v>8406</v>
      </c>
    </row>
    <row r="238" spans="2:29" x14ac:dyDescent="0.2">
      <c r="B238" s="6" t="s">
        <v>8407</v>
      </c>
      <c r="C238" s="6" t="s">
        <v>6334</v>
      </c>
      <c r="D238" s="6">
        <v>1131963</v>
      </c>
      <c r="E238" s="6">
        <v>13</v>
      </c>
      <c r="F238" s="6" t="str">
        <f>VLOOKUP(C238,'AUD ABRIL'!B:T,2,0)</f>
        <v>Fundación de Derecho Privado.</v>
      </c>
      <c r="G238" s="6" t="str">
        <f>VLOOKUP(C238,'AUD ABRIL'!B:T,3,0)</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H238" s="6" t="str">
        <f>VLOOKUP(C238,'AUD ABRIL'!B:T,4,0)</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I238" s="6" t="str">
        <f>VLOOKUP(C238,'AUD ABRIL'!B:T,5,0)</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J238" s="6" t="str">
        <f>VLOOKUP(C238,'AUD ABRIL'!B:T,6,0)</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K238" s="6" t="str">
        <f>VLOOKUP(C238,'AUD ABRIL'!B:T,7,0)</f>
        <v xml:space="preserve">Durarán tres años en sus cargos por estatutos.  </v>
      </c>
      <c r="L238" s="6" t="str">
        <f>VLOOKUP(C238,'AUD ABRIL'!B:T,8,0)</f>
        <v xml:space="preserve">De 30.05.2019 a 30.05.2022.
</v>
      </c>
      <c r="M238" s="6" t="str">
        <f>VLOOKUP(C238,'AUD ABRIL'!B:T,9,0)</f>
        <v xml:space="preserve">Presidente: 
Ignacio Andres Celedón Bulnes,
Secretario:  
Roberto Manuel Celedón Bulnes, 
</v>
      </c>
      <c r="N238" s="6" t="str">
        <f>VLOOKUP(C238,'AUD ABRIL'!B:T,10,0)</f>
        <v xml:space="preserve">Paseo Phillips Nº 16, piso 4, oficina X, comuna de Santiago, Región Metropolitana.
</v>
      </c>
      <c r="O238" s="6" t="str">
        <f>VLOOKUP(C238,'AUD ABRIL'!B:T,11,0)</f>
        <v>XIII</v>
      </c>
      <c r="P238" s="6" t="str">
        <f>VLOOKUP(C238,'AUD ABRIL'!B:T,12,0)</f>
        <v>Santiago</v>
      </c>
      <c r="Q238" s="6" t="str">
        <f>VLOOKUP(C238,'AUD ABRIL'!B:T,13,0)</f>
        <v xml:space="preserve">Teléfono: 232780640
</v>
      </c>
      <c r="R238" s="6" t="str">
        <f>VLOOKUP(C238,'AUD ABRIL'!B:T,14,0)</f>
        <v xml:space="preserve">E-Mail: roberto.celedon@creaequidad.cl
           claudio.tobar@creaequidad.cl
</v>
      </c>
      <c r="S238" s="6">
        <f>VLOOKUP(C238,'AUD ABRIL'!B:T,15,0)</f>
        <v>0</v>
      </c>
      <c r="T238" s="6" t="str">
        <f>VLOOKUP(C238,'AUD ABRIL'!B:T,16,0)</f>
        <v>93401: Instituciones de Asistencia Social.</v>
      </c>
      <c r="U238" s="6" t="str">
        <f>VLOOKUP(C238,'AUD ABRIL'!B:T,17,0)</f>
        <v>Se acompaña certificado financiero, correspondiente al año 2020, aprobados por el Sub Departamento de Supervisión Financiera Nacional.</v>
      </c>
      <c r="V238" s="7">
        <f>VLOOKUP(C238,'AUD ABRIL'!B:T,18,0)</f>
        <v>41908</v>
      </c>
      <c r="W238" s="8">
        <f>VLOOKUP(C238,'AUD ABRIL'!B:T,19,0)</f>
        <v>7510</v>
      </c>
      <c r="X238" s="9"/>
      <c r="Y238" s="9">
        <v>2657794</v>
      </c>
      <c r="Z238" s="7">
        <v>44681</v>
      </c>
      <c r="AA238" s="6" t="s">
        <v>6340</v>
      </c>
      <c r="AB238" s="6" t="s">
        <v>6341</v>
      </c>
      <c r="AC238" s="6" t="s">
        <v>8408</v>
      </c>
    </row>
    <row r="239" spans="2:29" x14ac:dyDescent="0.2">
      <c r="B239" s="6" t="s">
        <v>8409</v>
      </c>
      <c r="C239" s="6">
        <v>738689003</v>
      </c>
      <c r="D239" s="6">
        <v>1131966</v>
      </c>
      <c r="E239" s="6">
        <v>13</v>
      </c>
      <c r="F239" s="6" t="str">
        <f>VLOOKUP(C239,'AUD ABRIL'!B:T,2,0)</f>
        <v>Fundación de Derecho Privado.</v>
      </c>
      <c r="G239" s="6" t="str">
        <f>VLOOKUP(C239,'AUD ABRIL'!B:T,3,0)</f>
        <v>Otorgado por Decreto Supremo Nº 262, de fecha 2 de abril de 1997, por el Ministerio de Justicia. Publicado en el Diario Oficial con fecha 24 de abril de 1997.</v>
      </c>
      <c r="H239" s="6" t="str">
        <f>VLOOKUP(C239,'AUD ABRIL'!B:T,4,0)</f>
        <v>Certificado de Vigencia inscripción Nº7421 de fecha 02 de abril de 1997. Folio N° 500394531618 emitido por el Servicio de Registro Civil e Identificación, de fecha 18 de junio de 2021.</v>
      </c>
      <c r="I239" s="6" t="str">
        <f>VLOOKUP(C239,'AUD ABRIL'!B:T,5,0)</f>
        <v xml:space="preserve">Ayudar a la infancia desvalida sin distinción de sexo, sin distinción racial, creencia religiosa o política.
</v>
      </c>
      <c r="J239" s="6" t="str">
        <f>VLOOKUP(C239,'AUD ABRIL'!B:T,6,0)</f>
        <v xml:space="preserve">Presidente: 
Simona de la Barra Cruzat, 
Secretario:
Leoncio Toro Araya., 
Tesorero: 
Carlos Javier Contzen Fuentes, 
Director: 
Felipe Andrés Venegas Pozo, 
Director:
Gonzalo Sandoval Zambrano, 
</v>
      </c>
      <c r="K239" s="6" t="str">
        <f>VLOOKUP(C239,'AUD ABRIL'!B:T,7,0)</f>
        <v>El Consejo durará tres años en sus cargos y se renovará tácita y sucesivamente cada tres años, salvo que la mayoría absoluta de los demás consejeros, resuelva su exclusión.</v>
      </c>
      <c r="L239" s="6" t="str">
        <f>VLOOKUP(C239,'AUD ABRIL'!B:T,8,0)</f>
        <v>Nombramiento 12 de diciembre de 2019 y cesación 12 de diciembre de 2022.</v>
      </c>
      <c r="M239" s="6" t="str">
        <f>VLOOKUP(C239,'AUD ABRIL'!B:T,9,0)</f>
        <v xml:space="preserve">Simona de la Barra Cruzat
Rafael Mella Gallegos.
Podrán actuar conjunta o separadamente.
</v>
      </c>
      <c r="N239" s="6" t="str">
        <f>VLOOKUP(C239,'AUD ABRIL'!B:T,10,0)</f>
        <v>Exeter Nº 540-D, Concepción.</v>
      </c>
      <c r="O239" s="6" t="str">
        <f>VLOOKUP(C239,'AUD ABRIL'!B:T,11,0)</f>
        <v>VIII</v>
      </c>
      <c r="P239" s="6" t="str">
        <f>VLOOKUP(C239,'AUD ABRIL'!B:T,12,0)</f>
        <v>Concepción.</v>
      </c>
      <c r="Q239" s="6" t="str">
        <f>VLOOKUP(C239,'AUD ABRIL'!B:T,13,0)</f>
        <v xml:space="preserve"> 41-2106-850
</v>
      </c>
      <c r="R239" s="6" t="str">
        <f>VLOOKUP(C239,'AUD ABRIL'!B:T,14,0)</f>
        <v>contacto@tdesperanza.cl</v>
      </c>
      <c r="S239" s="6">
        <f>VLOOKUP(C239,'AUD ABRIL'!B:T,15,0)</f>
        <v>0</v>
      </c>
      <c r="T239" s="6" t="str">
        <f>VLOOKUP(C239,'AUD ABRIL'!B:T,16,0)</f>
        <v>93401.</v>
      </c>
      <c r="U239" s="6" t="str">
        <f>VLOOKUP(C239,'AUD ABRIL'!B:T,17,0)</f>
        <v xml:space="preserve">Certificado de antecedentes financieros, correspondientes al año 2020, aprobados por el Subdepartamento de Supervisión Financiera Nacional. </v>
      </c>
      <c r="V239" s="7">
        <f>VLOOKUP(C239,'AUD ABRIL'!B:T,18,0)</f>
        <v>37970</v>
      </c>
      <c r="W239" s="8">
        <f>VLOOKUP(C239,'AUD ABRIL'!B:T,19,0)</f>
        <v>6979</v>
      </c>
      <c r="X239" s="9">
        <v>13288968</v>
      </c>
      <c r="Y239" s="9">
        <v>26577936</v>
      </c>
      <c r="Z239" s="7">
        <v>44681</v>
      </c>
      <c r="AA239" s="6" t="s">
        <v>6340</v>
      </c>
      <c r="AB239" s="6" t="s">
        <v>6341</v>
      </c>
      <c r="AC239" s="6" t="s">
        <v>6372</v>
      </c>
    </row>
    <row r="240" spans="2:29" ht="12.75" x14ac:dyDescent="0.2">
      <c r="B240" s="123" t="s">
        <v>8409</v>
      </c>
      <c r="C240" s="123">
        <v>738689003</v>
      </c>
      <c r="D240" s="6">
        <v>1131979</v>
      </c>
      <c r="E240" s="6">
        <v>13</v>
      </c>
      <c r="F240" s="6" t="str">
        <f>VLOOKUP(C240,'AUD ABRIL'!B:T,2,0)</f>
        <v>Fundación de Derecho Privado.</v>
      </c>
      <c r="G240" s="6" t="str">
        <f>VLOOKUP(C240,'AUD ABRIL'!B:T,3,0)</f>
        <v>Otorgado por Decreto Supremo Nº 262, de fecha 2 de abril de 1997, por el Ministerio de Justicia. Publicado en el Diario Oficial con fecha 24 de abril de 1997.</v>
      </c>
      <c r="H240" s="6" t="str">
        <f>VLOOKUP(C240,'AUD ABRIL'!B:T,4,0)</f>
        <v>Certificado de Vigencia inscripción Nº7421 de fecha 02 de abril de 1997. Folio N° 500394531618 emitido por el Servicio de Registro Civil e Identificación, de fecha 18 de junio de 2021.</v>
      </c>
      <c r="I240" s="6" t="str">
        <f>VLOOKUP(C240,'AUD ABRIL'!B:T,5,0)</f>
        <v xml:space="preserve">Ayudar a la infancia desvalida sin distinción de sexo, sin distinción racial, creencia religiosa o política.
</v>
      </c>
      <c r="J240" s="6" t="str">
        <f>VLOOKUP(C240,'AUD ABRIL'!B:T,6,0)</f>
        <v xml:space="preserve">Presidente: 
Simona de la Barra Cruzat, 
Secretario:
Leoncio Toro Araya., 
Tesorero: 
Carlos Javier Contzen Fuentes, 
Director: 
Felipe Andrés Venegas Pozo, 
Director:
Gonzalo Sandoval Zambrano, 
</v>
      </c>
      <c r="K240" s="6" t="str">
        <f>VLOOKUP(C240,'AUD ABRIL'!B:T,7,0)</f>
        <v>El Consejo durará tres años en sus cargos y se renovará tácita y sucesivamente cada tres años, salvo que la mayoría absoluta de los demás consejeros, resuelva su exclusión.</v>
      </c>
      <c r="L240" s="6" t="str">
        <f>VLOOKUP(C240,'AUD ABRIL'!B:T,8,0)</f>
        <v>Nombramiento 12 de diciembre de 2019 y cesación 12 de diciembre de 2022.</v>
      </c>
      <c r="M240" s="6" t="str">
        <f>VLOOKUP(C240,'AUD ABRIL'!B:T,9,0)</f>
        <v xml:space="preserve">Simona de la Barra Cruzat
Rafael Mella Gallegos.
Podrán actuar conjunta o separadamente.
</v>
      </c>
      <c r="N240" s="6" t="str">
        <f>VLOOKUP(C240,'AUD ABRIL'!B:T,10,0)</f>
        <v>Exeter Nº 540-D, Concepción.</v>
      </c>
      <c r="O240" s="6" t="str">
        <f>VLOOKUP(C240,'AUD ABRIL'!B:T,11,0)</f>
        <v>VIII</v>
      </c>
      <c r="P240" s="6" t="str">
        <f>VLOOKUP(C240,'AUD ABRIL'!B:T,12,0)</f>
        <v>Concepción.</v>
      </c>
      <c r="Q240" s="6" t="str">
        <f>VLOOKUP(C240,'AUD ABRIL'!B:T,13,0)</f>
        <v xml:space="preserve"> 41-2106-850
</v>
      </c>
      <c r="R240" s="6" t="str">
        <f>VLOOKUP(C240,'AUD ABRIL'!B:T,14,0)</f>
        <v>contacto@tdesperanza.cl</v>
      </c>
      <c r="S240" s="6">
        <f>VLOOKUP(C240,'AUD ABRIL'!B:T,15,0)</f>
        <v>0</v>
      </c>
      <c r="T240" s="6" t="str">
        <f>VLOOKUP(C240,'AUD ABRIL'!B:T,16,0)</f>
        <v>93401.</v>
      </c>
      <c r="U240" s="6" t="str">
        <f>VLOOKUP(C240,'AUD ABRIL'!B:T,17,0)</f>
        <v xml:space="preserve">Certificado de antecedentes financieros, correspondientes al año 2020, aprobados por el Subdepartamento de Supervisión Financiera Nacional. </v>
      </c>
      <c r="V240" s="7">
        <f>VLOOKUP(C240,'AUD ABRIL'!B:T,18,0)</f>
        <v>37970</v>
      </c>
      <c r="W240" s="8">
        <f>VLOOKUP(C240,'AUD ABRIL'!B:T,19,0)</f>
        <v>6979</v>
      </c>
      <c r="X240" s="9"/>
      <c r="Y240" s="9">
        <v>13584278</v>
      </c>
      <c r="Z240" s="7">
        <v>44681</v>
      </c>
      <c r="AA240" s="6" t="s">
        <v>6340</v>
      </c>
      <c r="AB240" s="6" t="s">
        <v>6341</v>
      </c>
      <c r="AC240" s="6" t="s">
        <v>6373</v>
      </c>
    </row>
    <row r="241" spans="2:29" ht="12.75" x14ac:dyDescent="0.2">
      <c r="B241" s="123" t="s">
        <v>8411</v>
      </c>
      <c r="C241" s="123">
        <v>816989000</v>
      </c>
      <c r="D241" s="6">
        <v>1132592</v>
      </c>
      <c r="E241" s="6">
        <v>13</v>
      </c>
      <c r="F241" s="6" t="str">
        <f>VLOOKUP(C241,'AUD ABRIL'!B:T,2,0)</f>
        <v>Corporación de Estudios Superiores de Derecho Público.</v>
      </c>
      <c r="G241" s="6" t="str">
        <f>VLOOKUP(C241,'AUD ABRIL'!B:T,3,0)</f>
        <v>Otorgado por Decreto Ley Nº 4807 del año 1929, del Ministerio de Educación.</v>
      </c>
      <c r="H241" s="6" t="str">
        <f>VLOOKUP(C241,'AUD ABRIL'!B:T,4,0)</f>
        <v xml:space="preserve">Certificado de Vigencia Nº 06/00238, de 30 de agosto de 2019, del subsecretario de Educación Superior del Ministerio de Educación.
</v>
      </c>
      <c r="I241" s="6" t="str">
        <f>VLOOKUP(C241,'AUD ABRIL'!B:T,5,0)</f>
        <v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v>
      </c>
      <c r="J241" s="6" t="str">
        <f>VLOOKUP(C241,'AUD ABRIL'!B:T,6,0)</f>
        <v>no tiene</v>
      </c>
      <c r="K241" s="6">
        <f>VLOOKUP(C241,'AUD ABRIL'!B:T,7,0)</f>
        <v>0</v>
      </c>
      <c r="L241" s="6">
        <f>VLOOKUP(C241,'AUD ABRIL'!B:T,8,0)</f>
        <v>0</v>
      </c>
      <c r="M241" s="6" t="str">
        <f>VLOOKUP(C241,'AUD ABRIL'!B:T,9,0)</f>
        <v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v>
      </c>
      <c r="N241" s="6" t="str">
        <f>VLOOKUP(C241,'AUD ABRIL'!B:T,10,0)</f>
        <v>Avenida Libertador Bernardo O’Higgins Nº 340, Santiago</v>
      </c>
      <c r="O241" s="6" t="str">
        <f>VLOOKUP(C241,'AUD ABRIL'!B:T,11,0)</f>
        <v>XIII</v>
      </c>
      <c r="P241" s="6" t="str">
        <f>VLOOKUP(C241,'AUD ABRIL'!B:T,12,0)</f>
        <v>Santiago</v>
      </c>
      <c r="Q241" s="6">
        <f>VLOOKUP(C241,'AUD ABRIL'!B:T,13,0)</f>
        <v>0</v>
      </c>
      <c r="R241" s="6">
        <f>VLOOKUP(C241,'AUD ABRIL'!B:T,14,0)</f>
        <v>0</v>
      </c>
      <c r="S241" s="6">
        <f>VLOOKUP(C241,'AUD ABRIL'!B:T,15,0)</f>
        <v>0</v>
      </c>
      <c r="T241" s="6">
        <f>VLOOKUP(C241,'AUD ABRIL'!B:T,16,0)</f>
        <v>93105</v>
      </c>
      <c r="U241" s="6" t="str">
        <f>VLOOKUP(C241,'AUD ABRIL'!B:T,17,0)</f>
        <v xml:space="preserve">Se acompaña certificado financiero correspondiente al año 2016, aprobado por el Subdepartamento de Supervisión Nacional. </v>
      </c>
      <c r="V241" s="7">
        <f>VLOOKUP(C241,'AUD ABRIL'!B:T,18,0)</f>
        <v>37970</v>
      </c>
      <c r="W241" s="8">
        <f>VLOOKUP(C241,'AUD ABRIL'!B:T,19,0)</f>
        <v>7107</v>
      </c>
      <c r="X241" s="9"/>
      <c r="Y241" s="9">
        <v>8500000</v>
      </c>
      <c r="Z241" s="7">
        <v>44681</v>
      </c>
      <c r="AA241" s="6" t="s">
        <v>6340</v>
      </c>
      <c r="AB241" s="6" t="s">
        <v>6341</v>
      </c>
      <c r="AC241" s="6" t="s">
        <v>8412</v>
      </c>
    </row>
    <row r="242" spans="2:29" ht="12.75" x14ac:dyDescent="0.2">
      <c r="B242"/>
      <c r="C242"/>
    </row>
  </sheetData>
  <autoFilter ref="A7:AC241"/>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92"/>
  <sheetViews>
    <sheetView workbookViewId="0">
      <selection activeCell="B898" sqref="B898"/>
    </sheetView>
  </sheetViews>
  <sheetFormatPr baseColWidth="10" defaultColWidth="9.140625" defaultRowHeight="44.25" customHeight="1" x14ac:dyDescent="0.2"/>
  <cols>
    <col min="1" max="1" width="26.28515625" style="2" customWidth="1"/>
    <col min="2" max="2" width="9.140625" style="16"/>
    <col min="3" max="7" width="9.140625" style="2"/>
    <col min="8" max="8" width="9.28515625" style="2" bestFit="1" customWidth="1"/>
    <col min="9" max="9" width="10.42578125" style="2" bestFit="1" customWidth="1"/>
    <col min="10" max="13" width="9.140625" style="2"/>
    <col min="14" max="14" width="12" style="2" bestFit="1" customWidth="1"/>
    <col min="15" max="16" width="9.140625" style="2"/>
    <col min="17" max="17" width="9.28515625" style="2" bestFit="1" customWidth="1"/>
    <col min="18" max="18" width="9.140625" style="2"/>
    <col min="19" max="20" width="10.42578125" style="2" bestFit="1" customWidth="1"/>
    <col min="21" max="16384" width="9.140625" style="2"/>
  </cols>
  <sheetData>
    <row r="1" spans="1:36" ht="12.75" x14ac:dyDescent="0.2">
      <c r="B1" s="2">
        <v>1</v>
      </c>
      <c r="C1" s="16">
        <v>2</v>
      </c>
      <c r="D1" s="2">
        <v>3</v>
      </c>
      <c r="E1" s="16">
        <v>4</v>
      </c>
      <c r="F1" s="2">
        <v>5</v>
      </c>
      <c r="G1" s="16">
        <v>6</v>
      </c>
      <c r="H1" s="2">
        <v>7</v>
      </c>
      <c r="I1" s="16">
        <v>8</v>
      </c>
      <c r="J1" s="2">
        <v>9</v>
      </c>
      <c r="K1" s="16">
        <v>10</v>
      </c>
      <c r="L1" s="2">
        <v>11</v>
      </c>
      <c r="M1" s="16">
        <v>12</v>
      </c>
      <c r="N1" s="2">
        <v>13</v>
      </c>
      <c r="O1" s="16">
        <v>14</v>
      </c>
      <c r="P1" s="2">
        <v>15</v>
      </c>
      <c r="Q1" s="16">
        <v>16</v>
      </c>
      <c r="R1" s="2">
        <v>17</v>
      </c>
      <c r="S1" s="16">
        <v>18</v>
      </c>
      <c r="T1" s="2">
        <v>19</v>
      </c>
      <c r="U1" s="16">
        <v>20</v>
      </c>
      <c r="V1" s="2">
        <v>21</v>
      </c>
      <c r="W1" s="16">
        <v>22</v>
      </c>
      <c r="X1" s="2">
        <v>23</v>
      </c>
      <c r="Y1" s="16">
        <v>24</v>
      </c>
      <c r="Z1" s="2">
        <v>25</v>
      </c>
      <c r="AA1" s="16">
        <v>26</v>
      </c>
      <c r="AB1" s="2">
        <v>27</v>
      </c>
      <c r="AC1" s="16">
        <v>28</v>
      </c>
      <c r="AD1" s="2">
        <v>29</v>
      </c>
      <c r="AE1" s="16">
        <v>30</v>
      </c>
      <c r="AF1" s="2">
        <v>31</v>
      </c>
      <c r="AG1" s="16">
        <v>32</v>
      </c>
      <c r="AH1" s="2">
        <v>33</v>
      </c>
      <c r="AI1" s="16">
        <v>34</v>
      </c>
      <c r="AJ1" s="2">
        <v>35</v>
      </c>
    </row>
    <row r="2" spans="1:36" ht="44.25" customHeight="1" x14ac:dyDescent="0.2">
      <c r="A2" s="39" t="s">
        <v>2</v>
      </c>
      <c r="B2" s="10" t="s">
        <v>8385</v>
      </c>
      <c r="C2" s="39" t="s">
        <v>4</v>
      </c>
      <c r="D2" s="10" t="s">
        <v>5</v>
      </c>
      <c r="E2" s="10" t="s">
        <v>6</v>
      </c>
      <c r="F2" s="10" t="s">
        <v>7</v>
      </c>
      <c r="G2" s="10" t="s">
        <v>8</v>
      </c>
      <c r="H2" s="10" t="s">
        <v>10</v>
      </c>
      <c r="I2" s="10" t="s">
        <v>22</v>
      </c>
      <c r="J2" s="10" t="s">
        <v>9</v>
      </c>
      <c r="K2" s="10" t="s">
        <v>11</v>
      </c>
      <c r="L2" s="10" t="s">
        <v>12</v>
      </c>
      <c r="M2" s="10" t="s">
        <v>13</v>
      </c>
      <c r="N2" s="10" t="s">
        <v>23</v>
      </c>
      <c r="O2" s="11" t="s">
        <v>14</v>
      </c>
      <c r="P2" s="11" t="s">
        <v>0</v>
      </c>
      <c r="Q2" s="10" t="s">
        <v>15</v>
      </c>
      <c r="R2" s="10" t="s">
        <v>16</v>
      </c>
      <c r="S2" s="10" t="s">
        <v>17</v>
      </c>
      <c r="T2" s="10" t="s">
        <v>18</v>
      </c>
      <c r="U2" s="12" t="s">
        <v>6503</v>
      </c>
      <c r="V2" s="12" t="s">
        <v>19</v>
      </c>
      <c r="W2" s="13" t="s">
        <v>20</v>
      </c>
      <c r="X2" s="12" t="s">
        <v>21</v>
      </c>
      <c r="Y2" s="12" t="s">
        <v>6504</v>
      </c>
      <c r="Z2" s="14" t="s">
        <v>6505</v>
      </c>
      <c r="AA2" s="12" t="s">
        <v>6503</v>
      </c>
      <c r="AB2" s="12" t="s">
        <v>19</v>
      </c>
      <c r="AC2" s="15" t="s">
        <v>20</v>
      </c>
      <c r="AD2" s="12" t="s">
        <v>21</v>
      </c>
      <c r="AE2" s="12" t="s">
        <v>6504</v>
      </c>
      <c r="AF2" s="14" t="s">
        <v>6505</v>
      </c>
    </row>
    <row r="3" spans="1:36" s="45" customFormat="1" ht="44.25" customHeight="1" x14ac:dyDescent="0.2">
      <c r="A3" s="41" t="s">
        <v>6687</v>
      </c>
      <c r="B3" s="42">
        <v>650548949</v>
      </c>
      <c r="C3" s="41" t="s">
        <v>24</v>
      </c>
      <c r="D3" s="42" t="s">
        <v>25</v>
      </c>
      <c r="E3" s="42" t="s">
        <v>6506</v>
      </c>
      <c r="F3" s="42" t="s">
        <v>27</v>
      </c>
      <c r="G3" s="42" t="s">
        <v>28</v>
      </c>
      <c r="H3" s="42" t="s">
        <v>28</v>
      </c>
      <c r="I3" s="42" t="s">
        <v>28</v>
      </c>
      <c r="J3" s="42" t="s">
        <v>8054</v>
      </c>
      <c r="K3" s="42" t="s">
        <v>31</v>
      </c>
      <c r="L3" s="42" t="s">
        <v>47</v>
      </c>
      <c r="M3" s="42" t="s">
        <v>29</v>
      </c>
      <c r="N3" s="42" t="s">
        <v>30</v>
      </c>
      <c r="O3" s="43" t="s">
        <v>32</v>
      </c>
      <c r="P3" s="43"/>
      <c r="Q3" s="42">
        <v>93401</v>
      </c>
      <c r="R3" s="42" t="s">
        <v>6507</v>
      </c>
      <c r="S3" s="42">
        <v>42772</v>
      </c>
      <c r="T3" s="42">
        <v>7627</v>
      </c>
      <c r="U3" s="42"/>
      <c r="V3" s="42"/>
      <c r="W3" s="44"/>
      <c r="X3" s="42"/>
      <c r="Y3" s="42"/>
      <c r="Z3" s="42"/>
      <c r="AA3" s="42"/>
      <c r="AB3" s="42"/>
      <c r="AC3" s="41"/>
      <c r="AD3" s="42"/>
      <c r="AE3" s="42"/>
      <c r="AF3" s="42"/>
    </row>
    <row r="4" spans="1:36" s="45" customFormat="1" ht="44.25" customHeight="1" x14ac:dyDescent="0.2">
      <c r="A4" s="41" t="s">
        <v>6688</v>
      </c>
      <c r="B4" s="42">
        <v>651677822</v>
      </c>
      <c r="C4" s="41"/>
      <c r="D4" s="42" t="s">
        <v>6508</v>
      </c>
      <c r="E4" s="42" t="s">
        <v>6509</v>
      </c>
      <c r="F4" s="42" t="s">
        <v>6510</v>
      </c>
      <c r="G4" s="42" t="s">
        <v>6511</v>
      </c>
      <c r="H4" s="42" t="s">
        <v>5590</v>
      </c>
      <c r="I4" s="42" t="s">
        <v>6512</v>
      </c>
      <c r="J4" s="42" t="s">
        <v>6513</v>
      </c>
      <c r="K4" s="42" t="s">
        <v>6514</v>
      </c>
      <c r="L4" s="42" t="s">
        <v>309</v>
      </c>
      <c r="M4" s="42" t="s">
        <v>954</v>
      </c>
      <c r="N4" s="42" t="s">
        <v>6515</v>
      </c>
      <c r="O4" s="43" t="s">
        <v>6516</v>
      </c>
      <c r="P4" s="43"/>
      <c r="Q4" s="42">
        <v>93401</v>
      </c>
      <c r="R4" s="42" t="s">
        <v>6517</v>
      </c>
      <c r="S4" s="42">
        <v>44271</v>
      </c>
      <c r="T4" s="42">
        <v>7727</v>
      </c>
      <c r="U4" s="42"/>
      <c r="V4" s="42"/>
      <c r="W4" s="44"/>
      <c r="X4" s="42"/>
      <c r="Y4" s="42"/>
      <c r="Z4" s="42"/>
      <c r="AA4" s="42"/>
      <c r="AB4" s="42"/>
      <c r="AC4" s="41"/>
      <c r="AD4" s="42"/>
      <c r="AE4" s="42"/>
      <c r="AF4" s="42"/>
    </row>
    <row r="5" spans="1:36" s="45" customFormat="1" ht="44.25" customHeight="1" x14ac:dyDescent="0.2">
      <c r="A5" s="41" t="s">
        <v>6689</v>
      </c>
      <c r="B5" s="42">
        <v>754310006</v>
      </c>
      <c r="C5" s="41" t="s">
        <v>33</v>
      </c>
      <c r="D5" s="42" t="s">
        <v>34</v>
      </c>
      <c r="E5" s="42" t="s">
        <v>35</v>
      </c>
      <c r="F5" s="42" t="s">
        <v>36</v>
      </c>
      <c r="G5" s="42" t="s">
        <v>37</v>
      </c>
      <c r="H5" s="42" t="s">
        <v>38</v>
      </c>
      <c r="I5" s="42" t="s">
        <v>39</v>
      </c>
      <c r="J5" s="42" t="s">
        <v>40</v>
      </c>
      <c r="K5" s="42" t="s">
        <v>41</v>
      </c>
      <c r="L5" s="42" t="s">
        <v>48</v>
      </c>
      <c r="M5" s="42" t="s">
        <v>42</v>
      </c>
      <c r="N5" s="42" t="s">
        <v>43</v>
      </c>
      <c r="O5" s="43" t="s">
        <v>44</v>
      </c>
      <c r="P5" s="43"/>
      <c r="Q5" s="42" t="s">
        <v>45</v>
      </c>
      <c r="R5" s="42" t="s">
        <v>46</v>
      </c>
      <c r="S5" s="42">
        <v>39701</v>
      </c>
      <c r="T5" s="42">
        <v>7403</v>
      </c>
      <c r="U5" s="42"/>
      <c r="V5" s="42"/>
      <c r="W5" s="44"/>
      <c r="X5" s="42"/>
      <c r="Y5" s="42"/>
      <c r="Z5" s="42"/>
      <c r="AA5" s="42"/>
      <c r="AB5" s="42"/>
      <c r="AC5" s="41"/>
      <c r="AD5" s="42"/>
      <c r="AE5" s="42"/>
      <c r="AF5" s="42"/>
    </row>
    <row r="6" spans="1:36" s="45" customFormat="1" ht="44.25" customHeight="1" x14ac:dyDescent="0.2">
      <c r="A6" s="41" t="s">
        <v>6690</v>
      </c>
      <c r="B6" s="42">
        <v>651076188</v>
      </c>
      <c r="C6" s="41" t="s">
        <v>49</v>
      </c>
      <c r="D6" s="42" t="s">
        <v>50</v>
      </c>
      <c r="E6" s="42" t="s">
        <v>51</v>
      </c>
      <c r="F6" s="42" t="s">
        <v>52</v>
      </c>
      <c r="G6" s="42" t="s">
        <v>53</v>
      </c>
      <c r="H6" s="42" t="s">
        <v>54</v>
      </c>
      <c r="I6" s="42" t="s">
        <v>55</v>
      </c>
      <c r="J6" s="42" t="s">
        <v>56</v>
      </c>
      <c r="K6" s="42" t="s">
        <v>57</v>
      </c>
      <c r="L6" s="42" t="s">
        <v>5311</v>
      </c>
      <c r="M6" s="42" t="s">
        <v>58</v>
      </c>
      <c r="N6" s="42" t="s">
        <v>59</v>
      </c>
      <c r="O6" s="43" t="s">
        <v>59</v>
      </c>
      <c r="P6" s="43" t="s">
        <v>59</v>
      </c>
      <c r="Q6" s="42">
        <v>93401</v>
      </c>
      <c r="R6" s="42" t="s">
        <v>60</v>
      </c>
      <c r="S6" s="42">
        <v>42352</v>
      </c>
      <c r="T6" s="42">
        <v>7589</v>
      </c>
      <c r="U6" s="42"/>
      <c r="V6" s="42"/>
      <c r="W6" s="44"/>
      <c r="X6" s="42"/>
      <c r="Y6" s="42"/>
      <c r="Z6" s="42"/>
      <c r="AA6" s="42"/>
      <c r="AB6" s="42"/>
      <c r="AC6" s="41"/>
      <c r="AD6" s="42"/>
      <c r="AE6" s="42"/>
      <c r="AF6" s="42"/>
    </row>
    <row r="7" spans="1:36" s="45" customFormat="1" ht="44.25" customHeight="1" x14ac:dyDescent="0.2">
      <c r="A7" s="41" t="s">
        <v>6691</v>
      </c>
      <c r="B7" s="42">
        <v>700516008</v>
      </c>
      <c r="C7" s="41" t="s">
        <v>49</v>
      </c>
      <c r="D7" s="42" t="s">
        <v>61</v>
      </c>
      <c r="E7" s="42" t="s">
        <v>6692</v>
      </c>
      <c r="F7" s="42" t="s">
        <v>62</v>
      </c>
      <c r="G7" s="42" t="s">
        <v>6305</v>
      </c>
      <c r="H7" s="42" t="s">
        <v>63</v>
      </c>
      <c r="I7" s="42" t="s">
        <v>6693</v>
      </c>
      <c r="J7" s="42" t="s">
        <v>6694</v>
      </c>
      <c r="K7" s="42" t="s">
        <v>64</v>
      </c>
      <c r="L7" s="42" t="s">
        <v>47</v>
      </c>
      <c r="M7" s="42" t="s">
        <v>65</v>
      </c>
      <c r="N7" s="42" t="s">
        <v>6695</v>
      </c>
      <c r="O7" s="43" t="s">
        <v>66</v>
      </c>
      <c r="P7" s="43" t="s">
        <v>5361</v>
      </c>
      <c r="Q7" s="42">
        <v>93401</v>
      </c>
      <c r="R7" s="42" t="s">
        <v>6696</v>
      </c>
      <c r="S7" s="42">
        <v>37970</v>
      </c>
      <c r="T7" s="42">
        <v>6902</v>
      </c>
      <c r="U7" s="42"/>
      <c r="V7" s="42"/>
      <c r="W7" s="44"/>
      <c r="X7" s="42"/>
      <c r="Y7" s="42"/>
      <c r="Z7" s="42"/>
      <c r="AA7" s="42"/>
      <c r="AB7" s="42"/>
      <c r="AC7" s="41"/>
      <c r="AD7" s="42"/>
      <c r="AE7" s="42"/>
      <c r="AF7" s="42"/>
    </row>
    <row r="8" spans="1:36" s="45" customFormat="1" ht="44.25" customHeight="1" x14ac:dyDescent="0.2">
      <c r="A8" s="41" t="s">
        <v>67</v>
      </c>
      <c r="B8" s="42">
        <v>735972006</v>
      </c>
      <c r="C8" s="41" t="s">
        <v>49</v>
      </c>
      <c r="D8" s="42" t="s">
        <v>68</v>
      </c>
      <c r="E8" s="42" t="s">
        <v>6518</v>
      </c>
      <c r="F8" s="42" t="s">
        <v>6519</v>
      </c>
      <c r="G8" s="42" t="s">
        <v>6520</v>
      </c>
      <c r="H8" s="42" t="s">
        <v>707</v>
      </c>
      <c r="I8" s="42" t="s">
        <v>6521</v>
      </c>
      <c r="J8" s="42" t="s">
        <v>5864</v>
      </c>
      <c r="K8" s="42" t="s">
        <v>69</v>
      </c>
      <c r="L8" s="42" t="s">
        <v>47</v>
      </c>
      <c r="M8" s="42" t="s">
        <v>70</v>
      </c>
      <c r="N8" s="42">
        <v>228798000</v>
      </c>
      <c r="O8" s="43" t="s">
        <v>6697</v>
      </c>
      <c r="P8" s="43"/>
      <c r="Q8" s="42" t="s">
        <v>71</v>
      </c>
      <c r="R8" s="42" t="s">
        <v>6698</v>
      </c>
      <c r="S8" s="42">
        <v>39381</v>
      </c>
      <c r="T8" s="42">
        <v>7379</v>
      </c>
      <c r="U8" s="42"/>
      <c r="V8" s="42"/>
      <c r="W8" s="44"/>
      <c r="X8" s="42"/>
      <c r="Y8" s="42"/>
      <c r="Z8" s="42"/>
      <c r="AA8" s="42"/>
      <c r="AB8" s="42"/>
      <c r="AC8" s="41"/>
      <c r="AD8" s="42"/>
      <c r="AE8" s="42"/>
      <c r="AF8" s="42" t="s">
        <v>8424</v>
      </c>
    </row>
    <row r="9" spans="1:36" s="45" customFormat="1" ht="44.25" customHeight="1" x14ac:dyDescent="0.2">
      <c r="A9" s="41" t="s">
        <v>6699</v>
      </c>
      <c r="B9" s="42">
        <v>702783003</v>
      </c>
      <c r="C9" s="41" t="s">
        <v>72</v>
      </c>
      <c r="D9" s="42" t="s">
        <v>73</v>
      </c>
      <c r="E9" s="42" t="s">
        <v>74</v>
      </c>
      <c r="F9" s="42" t="s">
        <v>75</v>
      </c>
      <c r="G9" s="42" t="s">
        <v>76</v>
      </c>
      <c r="H9" s="42" t="s">
        <v>77</v>
      </c>
      <c r="I9" s="42" t="s">
        <v>78</v>
      </c>
      <c r="J9" s="42" t="s">
        <v>79</v>
      </c>
      <c r="K9" s="42" t="s">
        <v>82</v>
      </c>
      <c r="L9" s="42" t="s">
        <v>309</v>
      </c>
      <c r="M9" s="42" t="s">
        <v>70</v>
      </c>
      <c r="N9" s="42" t="s">
        <v>81</v>
      </c>
      <c r="O9" s="43" t="s">
        <v>80</v>
      </c>
      <c r="P9" s="43"/>
      <c r="Q9" s="42" t="s">
        <v>83</v>
      </c>
      <c r="R9" s="42" t="s">
        <v>84</v>
      </c>
      <c r="S9" s="42">
        <v>37970</v>
      </c>
      <c r="T9" s="42">
        <v>1900</v>
      </c>
      <c r="U9" s="42"/>
      <c r="V9" s="42"/>
      <c r="W9" s="44"/>
      <c r="X9" s="42"/>
      <c r="Y9" s="42"/>
      <c r="Z9" s="42"/>
      <c r="AA9" s="42"/>
      <c r="AB9" s="42"/>
      <c r="AC9" s="41"/>
      <c r="AD9" s="42"/>
      <c r="AE9" s="42"/>
      <c r="AF9" s="42"/>
    </row>
    <row r="10" spans="1:36" s="45" customFormat="1" ht="44.25" customHeight="1" x14ac:dyDescent="0.2">
      <c r="A10" s="41" t="s">
        <v>85</v>
      </c>
      <c r="B10" s="42">
        <v>706357009</v>
      </c>
      <c r="C10" s="41" t="s">
        <v>49</v>
      </c>
      <c r="D10" s="42" t="s">
        <v>86</v>
      </c>
      <c r="E10" s="42" t="s">
        <v>87</v>
      </c>
      <c r="F10" s="42" t="s">
        <v>88</v>
      </c>
      <c r="G10" s="42" t="s">
        <v>89</v>
      </c>
      <c r="H10" s="42" t="s">
        <v>90</v>
      </c>
      <c r="I10" s="42" t="s">
        <v>91</v>
      </c>
      <c r="J10" s="42" t="s">
        <v>92</v>
      </c>
      <c r="K10" s="42" t="s">
        <v>94</v>
      </c>
      <c r="L10" s="42" t="s">
        <v>48</v>
      </c>
      <c r="M10" s="42" t="s">
        <v>70</v>
      </c>
      <c r="N10" s="42" t="s">
        <v>93</v>
      </c>
      <c r="O10" s="43" t="s">
        <v>59</v>
      </c>
      <c r="P10" s="43"/>
      <c r="Q10" s="42" t="s">
        <v>45</v>
      </c>
      <c r="R10" s="42" t="s">
        <v>95</v>
      </c>
      <c r="S10" s="42">
        <v>37970</v>
      </c>
      <c r="T10" s="42">
        <v>50</v>
      </c>
      <c r="U10" s="42"/>
      <c r="V10" s="42"/>
      <c r="W10" s="44"/>
      <c r="X10" s="42"/>
      <c r="Y10" s="42"/>
      <c r="Z10" s="42"/>
      <c r="AA10" s="42"/>
      <c r="AB10" s="42"/>
      <c r="AC10" s="41"/>
      <c r="AD10" s="42"/>
      <c r="AE10" s="42"/>
      <c r="AF10" s="42" t="s">
        <v>8425</v>
      </c>
    </row>
    <row r="11" spans="1:36" s="45" customFormat="1" ht="44.25" customHeight="1" x14ac:dyDescent="0.2">
      <c r="A11" s="41" t="s">
        <v>6700</v>
      </c>
      <c r="B11" s="42">
        <v>710658005</v>
      </c>
      <c r="C11" s="41" t="s">
        <v>72</v>
      </c>
      <c r="D11" s="42" t="s">
        <v>96</v>
      </c>
      <c r="E11" s="42" t="s">
        <v>97</v>
      </c>
      <c r="F11" s="42" t="s">
        <v>98</v>
      </c>
      <c r="G11" s="42" t="s">
        <v>99</v>
      </c>
      <c r="H11" s="42" t="s">
        <v>100</v>
      </c>
      <c r="I11" s="42" t="s">
        <v>101</v>
      </c>
      <c r="J11" s="42" t="s">
        <v>102</v>
      </c>
      <c r="K11" s="42" t="s">
        <v>104</v>
      </c>
      <c r="L11" s="42" t="s">
        <v>5310</v>
      </c>
      <c r="M11" s="42" t="s">
        <v>106</v>
      </c>
      <c r="N11" s="42" t="s">
        <v>103</v>
      </c>
      <c r="O11" s="43" t="s">
        <v>105</v>
      </c>
      <c r="P11" s="43"/>
      <c r="Q11" s="42">
        <v>93401</v>
      </c>
      <c r="R11" s="42" t="s">
        <v>107</v>
      </c>
      <c r="S11" s="42">
        <v>37970</v>
      </c>
      <c r="T11" s="42">
        <v>6490</v>
      </c>
      <c r="U11" s="42"/>
      <c r="V11" s="42"/>
      <c r="W11" s="44"/>
      <c r="X11" s="42"/>
      <c r="Y11" s="42"/>
      <c r="Z11" s="42"/>
      <c r="AA11" s="42"/>
      <c r="AB11" s="42"/>
      <c r="AC11" s="41"/>
      <c r="AD11" s="42"/>
      <c r="AE11" s="42"/>
      <c r="AF11" s="42"/>
    </row>
    <row r="12" spans="1:36" s="45" customFormat="1" ht="44.25" customHeight="1" x14ac:dyDescent="0.2">
      <c r="A12" s="41" t="s">
        <v>6701</v>
      </c>
      <c r="B12" s="42">
        <v>710002002</v>
      </c>
      <c r="C12" s="41" t="s">
        <v>72</v>
      </c>
      <c r="D12" s="42" t="s">
        <v>108</v>
      </c>
      <c r="E12" s="42" t="s">
        <v>109</v>
      </c>
      <c r="F12" s="42" t="s">
        <v>110</v>
      </c>
      <c r="G12" s="42" t="s">
        <v>111</v>
      </c>
      <c r="H12" s="42" t="s">
        <v>112</v>
      </c>
      <c r="I12" s="42" t="s">
        <v>113</v>
      </c>
      <c r="J12" s="42" t="s">
        <v>114</v>
      </c>
      <c r="K12" s="42" t="s">
        <v>116</v>
      </c>
      <c r="L12" s="42" t="s">
        <v>538</v>
      </c>
      <c r="M12" s="42" t="s">
        <v>117</v>
      </c>
      <c r="N12" s="42" t="s">
        <v>115</v>
      </c>
      <c r="O12" s="43" t="s">
        <v>59</v>
      </c>
      <c r="P12" s="43"/>
      <c r="Q12" s="42">
        <v>93401</v>
      </c>
      <c r="R12" s="42" t="s">
        <v>118</v>
      </c>
      <c r="S12" s="42">
        <v>37970</v>
      </c>
      <c r="T12" s="42">
        <v>1910</v>
      </c>
      <c r="U12" s="42"/>
      <c r="V12" s="42"/>
      <c r="W12" s="44"/>
      <c r="X12" s="42"/>
      <c r="Y12" s="42"/>
      <c r="Z12" s="42"/>
      <c r="AA12" s="42"/>
      <c r="AB12" s="42"/>
      <c r="AC12" s="41"/>
      <c r="AD12" s="42"/>
      <c r="AE12" s="42"/>
      <c r="AF12" s="42"/>
    </row>
    <row r="13" spans="1:36" s="45" customFormat="1" ht="44.25" customHeight="1" x14ac:dyDescent="0.2">
      <c r="A13" s="41" t="s">
        <v>6702</v>
      </c>
      <c r="B13" s="42">
        <v>712763000</v>
      </c>
      <c r="C13" s="41" t="s">
        <v>72</v>
      </c>
      <c r="D13" s="42" t="s">
        <v>119</v>
      </c>
      <c r="E13" s="42" t="s">
        <v>120</v>
      </c>
      <c r="F13" s="42" t="s">
        <v>121</v>
      </c>
      <c r="G13" s="42" t="s">
        <v>122</v>
      </c>
      <c r="H13" s="42" t="s">
        <v>123</v>
      </c>
      <c r="I13" s="42" t="s">
        <v>124</v>
      </c>
      <c r="J13" s="42" t="s">
        <v>125</v>
      </c>
      <c r="K13" s="42" t="s">
        <v>126</v>
      </c>
      <c r="L13" s="42" t="s">
        <v>773</v>
      </c>
      <c r="M13" s="42" t="s">
        <v>127</v>
      </c>
      <c r="N13" s="42" t="s">
        <v>59</v>
      </c>
      <c r="O13" s="43" t="s">
        <v>59</v>
      </c>
      <c r="P13" s="43"/>
      <c r="Q13" s="42" t="s">
        <v>83</v>
      </c>
      <c r="R13" s="42" t="s">
        <v>128</v>
      </c>
      <c r="S13" s="42">
        <v>37970</v>
      </c>
      <c r="T13" s="42">
        <v>25</v>
      </c>
      <c r="U13" s="42"/>
      <c r="V13" s="42"/>
      <c r="W13" s="44"/>
      <c r="X13" s="42"/>
      <c r="Y13" s="42"/>
      <c r="Z13" s="42"/>
      <c r="AA13" s="42"/>
      <c r="AB13" s="42"/>
      <c r="AC13" s="41"/>
      <c r="AD13" s="42"/>
      <c r="AE13" s="42"/>
      <c r="AF13" s="42" t="s">
        <v>8426</v>
      </c>
    </row>
    <row r="14" spans="1:36" s="45" customFormat="1" ht="44.25" customHeight="1" x14ac:dyDescent="0.2">
      <c r="A14" s="41" t="s">
        <v>6703</v>
      </c>
      <c r="B14" s="42">
        <v>820273001</v>
      </c>
      <c r="C14" s="41" t="s">
        <v>49</v>
      </c>
      <c r="D14" s="42" t="s">
        <v>129</v>
      </c>
      <c r="E14" s="42" t="s">
        <v>130</v>
      </c>
      <c r="F14" s="42" t="s">
        <v>131</v>
      </c>
      <c r="G14" s="42" t="s">
        <v>132</v>
      </c>
      <c r="H14" s="42" t="s">
        <v>112</v>
      </c>
      <c r="I14" s="42" t="s">
        <v>133</v>
      </c>
      <c r="J14" s="42" t="s">
        <v>134</v>
      </c>
      <c r="K14" s="42" t="s">
        <v>136</v>
      </c>
      <c r="L14" s="42" t="s">
        <v>47</v>
      </c>
      <c r="M14" s="42" t="s">
        <v>70</v>
      </c>
      <c r="N14" s="42" t="s">
        <v>135</v>
      </c>
      <c r="O14" s="43" t="s">
        <v>80</v>
      </c>
      <c r="P14" s="43"/>
      <c r="Q14" s="42" t="s">
        <v>83</v>
      </c>
      <c r="R14" s="42" t="s">
        <v>137</v>
      </c>
      <c r="S14" s="42">
        <v>37970</v>
      </c>
      <c r="T14" s="42">
        <v>1850</v>
      </c>
      <c r="U14" s="42"/>
      <c r="V14" s="42"/>
      <c r="W14" s="44"/>
      <c r="X14" s="42"/>
      <c r="Y14" s="42"/>
      <c r="Z14" s="42"/>
      <c r="AA14" s="42"/>
      <c r="AB14" s="42"/>
      <c r="AC14" s="41"/>
      <c r="AD14" s="42"/>
      <c r="AE14" s="42"/>
      <c r="AF14" s="42" t="s">
        <v>8427</v>
      </c>
    </row>
    <row r="15" spans="1:36" s="45" customFormat="1" ht="44.25" customHeight="1" x14ac:dyDescent="0.2">
      <c r="A15" s="41" t="s">
        <v>138</v>
      </c>
      <c r="B15" s="42" t="s">
        <v>8515</v>
      </c>
      <c r="C15" s="41" t="s">
        <v>139</v>
      </c>
      <c r="D15" s="42" t="s">
        <v>140</v>
      </c>
      <c r="E15" s="42" t="s">
        <v>26</v>
      </c>
      <c r="F15" s="42" t="s">
        <v>141</v>
      </c>
      <c r="G15" s="42" t="s">
        <v>28</v>
      </c>
      <c r="H15" s="42" t="s">
        <v>142</v>
      </c>
      <c r="I15" s="42"/>
      <c r="J15" s="42" t="s">
        <v>143</v>
      </c>
      <c r="K15" s="42" t="s">
        <v>144</v>
      </c>
      <c r="L15" s="42" t="s">
        <v>773</v>
      </c>
      <c r="M15" s="42" t="s">
        <v>1588</v>
      </c>
      <c r="N15" s="42"/>
      <c r="O15" s="43"/>
      <c r="P15" s="43" t="s">
        <v>5376</v>
      </c>
      <c r="Q15" s="42">
        <v>93910</v>
      </c>
      <c r="R15" s="42" t="s">
        <v>5543</v>
      </c>
      <c r="S15" s="42">
        <v>37970</v>
      </c>
      <c r="T15" s="42">
        <v>5550</v>
      </c>
      <c r="U15" s="42"/>
      <c r="V15" s="42"/>
      <c r="W15" s="44"/>
      <c r="X15" s="42"/>
      <c r="Y15" s="42"/>
      <c r="Z15" s="42"/>
      <c r="AA15" s="42"/>
      <c r="AB15" s="42"/>
      <c r="AC15" s="41"/>
      <c r="AD15" s="42"/>
      <c r="AE15" s="42"/>
      <c r="AF15" s="42"/>
    </row>
    <row r="16" spans="1:36" s="45" customFormat="1" ht="44.25" customHeight="1" x14ac:dyDescent="0.2">
      <c r="A16" s="41" t="s">
        <v>6704</v>
      </c>
      <c r="B16" s="42">
        <v>800665000</v>
      </c>
      <c r="C16" s="41" t="s">
        <v>141</v>
      </c>
      <c r="D16" s="42" t="s">
        <v>140</v>
      </c>
      <c r="E16" s="42" t="s">
        <v>26</v>
      </c>
      <c r="F16" s="42" t="s">
        <v>141</v>
      </c>
      <c r="G16" s="42" t="s">
        <v>28</v>
      </c>
      <c r="H16" s="42"/>
      <c r="I16" s="42"/>
      <c r="J16" s="42" t="s">
        <v>145</v>
      </c>
      <c r="K16" s="42" t="s">
        <v>147</v>
      </c>
      <c r="L16" s="42" t="s">
        <v>309</v>
      </c>
      <c r="M16" s="42" t="s">
        <v>148</v>
      </c>
      <c r="N16" s="42" t="s">
        <v>146</v>
      </c>
      <c r="O16" s="43"/>
      <c r="P16" s="43"/>
      <c r="Q16" s="42">
        <v>93910</v>
      </c>
      <c r="R16" s="42" t="s">
        <v>149</v>
      </c>
      <c r="S16" s="42">
        <v>37970</v>
      </c>
      <c r="T16" s="42">
        <v>6928</v>
      </c>
      <c r="U16" s="42"/>
      <c r="V16" s="42"/>
      <c r="W16" s="44"/>
      <c r="X16" s="42"/>
      <c r="Y16" s="42"/>
      <c r="Z16" s="42"/>
      <c r="AA16" s="42"/>
      <c r="AB16" s="42"/>
      <c r="AC16" s="41"/>
      <c r="AD16" s="42"/>
      <c r="AE16" s="42"/>
      <c r="AF16" s="42"/>
    </row>
    <row r="17" spans="1:32" s="45" customFormat="1" ht="44.25" customHeight="1" x14ac:dyDescent="0.2">
      <c r="A17" s="41" t="s">
        <v>150</v>
      </c>
      <c r="B17" s="42">
        <v>702085004</v>
      </c>
      <c r="C17" s="41" t="s">
        <v>139</v>
      </c>
      <c r="D17" s="42" t="s">
        <v>140</v>
      </c>
      <c r="E17" s="42" t="s">
        <v>26</v>
      </c>
      <c r="F17" s="42" t="s">
        <v>151</v>
      </c>
      <c r="G17" s="42"/>
      <c r="H17" s="42"/>
      <c r="I17" s="42"/>
      <c r="J17" s="42" t="s">
        <v>152</v>
      </c>
      <c r="K17" s="42" t="s">
        <v>153</v>
      </c>
      <c r="L17" s="42" t="s">
        <v>5310</v>
      </c>
      <c r="M17" s="42" t="s">
        <v>154</v>
      </c>
      <c r="N17" s="42"/>
      <c r="O17" s="43"/>
      <c r="P17" s="43"/>
      <c r="Q17" s="42" t="s">
        <v>155</v>
      </c>
      <c r="R17" s="42" t="s">
        <v>156</v>
      </c>
      <c r="S17" s="42">
        <v>37970</v>
      </c>
      <c r="T17" s="42">
        <v>100</v>
      </c>
      <c r="U17" s="42"/>
      <c r="V17" s="42"/>
      <c r="W17" s="44"/>
      <c r="X17" s="42"/>
      <c r="Y17" s="42"/>
      <c r="Z17" s="42"/>
      <c r="AA17" s="42"/>
      <c r="AB17" s="42"/>
      <c r="AC17" s="41"/>
      <c r="AD17" s="42"/>
      <c r="AE17" s="42"/>
      <c r="AF17" s="42"/>
    </row>
    <row r="18" spans="1:32" s="45" customFormat="1" ht="44.25" customHeight="1" x14ac:dyDescent="0.2">
      <c r="A18" s="41" t="s">
        <v>6705</v>
      </c>
      <c r="B18" s="42">
        <v>700134407</v>
      </c>
      <c r="C18" s="41" t="s">
        <v>72</v>
      </c>
      <c r="D18" s="42" t="s">
        <v>157</v>
      </c>
      <c r="E18" s="42" t="s">
        <v>5655</v>
      </c>
      <c r="F18" s="42" t="s">
        <v>158</v>
      </c>
      <c r="G18" s="42" t="s">
        <v>5656</v>
      </c>
      <c r="H18" s="42" t="s">
        <v>6084</v>
      </c>
      <c r="I18" s="42" t="s">
        <v>5657</v>
      </c>
      <c r="J18" s="42" t="s">
        <v>6706</v>
      </c>
      <c r="K18" s="42" t="s">
        <v>159</v>
      </c>
      <c r="L18" s="42" t="s">
        <v>538</v>
      </c>
      <c r="M18" s="42" t="s">
        <v>187</v>
      </c>
      <c r="N18" s="42" t="s">
        <v>161</v>
      </c>
      <c r="O18" s="43" t="s">
        <v>160</v>
      </c>
      <c r="P18" s="43"/>
      <c r="Q18" s="42">
        <v>93401</v>
      </c>
      <c r="R18" s="42" t="s">
        <v>6707</v>
      </c>
      <c r="S18" s="42">
        <v>37970</v>
      </c>
      <c r="T18" s="42">
        <v>400</v>
      </c>
      <c r="U18" s="42"/>
      <c r="V18" s="42"/>
      <c r="W18" s="44"/>
      <c r="X18" s="42"/>
      <c r="Y18" s="42"/>
      <c r="Z18" s="42"/>
      <c r="AA18" s="42"/>
      <c r="AB18" s="42"/>
      <c r="AC18" s="41"/>
      <c r="AD18" s="42"/>
      <c r="AE18" s="42"/>
      <c r="AF18" s="42"/>
    </row>
    <row r="19" spans="1:32" s="45" customFormat="1" ht="44.25" customHeight="1" x14ac:dyDescent="0.2">
      <c r="A19" s="41" t="s">
        <v>6708</v>
      </c>
      <c r="B19" s="42">
        <v>704164009</v>
      </c>
      <c r="C19" s="41" t="s">
        <v>49</v>
      </c>
      <c r="D19" s="42" t="s">
        <v>162</v>
      </c>
      <c r="E19" s="42" t="s">
        <v>6709</v>
      </c>
      <c r="F19" s="42" t="s">
        <v>162</v>
      </c>
      <c r="G19" s="42" t="s">
        <v>6710</v>
      </c>
      <c r="H19" s="42" t="s">
        <v>5658</v>
      </c>
      <c r="I19" s="42" t="s">
        <v>6286</v>
      </c>
      <c r="J19" s="42" t="s">
        <v>163</v>
      </c>
      <c r="K19" s="42" t="s">
        <v>165</v>
      </c>
      <c r="L19" s="42" t="s">
        <v>773</v>
      </c>
      <c r="M19" s="42" t="s">
        <v>166</v>
      </c>
      <c r="N19" s="42" t="s">
        <v>164</v>
      </c>
      <c r="O19" s="43"/>
      <c r="P19" s="43"/>
      <c r="Q19" s="42" t="s">
        <v>71</v>
      </c>
      <c r="R19" s="42" t="s">
        <v>6696</v>
      </c>
      <c r="S19" s="42">
        <v>37970</v>
      </c>
      <c r="T19" s="42">
        <v>225</v>
      </c>
      <c r="U19" s="42"/>
      <c r="V19" s="42"/>
      <c r="W19" s="44"/>
      <c r="X19" s="42"/>
      <c r="Y19" s="42"/>
      <c r="Z19" s="42"/>
      <c r="AA19" s="42"/>
      <c r="AB19" s="42"/>
      <c r="AC19" s="41"/>
      <c r="AD19" s="42"/>
      <c r="AE19" s="42"/>
      <c r="AF19" s="42"/>
    </row>
    <row r="20" spans="1:32" s="45" customFormat="1" ht="44.25" customHeight="1" x14ac:dyDescent="0.2">
      <c r="A20" s="41" t="s">
        <v>6711</v>
      </c>
      <c r="B20" s="42">
        <v>718395003</v>
      </c>
      <c r="C20" s="41" t="s">
        <v>72</v>
      </c>
      <c r="D20" s="42" t="s">
        <v>167</v>
      </c>
      <c r="E20" s="42" t="s">
        <v>168</v>
      </c>
      <c r="F20" s="42" t="s">
        <v>169</v>
      </c>
      <c r="G20" s="42" t="s">
        <v>5384</v>
      </c>
      <c r="H20" s="42" t="s">
        <v>170</v>
      </c>
      <c r="I20" s="42" t="s">
        <v>5385</v>
      </c>
      <c r="J20" s="42" t="s">
        <v>5386</v>
      </c>
      <c r="K20" s="42" t="s">
        <v>5387</v>
      </c>
      <c r="L20" s="42" t="s">
        <v>527</v>
      </c>
      <c r="M20" s="42" t="s">
        <v>171</v>
      </c>
      <c r="N20" s="42" t="s">
        <v>5388</v>
      </c>
      <c r="O20" s="43" t="s">
        <v>5389</v>
      </c>
      <c r="P20" s="43"/>
      <c r="Q20" s="42">
        <v>93401</v>
      </c>
      <c r="R20" s="42" t="s">
        <v>5500</v>
      </c>
      <c r="S20" s="42">
        <v>37970</v>
      </c>
      <c r="T20" s="42">
        <v>7070</v>
      </c>
      <c r="U20" s="42"/>
      <c r="V20" s="42"/>
      <c r="W20" s="44"/>
      <c r="X20" s="42"/>
      <c r="Y20" s="42"/>
      <c r="Z20" s="42"/>
      <c r="AA20" s="42"/>
      <c r="AB20" s="42"/>
      <c r="AC20" s="41"/>
      <c r="AD20" s="42"/>
      <c r="AE20" s="42"/>
      <c r="AF20" s="42"/>
    </row>
    <row r="21" spans="1:32" s="45" customFormat="1" ht="44.25" customHeight="1" x14ac:dyDescent="0.2">
      <c r="A21" s="41" t="s">
        <v>6712</v>
      </c>
      <c r="B21" s="42">
        <v>737319008</v>
      </c>
      <c r="C21" s="41" t="s">
        <v>72</v>
      </c>
      <c r="D21" s="42" t="s">
        <v>172</v>
      </c>
      <c r="E21" s="42" t="s">
        <v>173</v>
      </c>
      <c r="F21" s="42" t="s">
        <v>174</v>
      </c>
      <c r="G21" s="42" t="s">
        <v>175</v>
      </c>
      <c r="H21" s="42" t="s">
        <v>176</v>
      </c>
      <c r="I21" s="42" t="s">
        <v>177</v>
      </c>
      <c r="J21" s="42" t="s">
        <v>178</v>
      </c>
      <c r="K21" s="42" t="s">
        <v>182</v>
      </c>
      <c r="L21" s="42" t="s">
        <v>48</v>
      </c>
      <c r="M21" s="42" t="s">
        <v>181</v>
      </c>
      <c r="N21" s="42" t="s">
        <v>180</v>
      </c>
      <c r="O21" s="43" t="s">
        <v>179</v>
      </c>
      <c r="P21" s="43"/>
      <c r="Q21" s="42" t="s">
        <v>83</v>
      </c>
      <c r="R21" s="42" t="s">
        <v>183</v>
      </c>
      <c r="S21" s="42">
        <v>38950</v>
      </c>
      <c r="T21" s="42">
        <v>7333</v>
      </c>
      <c r="U21" s="42"/>
      <c r="V21" s="42"/>
      <c r="W21" s="44"/>
      <c r="X21" s="42"/>
      <c r="Y21" s="42"/>
      <c r="Z21" s="42"/>
      <c r="AA21" s="42"/>
      <c r="AB21" s="42"/>
      <c r="AC21" s="41"/>
      <c r="AD21" s="42"/>
      <c r="AE21" s="42"/>
      <c r="AF21" s="42"/>
    </row>
    <row r="22" spans="1:32" s="45" customFormat="1" ht="44.25" customHeight="1" x14ac:dyDescent="0.2">
      <c r="A22" s="41" t="s">
        <v>6713</v>
      </c>
      <c r="B22" s="42">
        <v>818329008</v>
      </c>
      <c r="C22" s="41" t="s">
        <v>72</v>
      </c>
      <c r="D22" s="42" t="s">
        <v>184</v>
      </c>
      <c r="E22" s="42" t="s">
        <v>6714</v>
      </c>
      <c r="F22" s="42" t="s">
        <v>185</v>
      </c>
      <c r="G22" s="42" t="s">
        <v>5776</v>
      </c>
      <c r="H22" s="42" t="s">
        <v>186</v>
      </c>
      <c r="I22" s="42" t="s">
        <v>6715</v>
      </c>
      <c r="J22" s="42" t="s">
        <v>5777</v>
      </c>
      <c r="K22" s="42" t="s">
        <v>5775</v>
      </c>
      <c r="L22" s="42" t="s">
        <v>538</v>
      </c>
      <c r="M22" s="42" t="s">
        <v>187</v>
      </c>
      <c r="N22" s="42" t="s">
        <v>188</v>
      </c>
      <c r="O22" s="43" t="s">
        <v>189</v>
      </c>
      <c r="P22" s="43"/>
      <c r="Q22" s="42">
        <v>93401</v>
      </c>
      <c r="R22" s="42" t="s">
        <v>6716</v>
      </c>
      <c r="S22" s="42">
        <v>37970</v>
      </c>
      <c r="T22" s="42">
        <v>250</v>
      </c>
      <c r="U22" s="42"/>
      <c r="V22" s="42"/>
      <c r="W22" s="44"/>
      <c r="X22" s="42"/>
      <c r="Y22" s="42"/>
      <c r="Z22" s="42"/>
      <c r="AA22" s="42"/>
      <c r="AB22" s="42"/>
      <c r="AC22" s="41"/>
      <c r="AD22" s="42"/>
      <c r="AE22" s="42"/>
      <c r="AF22" s="42"/>
    </row>
    <row r="23" spans="1:32" s="45" customFormat="1" ht="44.25" customHeight="1" x14ac:dyDescent="0.2">
      <c r="A23" s="41" t="s">
        <v>6717</v>
      </c>
      <c r="B23" s="42">
        <v>702265002</v>
      </c>
      <c r="C23" s="41" t="s">
        <v>72</v>
      </c>
      <c r="D23" s="42" t="s">
        <v>190</v>
      </c>
      <c r="E23" s="42" t="s">
        <v>191</v>
      </c>
      <c r="F23" s="42" t="s">
        <v>192</v>
      </c>
      <c r="G23" s="42" t="s">
        <v>193</v>
      </c>
      <c r="H23" s="42" t="s">
        <v>90</v>
      </c>
      <c r="I23" s="42" t="s">
        <v>194</v>
      </c>
      <c r="J23" s="42" t="s">
        <v>195</v>
      </c>
      <c r="K23" s="42" t="s">
        <v>196</v>
      </c>
      <c r="L23" s="42" t="s">
        <v>527</v>
      </c>
      <c r="M23" s="42" t="s">
        <v>199</v>
      </c>
      <c r="N23" s="42" t="s">
        <v>199</v>
      </c>
      <c r="O23" s="43" t="s">
        <v>197</v>
      </c>
      <c r="P23" s="43"/>
      <c r="Q23" s="42">
        <v>93401</v>
      </c>
      <c r="R23" s="42" t="s">
        <v>200</v>
      </c>
      <c r="S23" s="42">
        <v>37970</v>
      </c>
      <c r="T23" s="42">
        <v>450</v>
      </c>
      <c r="U23" s="42"/>
      <c r="V23" s="42"/>
      <c r="W23" s="44"/>
      <c r="X23" s="42"/>
      <c r="Y23" s="42"/>
      <c r="Z23" s="42"/>
      <c r="AA23" s="42"/>
      <c r="AB23" s="42"/>
      <c r="AC23" s="41"/>
      <c r="AD23" s="42"/>
      <c r="AE23" s="42"/>
      <c r="AF23" s="42"/>
    </row>
    <row r="24" spans="1:32" s="45" customFormat="1" ht="44.25" customHeight="1" x14ac:dyDescent="0.2">
      <c r="A24" s="41" t="s">
        <v>201</v>
      </c>
      <c r="B24" s="42">
        <v>712382007</v>
      </c>
      <c r="C24" s="41" t="s">
        <v>49</v>
      </c>
      <c r="D24" s="42" t="s">
        <v>202</v>
      </c>
      <c r="E24" s="42" t="s">
        <v>203</v>
      </c>
      <c r="F24" s="42" t="s">
        <v>204</v>
      </c>
      <c r="G24" s="42" t="s">
        <v>205</v>
      </c>
      <c r="H24" s="42" t="s">
        <v>206</v>
      </c>
      <c r="I24" s="42" t="s">
        <v>207</v>
      </c>
      <c r="J24" s="42" t="s">
        <v>208</v>
      </c>
      <c r="K24" s="42" t="s">
        <v>209</v>
      </c>
      <c r="L24" s="42" t="s">
        <v>48</v>
      </c>
      <c r="M24" s="42" t="s">
        <v>211</v>
      </c>
      <c r="N24" s="42" t="s">
        <v>210</v>
      </c>
      <c r="O24" s="43"/>
      <c r="P24" s="43"/>
      <c r="Q24" s="42" t="s">
        <v>45</v>
      </c>
      <c r="R24" s="42" t="s">
        <v>212</v>
      </c>
      <c r="S24" s="42">
        <v>37970</v>
      </c>
      <c r="T24" s="42">
        <v>870</v>
      </c>
      <c r="U24" s="42"/>
      <c r="V24" s="42"/>
      <c r="W24" s="44"/>
      <c r="X24" s="42"/>
      <c r="Y24" s="42"/>
      <c r="Z24" s="42"/>
      <c r="AA24" s="42"/>
      <c r="AB24" s="42"/>
      <c r="AC24" s="41"/>
      <c r="AD24" s="42"/>
      <c r="AE24" s="42"/>
      <c r="AF24" s="42"/>
    </row>
    <row r="25" spans="1:32" s="45" customFormat="1" ht="44.25" customHeight="1" x14ac:dyDescent="0.2">
      <c r="A25" s="41" t="s">
        <v>6718</v>
      </c>
      <c r="B25" s="42">
        <v>716592006</v>
      </c>
      <c r="C25" s="41" t="s">
        <v>49</v>
      </c>
      <c r="D25" s="42" t="s">
        <v>213</v>
      </c>
      <c r="E25" s="42" t="s">
        <v>214</v>
      </c>
      <c r="F25" s="42" t="s">
        <v>215</v>
      </c>
      <c r="G25" s="42" t="s">
        <v>216</v>
      </c>
      <c r="H25" s="42" t="s">
        <v>217</v>
      </c>
      <c r="I25" s="42" t="s">
        <v>218</v>
      </c>
      <c r="J25" s="42" t="s">
        <v>219</v>
      </c>
      <c r="K25" s="42" t="s">
        <v>222</v>
      </c>
      <c r="L25" s="42" t="s">
        <v>309</v>
      </c>
      <c r="M25" s="42" t="s">
        <v>148</v>
      </c>
      <c r="N25" s="42" t="s">
        <v>220</v>
      </c>
      <c r="O25" s="43" t="s">
        <v>221</v>
      </c>
      <c r="P25" s="43"/>
      <c r="Q25" s="42" t="s">
        <v>45</v>
      </c>
      <c r="R25" s="42" t="s">
        <v>223</v>
      </c>
      <c r="S25" s="42">
        <v>37970</v>
      </c>
      <c r="T25" s="42">
        <v>6540</v>
      </c>
      <c r="U25" s="42"/>
      <c r="V25" s="42"/>
      <c r="W25" s="44"/>
      <c r="X25" s="42"/>
      <c r="Y25" s="42"/>
      <c r="Z25" s="42"/>
      <c r="AA25" s="42"/>
      <c r="AB25" s="42"/>
      <c r="AC25" s="41"/>
      <c r="AD25" s="42"/>
      <c r="AE25" s="42"/>
      <c r="AF25" s="42"/>
    </row>
    <row r="26" spans="1:32" s="45" customFormat="1" ht="44.25" customHeight="1" x14ac:dyDescent="0.2">
      <c r="A26" s="41" t="s">
        <v>6719</v>
      </c>
      <c r="B26" s="42">
        <v>702002001</v>
      </c>
      <c r="C26" s="41" t="s">
        <v>224</v>
      </c>
      <c r="D26" s="42" t="s">
        <v>225</v>
      </c>
      <c r="E26" s="42" t="s">
        <v>26</v>
      </c>
      <c r="F26" s="42" t="s">
        <v>226</v>
      </c>
      <c r="G26" s="42" t="s">
        <v>28</v>
      </c>
      <c r="H26" s="42" t="s">
        <v>28</v>
      </c>
      <c r="I26" s="42" t="s">
        <v>28</v>
      </c>
      <c r="J26" s="42" t="s">
        <v>227</v>
      </c>
      <c r="K26" s="42" t="s">
        <v>228</v>
      </c>
      <c r="L26" s="42" t="s">
        <v>47</v>
      </c>
      <c r="M26" s="42" t="s">
        <v>229</v>
      </c>
      <c r="N26" s="42" t="s">
        <v>5556</v>
      </c>
      <c r="O26" s="43" t="s">
        <v>5555</v>
      </c>
      <c r="P26" s="43"/>
      <c r="Q26" s="42" t="s">
        <v>230</v>
      </c>
      <c r="R26" s="42" t="s">
        <v>6720</v>
      </c>
      <c r="S26" s="42">
        <v>37956</v>
      </c>
      <c r="T26" s="42">
        <v>1200</v>
      </c>
      <c r="U26" s="42"/>
      <c r="V26" s="42"/>
      <c r="W26" s="44"/>
      <c r="X26" s="42"/>
      <c r="Y26" s="42"/>
      <c r="Z26" s="42"/>
      <c r="AA26" s="42"/>
      <c r="AB26" s="42"/>
      <c r="AC26" s="41"/>
      <c r="AD26" s="42"/>
      <c r="AE26" s="42"/>
      <c r="AF26" s="42"/>
    </row>
    <row r="27" spans="1:32" s="45" customFormat="1" ht="44.25" customHeight="1" x14ac:dyDescent="0.2">
      <c r="A27" s="41" t="s">
        <v>6721</v>
      </c>
      <c r="B27" s="42">
        <v>531710509</v>
      </c>
      <c r="C27" s="41" t="s">
        <v>72</v>
      </c>
      <c r="D27" s="42" t="s">
        <v>231</v>
      </c>
      <c r="E27" s="42" t="s">
        <v>232</v>
      </c>
      <c r="F27" s="42" t="s">
        <v>233</v>
      </c>
      <c r="G27" s="42" t="s">
        <v>234</v>
      </c>
      <c r="H27" s="42" t="s">
        <v>235</v>
      </c>
      <c r="I27" s="42" t="s">
        <v>236</v>
      </c>
      <c r="J27" s="42" t="s">
        <v>237</v>
      </c>
      <c r="K27" s="42" t="s">
        <v>238</v>
      </c>
      <c r="L27" s="42" t="s">
        <v>309</v>
      </c>
      <c r="M27" s="42" t="s">
        <v>240</v>
      </c>
      <c r="N27" s="42" t="s">
        <v>239</v>
      </c>
      <c r="O27" s="43"/>
      <c r="P27" s="43"/>
      <c r="Q27" s="42">
        <v>93401</v>
      </c>
      <c r="R27" s="42" t="s">
        <v>241</v>
      </c>
      <c r="S27" s="42">
        <v>37960</v>
      </c>
      <c r="T27" s="42">
        <v>3844</v>
      </c>
      <c r="U27" s="42"/>
      <c r="V27" s="42"/>
      <c r="W27" s="44"/>
      <c r="X27" s="42"/>
      <c r="Y27" s="42"/>
      <c r="Z27" s="42"/>
      <c r="AA27" s="42"/>
      <c r="AB27" s="42"/>
      <c r="AC27" s="41"/>
      <c r="AD27" s="42"/>
      <c r="AE27" s="42"/>
      <c r="AF27" s="42"/>
    </row>
    <row r="28" spans="1:32" s="45" customFormat="1" ht="44.25" customHeight="1" x14ac:dyDescent="0.2">
      <c r="A28" s="41" t="s">
        <v>242</v>
      </c>
      <c r="B28" s="42">
        <v>718362008</v>
      </c>
      <c r="C28" s="41" t="s">
        <v>72</v>
      </c>
      <c r="D28" s="42" t="s">
        <v>243</v>
      </c>
      <c r="E28" s="42" t="s">
        <v>6722</v>
      </c>
      <c r="F28" s="42" t="s">
        <v>244</v>
      </c>
      <c r="G28" s="42" t="s">
        <v>245</v>
      </c>
      <c r="H28" s="42" t="s">
        <v>246</v>
      </c>
      <c r="I28" s="42" t="s">
        <v>6723</v>
      </c>
      <c r="J28" s="42" t="s">
        <v>6317</v>
      </c>
      <c r="K28" s="42" t="s">
        <v>5632</v>
      </c>
      <c r="L28" s="42" t="s">
        <v>538</v>
      </c>
      <c r="M28" s="42" t="s">
        <v>187</v>
      </c>
      <c r="N28" s="42" t="s">
        <v>5630</v>
      </c>
      <c r="O28" s="43" t="s">
        <v>5631</v>
      </c>
      <c r="P28" s="43"/>
      <c r="Q28" s="42" t="s">
        <v>83</v>
      </c>
      <c r="R28" s="42" t="s">
        <v>6724</v>
      </c>
      <c r="S28" s="42">
        <v>37970</v>
      </c>
      <c r="T28" s="42">
        <v>6760</v>
      </c>
      <c r="U28" s="42"/>
      <c r="V28" s="42"/>
      <c r="W28" s="44"/>
      <c r="X28" s="42"/>
      <c r="Y28" s="42"/>
      <c r="Z28" s="42"/>
      <c r="AA28" s="42"/>
      <c r="AB28" s="42"/>
      <c r="AC28" s="41"/>
      <c r="AD28" s="42"/>
      <c r="AE28" s="42"/>
      <c r="AF28" s="42"/>
    </row>
    <row r="29" spans="1:32" s="45" customFormat="1" ht="44.25" customHeight="1" x14ac:dyDescent="0.2">
      <c r="A29" s="41" t="s">
        <v>247</v>
      </c>
      <c r="B29" s="42">
        <v>745046002</v>
      </c>
      <c r="C29" s="41" t="s">
        <v>24</v>
      </c>
      <c r="D29" s="42" t="s">
        <v>248</v>
      </c>
      <c r="E29" s="42" t="s">
        <v>26</v>
      </c>
      <c r="F29" s="42" t="s">
        <v>249</v>
      </c>
      <c r="G29" s="42" t="s">
        <v>28</v>
      </c>
      <c r="H29" s="42"/>
      <c r="I29" s="42"/>
      <c r="J29" s="42" t="s">
        <v>6522</v>
      </c>
      <c r="K29" s="42" t="s">
        <v>31</v>
      </c>
      <c r="L29" s="42" t="s">
        <v>47</v>
      </c>
      <c r="M29" s="42" t="s">
        <v>623</v>
      </c>
      <c r="N29" s="42" t="s">
        <v>250</v>
      </c>
      <c r="O29" s="43" t="s">
        <v>251</v>
      </c>
      <c r="P29" s="43"/>
      <c r="Q29" s="42">
        <v>93401</v>
      </c>
      <c r="R29" s="42" t="s">
        <v>5931</v>
      </c>
      <c r="S29" s="42">
        <v>37970</v>
      </c>
      <c r="T29" s="42">
        <v>7015</v>
      </c>
      <c r="U29" s="42"/>
      <c r="V29" s="42"/>
      <c r="W29" s="44"/>
      <c r="X29" s="42"/>
      <c r="Y29" s="42"/>
      <c r="Z29" s="42"/>
      <c r="AA29" s="42"/>
      <c r="AB29" s="42"/>
      <c r="AC29" s="41"/>
      <c r="AD29" s="42"/>
      <c r="AE29" s="42"/>
      <c r="AF29" s="42"/>
    </row>
    <row r="30" spans="1:32" s="45" customFormat="1" ht="44.25" customHeight="1" x14ac:dyDescent="0.2">
      <c r="A30" s="41" t="s">
        <v>6725</v>
      </c>
      <c r="B30" s="42">
        <v>700156427</v>
      </c>
      <c r="C30" s="41" t="s">
        <v>224</v>
      </c>
      <c r="D30" s="42" t="s">
        <v>225</v>
      </c>
      <c r="E30" s="42" t="s">
        <v>26</v>
      </c>
      <c r="F30" s="42" t="s">
        <v>226</v>
      </c>
      <c r="G30" s="42" t="s">
        <v>28</v>
      </c>
      <c r="H30" s="42"/>
      <c r="I30" s="42"/>
      <c r="J30" s="42" t="s">
        <v>252</v>
      </c>
      <c r="K30" s="42" t="s">
        <v>254</v>
      </c>
      <c r="L30" s="42" t="s">
        <v>47</v>
      </c>
      <c r="M30" s="42" t="s">
        <v>1640</v>
      </c>
      <c r="N30" s="42" t="s">
        <v>255</v>
      </c>
      <c r="O30" s="43" t="s">
        <v>253</v>
      </c>
      <c r="P30" s="43"/>
      <c r="Q30" s="42" t="s">
        <v>257</v>
      </c>
      <c r="R30" s="42" t="s">
        <v>258</v>
      </c>
      <c r="S30" s="42">
        <v>37970</v>
      </c>
      <c r="T30" s="42">
        <v>900</v>
      </c>
      <c r="U30" s="42"/>
      <c r="V30" s="42"/>
      <c r="W30" s="44"/>
      <c r="X30" s="42"/>
      <c r="Y30" s="42"/>
      <c r="Z30" s="42"/>
      <c r="AA30" s="42"/>
      <c r="AB30" s="42"/>
      <c r="AC30" s="41"/>
      <c r="AD30" s="42"/>
      <c r="AE30" s="42"/>
      <c r="AF30" s="42"/>
    </row>
    <row r="31" spans="1:32" s="45" customFormat="1" ht="44.25" customHeight="1" x14ac:dyDescent="0.2">
      <c r="A31" s="41" t="s">
        <v>6726</v>
      </c>
      <c r="B31" s="42">
        <v>703481000</v>
      </c>
      <c r="C31" s="41" t="s">
        <v>224</v>
      </c>
      <c r="D31" s="42" t="s">
        <v>259</v>
      </c>
      <c r="E31" s="42" t="s">
        <v>26</v>
      </c>
      <c r="F31" s="42" t="s">
        <v>226</v>
      </c>
      <c r="G31" s="42" t="s">
        <v>28</v>
      </c>
      <c r="H31" s="42"/>
      <c r="I31" s="42"/>
      <c r="J31" s="42" t="s">
        <v>260</v>
      </c>
      <c r="K31" s="42" t="s">
        <v>262</v>
      </c>
      <c r="L31" s="42" t="s">
        <v>5311</v>
      </c>
      <c r="M31" s="42" t="s">
        <v>264</v>
      </c>
      <c r="N31" s="42" t="s">
        <v>263</v>
      </c>
      <c r="O31" s="43" t="s">
        <v>261</v>
      </c>
      <c r="P31" s="43"/>
      <c r="Q31" s="42">
        <v>93910</v>
      </c>
      <c r="R31" s="42" t="s">
        <v>265</v>
      </c>
      <c r="S31" s="42">
        <v>37970</v>
      </c>
      <c r="T31" s="42">
        <v>950</v>
      </c>
      <c r="U31" s="42"/>
      <c r="V31" s="42"/>
      <c r="W31" s="44"/>
      <c r="X31" s="42"/>
      <c r="Y31" s="42"/>
      <c r="Z31" s="42"/>
      <c r="AA31" s="42"/>
      <c r="AB31" s="42"/>
      <c r="AC31" s="41"/>
      <c r="AD31" s="42"/>
      <c r="AE31" s="42"/>
      <c r="AF31" s="42"/>
    </row>
    <row r="32" spans="1:32" s="45" customFormat="1" ht="44.25" customHeight="1" x14ac:dyDescent="0.2">
      <c r="A32" s="41" t="s">
        <v>266</v>
      </c>
      <c r="B32" s="42">
        <v>825359001</v>
      </c>
      <c r="C32" s="41" t="s">
        <v>224</v>
      </c>
      <c r="D32" s="42" t="s">
        <v>225</v>
      </c>
      <c r="E32" s="42" t="s">
        <v>26</v>
      </c>
      <c r="F32" s="42" t="s">
        <v>226</v>
      </c>
      <c r="G32" s="42" t="s">
        <v>28</v>
      </c>
      <c r="H32" s="42"/>
      <c r="I32" s="42"/>
      <c r="J32" s="42" t="s">
        <v>267</v>
      </c>
      <c r="K32" s="42" t="s">
        <v>269</v>
      </c>
      <c r="L32" s="42" t="s">
        <v>47</v>
      </c>
      <c r="M32" s="42" t="s">
        <v>270</v>
      </c>
      <c r="N32" s="42" t="s">
        <v>268</v>
      </c>
      <c r="O32" s="43"/>
      <c r="P32" s="43"/>
      <c r="Q32" s="42" t="s">
        <v>230</v>
      </c>
      <c r="R32" s="42" t="s">
        <v>271</v>
      </c>
      <c r="S32" s="42">
        <v>37970</v>
      </c>
      <c r="T32" s="42">
        <v>1700</v>
      </c>
      <c r="U32" s="42"/>
      <c r="V32" s="42"/>
      <c r="W32" s="44"/>
      <c r="X32" s="42"/>
      <c r="Y32" s="42"/>
      <c r="Z32" s="42"/>
      <c r="AA32" s="42"/>
      <c r="AB32" s="42"/>
      <c r="AC32" s="41"/>
      <c r="AD32" s="42"/>
      <c r="AE32" s="42"/>
      <c r="AF32" s="42"/>
    </row>
    <row r="33" spans="1:32" s="45" customFormat="1" ht="44.25" customHeight="1" x14ac:dyDescent="0.2">
      <c r="A33" s="41" t="s">
        <v>6727</v>
      </c>
      <c r="B33" s="42">
        <v>700006700</v>
      </c>
      <c r="C33" s="41" t="s">
        <v>272</v>
      </c>
      <c r="D33" s="42" t="s">
        <v>273</v>
      </c>
      <c r="E33" s="42" t="s">
        <v>6728</v>
      </c>
      <c r="F33" s="42" t="s">
        <v>226</v>
      </c>
      <c r="G33" s="42" t="s">
        <v>28</v>
      </c>
      <c r="H33" s="42"/>
      <c r="I33" s="42"/>
      <c r="J33" s="42" t="s">
        <v>6385</v>
      </c>
      <c r="K33" s="42" t="s">
        <v>276</v>
      </c>
      <c r="L33" s="42" t="s">
        <v>47</v>
      </c>
      <c r="M33" s="42" t="s">
        <v>5557</v>
      </c>
      <c r="N33" s="42" t="s">
        <v>275</v>
      </c>
      <c r="O33" s="43" t="s">
        <v>274</v>
      </c>
      <c r="P33" s="43" t="s">
        <v>5558</v>
      </c>
      <c r="Q33" s="42" t="s">
        <v>277</v>
      </c>
      <c r="R33" s="42" t="s">
        <v>6729</v>
      </c>
      <c r="S33" s="42">
        <v>37970</v>
      </c>
      <c r="T33" s="42">
        <v>1050</v>
      </c>
      <c r="U33" s="42"/>
      <c r="V33" s="42"/>
      <c r="W33" s="44"/>
      <c r="X33" s="42"/>
      <c r="Y33" s="42"/>
      <c r="Z33" s="42"/>
      <c r="AA33" s="42"/>
      <c r="AB33" s="42"/>
      <c r="AC33" s="41"/>
      <c r="AD33" s="42"/>
      <c r="AE33" s="42"/>
      <c r="AF33" s="42"/>
    </row>
    <row r="34" spans="1:32" s="45" customFormat="1" ht="44.25" customHeight="1" x14ac:dyDescent="0.2">
      <c r="A34" s="41" t="s">
        <v>6730</v>
      </c>
      <c r="B34" s="42">
        <v>706363009</v>
      </c>
      <c r="C34" s="41" t="s">
        <v>224</v>
      </c>
      <c r="D34" s="42" t="s">
        <v>278</v>
      </c>
      <c r="E34" s="42" t="s">
        <v>26</v>
      </c>
      <c r="F34" s="42" t="s">
        <v>226</v>
      </c>
      <c r="G34" s="42" t="s">
        <v>28</v>
      </c>
      <c r="H34" s="42"/>
      <c r="I34" s="42"/>
      <c r="J34" s="42" t="s">
        <v>279</v>
      </c>
      <c r="K34" s="42" t="s">
        <v>281</v>
      </c>
      <c r="L34" s="42" t="s">
        <v>5312</v>
      </c>
      <c r="M34" s="42" t="s">
        <v>283</v>
      </c>
      <c r="N34" s="42" t="s">
        <v>282</v>
      </c>
      <c r="O34" s="43" t="s">
        <v>280</v>
      </c>
      <c r="P34" s="43"/>
      <c r="Q34" s="42" t="s">
        <v>230</v>
      </c>
      <c r="R34" s="42" t="s">
        <v>284</v>
      </c>
      <c r="S34" s="42">
        <v>37970</v>
      </c>
      <c r="T34" s="42">
        <v>6861</v>
      </c>
      <c r="U34" s="42"/>
      <c r="V34" s="42"/>
      <c r="W34" s="44"/>
      <c r="X34" s="42"/>
      <c r="Y34" s="42"/>
      <c r="Z34" s="42"/>
      <c r="AA34" s="42"/>
      <c r="AB34" s="42"/>
      <c r="AC34" s="41"/>
      <c r="AD34" s="42"/>
      <c r="AE34" s="42"/>
      <c r="AF34" s="42"/>
    </row>
    <row r="35" spans="1:32" s="45" customFormat="1" ht="44.25" customHeight="1" x14ac:dyDescent="0.2">
      <c r="A35" s="41" t="s">
        <v>6731</v>
      </c>
      <c r="B35" s="42">
        <v>813748002</v>
      </c>
      <c r="C35" s="41" t="s">
        <v>224</v>
      </c>
      <c r="D35" s="42" t="s">
        <v>285</v>
      </c>
      <c r="E35" s="42" t="s">
        <v>26</v>
      </c>
      <c r="F35" s="42" t="s">
        <v>226</v>
      </c>
      <c r="G35" s="42" t="s">
        <v>28</v>
      </c>
      <c r="H35" s="42"/>
      <c r="I35" s="42"/>
      <c r="J35" s="42" t="s">
        <v>286</v>
      </c>
      <c r="K35" s="42" t="s">
        <v>287</v>
      </c>
      <c r="L35" s="42" t="s">
        <v>47</v>
      </c>
      <c r="M35" s="42" t="s">
        <v>270</v>
      </c>
      <c r="N35" s="42" t="s">
        <v>288</v>
      </c>
      <c r="O35" s="43" t="s">
        <v>291</v>
      </c>
      <c r="P35" s="43"/>
      <c r="Q35" s="42">
        <v>93910</v>
      </c>
      <c r="R35" s="42" t="s">
        <v>289</v>
      </c>
      <c r="S35" s="42">
        <v>37970</v>
      </c>
      <c r="T35" s="42">
        <v>1100</v>
      </c>
      <c r="U35" s="42"/>
      <c r="V35" s="42"/>
      <c r="W35" s="44"/>
      <c r="X35" s="42"/>
      <c r="Y35" s="42"/>
      <c r="Z35" s="42"/>
      <c r="AA35" s="42"/>
      <c r="AB35" s="42"/>
      <c r="AC35" s="41"/>
      <c r="AD35" s="42"/>
      <c r="AE35" s="42"/>
      <c r="AF35" s="42"/>
    </row>
    <row r="36" spans="1:32" s="45" customFormat="1" ht="44.25" customHeight="1" x14ac:dyDescent="0.2">
      <c r="A36" s="41" t="s">
        <v>6732</v>
      </c>
      <c r="B36" s="42">
        <v>700156303</v>
      </c>
      <c r="C36" s="41" t="s">
        <v>272</v>
      </c>
      <c r="D36" s="42" t="s">
        <v>290</v>
      </c>
      <c r="E36" s="42" t="s">
        <v>26</v>
      </c>
      <c r="F36" s="42" t="s">
        <v>226</v>
      </c>
      <c r="G36" s="42" t="s">
        <v>28</v>
      </c>
      <c r="H36" s="42"/>
      <c r="I36" s="42"/>
      <c r="J36" s="42" t="s">
        <v>4861</v>
      </c>
      <c r="K36" s="42" t="s">
        <v>4862</v>
      </c>
      <c r="L36" s="42" t="s">
        <v>47</v>
      </c>
      <c r="M36" s="42" t="s">
        <v>256</v>
      </c>
      <c r="N36" s="42" t="s">
        <v>4863</v>
      </c>
      <c r="O36" s="43" t="s">
        <v>292</v>
      </c>
      <c r="P36" s="43"/>
      <c r="Q36" s="42">
        <v>93910</v>
      </c>
      <c r="R36" s="42" t="s">
        <v>293</v>
      </c>
      <c r="S36" s="42">
        <v>37970</v>
      </c>
      <c r="T36" s="42">
        <v>1300</v>
      </c>
      <c r="U36" s="42"/>
      <c r="V36" s="42"/>
      <c r="W36" s="44"/>
      <c r="X36" s="42"/>
      <c r="Y36" s="42"/>
      <c r="Z36" s="42"/>
      <c r="AA36" s="42"/>
      <c r="AB36" s="42"/>
      <c r="AC36" s="41"/>
      <c r="AD36" s="42"/>
      <c r="AE36" s="42"/>
      <c r="AF36" s="42"/>
    </row>
    <row r="37" spans="1:32" s="45" customFormat="1" ht="44.25" customHeight="1" x14ac:dyDescent="0.2">
      <c r="A37" s="41" t="s">
        <v>6733</v>
      </c>
      <c r="B37" s="42">
        <v>706724001</v>
      </c>
      <c r="C37" s="41" t="s">
        <v>224</v>
      </c>
      <c r="D37" s="42" t="s">
        <v>294</v>
      </c>
      <c r="E37" s="42" t="s">
        <v>26</v>
      </c>
      <c r="F37" s="42" t="s">
        <v>226</v>
      </c>
      <c r="G37" s="42" t="s">
        <v>28</v>
      </c>
      <c r="H37" s="42"/>
      <c r="I37" s="42"/>
      <c r="J37" s="42" t="s">
        <v>295</v>
      </c>
      <c r="K37" s="42" t="s">
        <v>6734</v>
      </c>
      <c r="L37" s="42" t="s">
        <v>5313</v>
      </c>
      <c r="M37" s="42" t="s">
        <v>296</v>
      </c>
      <c r="N37" s="42" t="s">
        <v>6735</v>
      </c>
      <c r="O37" s="43" t="s">
        <v>6736</v>
      </c>
      <c r="P37" s="43"/>
      <c r="Q37" s="42">
        <v>93910</v>
      </c>
      <c r="R37" s="42" t="s">
        <v>6737</v>
      </c>
      <c r="S37" s="42">
        <v>37970</v>
      </c>
      <c r="T37" s="42">
        <v>1150</v>
      </c>
      <c r="U37" s="42"/>
      <c r="V37" s="42"/>
      <c r="W37" s="44"/>
      <c r="X37" s="42"/>
      <c r="Y37" s="42"/>
      <c r="Z37" s="42"/>
      <c r="AA37" s="42"/>
      <c r="AB37" s="42"/>
      <c r="AC37" s="41"/>
      <c r="AD37" s="42"/>
      <c r="AE37" s="42"/>
      <c r="AF37" s="42"/>
    </row>
    <row r="38" spans="1:32" s="45" customFormat="1" ht="44.25" customHeight="1" x14ac:dyDescent="0.2">
      <c r="A38" s="41" t="s">
        <v>6738</v>
      </c>
      <c r="B38" s="42">
        <v>829024004</v>
      </c>
      <c r="C38" s="41" t="s">
        <v>224</v>
      </c>
      <c r="D38" s="42" t="s">
        <v>278</v>
      </c>
      <c r="E38" s="42" t="s">
        <v>26</v>
      </c>
      <c r="F38" s="42" t="s">
        <v>226</v>
      </c>
      <c r="G38" s="42"/>
      <c r="H38" s="42" t="s">
        <v>28</v>
      </c>
      <c r="I38" s="42"/>
      <c r="J38" s="42" t="s">
        <v>297</v>
      </c>
      <c r="K38" s="42" t="s">
        <v>299</v>
      </c>
      <c r="L38" s="42" t="s">
        <v>47</v>
      </c>
      <c r="M38" s="42" t="s">
        <v>2844</v>
      </c>
      <c r="N38" s="42" t="s">
        <v>300</v>
      </c>
      <c r="O38" s="43" t="s">
        <v>298</v>
      </c>
      <c r="P38" s="43"/>
      <c r="Q38" s="42" t="s">
        <v>230</v>
      </c>
      <c r="R38" s="42" t="s">
        <v>301</v>
      </c>
      <c r="S38" s="42">
        <v>37970</v>
      </c>
      <c r="T38" s="42">
        <v>1350</v>
      </c>
      <c r="U38" s="42"/>
      <c r="V38" s="42"/>
      <c r="W38" s="44"/>
      <c r="X38" s="42"/>
      <c r="Y38" s="42"/>
      <c r="Z38" s="42"/>
      <c r="AA38" s="42"/>
      <c r="AB38" s="42"/>
      <c r="AC38" s="41"/>
      <c r="AD38" s="42"/>
      <c r="AE38" s="42"/>
      <c r="AF38" s="42"/>
    </row>
    <row r="39" spans="1:32" s="45" customFormat="1" ht="44.25" customHeight="1" x14ac:dyDescent="0.2">
      <c r="A39" s="41" t="s">
        <v>6739</v>
      </c>
      <c r="B39" s="42">
        <v>703168000</v>
      </c>
      <c r="C39" s="41" t="s">
        <v>272</v>
      </c>
      <c r="D39" s="42" t="s">
        <v>302</v>
      </c>
      <c r="E39" s="42" t="s">
        <v>303</v>
      </c>
      <c r="F39" s="42" t="s">
        <v>226</v>
      </c>
      <c r="G39" s="42" t="s">
        <v>28</v>
      </c>
      <c r="H39" s="42" t="s">
        <v>2988</v>
      </c>
      <c r="I39" s="42" t="s">
        <v>2988</v>
      </c>
      <c r="J39" s="42" t="s">
        <v>6077</v>
      </c>
      <c r="K39" s="42" t="s">
        <v>5925</v>
      </c>
      <c r="L39" s="42" t="s">
        <v>48</v>
      </c>
      <c r="M39" s="42" t="s">
        <v>304</v>
      </c>
      <c r="N39" s="42" t="s">
        <v>5926</v>
      </c>
      <c r="O39" s="43" t="s">
        <v>5927</v>
      </c>
      <c r="P39" s="43"/>
      <c r="Q39" s="42">
        <v>93910</v>
      </c>
      <c r="R39" s="42" t="s">
        <v>5576</v>
      </c>
      <c r="S39" s="42">
        <v>37970</v>
      </c>
      <c r="T39" s="42">
        <v>1000</v>
      </c>
      <c r="U39" s="42"/>
      <c r="V39" s="42"/>
      <c r="W39" s="44"/>
      <c r="X39" s="42"/>
      <c r="Y39" s="42"/>
      <c r="Z39" s="42"/>
      <c r="AA39" s="42"/>
      <c r="AB39" s="42"/>
      <c r="AC39" s="41"/>
      <c r="AD39" s="42"/>
      <c r="AE39" s="42"/>
      <c r="AF39" s="42"/>
    </row>
    <row r="40" spans="1:32" s="45" customFormat="1" ht="44.25" customHeight="1" x14ac:dyDescent="0.2">
      <c r="A40" s="41" t="s">
        <v>6740</v>
      </c>
      <c r="B40" s="42">
        <v>800665116</v>
      </c>
      <c r="C40" s="41" t="s">
        <v>224</v>
      </c>
      <c r="D40" s="42" t="s">
        <v>140</v>
      </c>
      <c r="E40" s="42" t="s">
        <v>26</v>
      </c>
      <c r="F40" s="42" t="s">
        <v>226</v>
      </c>
      <c r="G40" s="42" t="s">
        <v>28</v>
      </c>
      <c r="H40" s="42"/>
      <c r="I40" s="42"/>
      <c r="J40" s="42" t="s">
        <v>305</v>
      </c>
      <c r="K40" s="42" t="s">
        <v>307</v>
      </c>
      <c r="L40" s="42" t="s">
        <v>309</v>
      </c>
      <c r="M40" s="42" t="s">
        <v>310</v>
      </c>
      <c r="N40" s="42" t="s">
        <v>308</v>
      </c>
      <c r="O40" s="43" t="s">
        <v>306</v>
      </c>
      <c r="P40" s="43"/>
      <c r="Q40" s="42" t="s">
        <v>230</v>
      </c>
      <c r="R40" s="42" t="s">
        <v>311</v>
      </c>
      <c r="S40" s="42">
        <v>37970</v>
      </c>
      <c r="T40" s="42">
        <v>1325</v>
      </c>
      <c r="U40" s="42"/>
      <c r="V40" s="42"/>
      <c r="W40" s="44"/>
      <c r="X40" s="42"/>
      <c r="Y40" s="42"/>
      <c r="Z40" s="42"/>
      <c r="AA40" s="42"/>
      <c r="AB40" s="42"/>
      <c r="AC40" s="41"/>
      <c r="AD40" s="42"/>
      <c r="AE40" s="42"/>
      <c r="AF40" s="42"/>
    </row>
    <row r="41" spans="1:32" s="45" customFormat="1" ht="44.25" customHeight="1" x14ac:dyDescent="0.2">
      <c r="A41" s="41" t="s">
        <v>6741</v>
      </c>
      <c r="B41" s="42">
        <v>700836002</v>
      </c>
      <c r="C41" s="41" t="s">
        <v>224</v>
      </c>
      <c r="D41" s="42" t="s">
        <v>225</v>
      </c>
      <c r="E41" s="42" t="s">
        <v>26</v>
      </c>
      <c r="F41" s="42" t="s">
        <v>226</v>
      </c>
      <c r="G41" s="42" t="s">
        <v>28</v>
      </c>
      <c r="H41" s="42"/>
      <c r="I41" s="42"/>
      <c r="J41" s="42" t="s">
        <v>312</v>
      </c>
      <c r="K41" s="42" t="s">
        <v>313</v>
      </c>
      <c r="L41" s="42" t="s">
        <v>47</v>
      </c>
      <c r="M41" s="42" t="s">
        <v>2978</v>
      </c>
      <c r="N41" s="42" t="s">
        <v>314</v>
      </c>
      <c r="O41" s="43"/>
      <c r="P41" s="43"/>
      <c r="Q41" s="42" t="s">
        <v>257</v>
      </c>
      <c r="R41" s="42" t="s">
        <v>315</v>
      </c>
      <c r="S41" s="42">
        <v>37970</v>
      </c>
      <c r="T41" s="42">
        <v>1225</v>
      </c>
      <c r="U41" s="42"/>
      <c r="V41" s="42"/>
      <c r="W41" s="44"/>
      <c r="X41" s="42"/>
      <c r="Y41" s="42"/>
      <c r="Z41" s="42"/>
      <c r="AA41" s="42"/>
      <c r="AB41" s="42"/>
      <c r="AC41" s="41"/>
      <c r="AD41" s="42"/>
      <c r="AE41" s="42"/>
      <c r="AF41" s="42"/>
    </row>
    <row r="42" spans="1:32" s="45" customFormat="1" ht="44.25" customHeight="1" x14ac:dyDescent="0.2">
      <c r="A42" s="41" t="s">
        <v>6742</v>
      </c>
      <c r="B42" s="42">
        <v>826902000</v>
      </c>
      <c r="C42" s="41" t="s">
        <v>224</v>
      </c>
      <c r="D42" s="42" t="s">
        <v>316</v>
      </c>
      <c r="E42" s="42" t="s">
        <v>26</v>
      </c>
      <c r="F42" s="42" t="s">
        <v>226</v>
      </c>
      <c r="G42" s="42" t="s">
        <v>28</v>
      </c>
      <c r="H42" s="42"/>
      <c r="I42" s="42"/>
      <c r="J42" s="42" t="s">
        <v>317</v>
      </c>
      <c r="K42" s="42" t="s">
        <v>5930</v>
      </c>
      <c r="L42" s="42" t="s">
        <v>47</v>
      </c>
      <c r="M42" s="42" t="s">
        <v>256</v>
      </c>
      <c r="N42" s="42" t="s">
        <v>319</v>
      </c>
      <c r="O42" s="43" t="s">
        <v>318</v>
      </c>
      <c r="P42" s="43"/>
      <c r="Q42" s="42">
        <v>93910</v>
      </c>
      <c r="R42" s="42" t="s">
        <v>6743</v>
      </c>
      <c r="S42" s="42">
        <v>37970</v>
      </c>
      <c r="T42" s="42">
        <v>1250</v>
      </c>
      <c r="U42" s="42"/>
      <c r="V42" s="42"/>
      <c r="W42" s="44"/>
      <c r="X42" s="42"/>
      <c r="Y42" s="42"/>
      <c r="Z42" s="42"/>
      <c r="AA42" s="42"/>
      <c r="AB42" s="42"/>
      <c r="AC42" s="41"/>
      <c r="AD42" s="42"/>
      <c r="AE42" s="42"/>
      <c r="AF42" s="42" t="s">
        <v>8428</v>
      </c>
    </row>
    <row r="43" spans="1:32" s="45" customFormat="1" ht="44.25" customHeight="1" x14ac:dyDescent="0.2">
      <c r="A43" s="41" t="s">
        <v>6744</v>
      </c>
      <c r="B43" s="42">
        <v>821567009</v>
      </c>
      <c r="C43" s="41" t="s">
        <v>272</v>
      </c>
      <c r="D43" s="42" t="s">
        <v>225</v>
      </c>
      <c r="E43" s="42" t="s">
        <v>6745</v>
      </c>
      <c r="F43" s="42" t="s">
        <v>226</v>
      </c>
      <c r="G43" s="42" t="s">
        <v>6746</v>
      </c>
      <c r="H43" s="42"/>
      <c r="I43" s="42"/>
      <c r="J43" s="42" t="s">
        <v>8055</v>
      </c>
      <c r="K43" s="42" t="s">
        <v>6747</v>
      </c>
      <c r="L43" s="42" t="s">
        <v>6748</v>
      </c>
      <c r="M43" s="42" t="s">
        <v>6749</v>
      </c>
      <c r="N43" s="42" t="s">
        <v>6750</v>
      </c>
      <c r="O43" s="43" t="s">
        <v>6751</v>
      </c>
      <c r="P43" s="43"/>
      <c r="Q43" s="42" t="s">
        <v>230</v>
      </c>
      <c r="R43" s="42" t="s">
        <v>6752</v>
      </c>
      <c r="S43" s="42" t="s">
        <v>6753</v>
      </c>
      <c r="T43" s="42">
        <v>1500</v>
      </c>
      <c r="U43" s="42"/>
      <c r="V43" s="42"/>
      <c r="W43" s="44"/>
      <c r="X43" s="42"/>
      <c r="Y43" s="42"/>
      <c r="Z43" s="42"/>
      <c r="AA43" s="42"/>
      <c r="AB43" s="42"/>
      <c r="AC43" s="41"/>
      <c r="AD43" s="42"/>
      <c r="AE43" s="42"/>
      <c r="AF43" s="42" t="s">
        <v>8429</v>
      </c>
    </row>
    <row r="44" spans="1:32" s="45" customFormat="1" ht="44.25" customHeight="1" x14ac:dyDescent="0.2">
      <c r="A44" s="41" t="s">
        <v>6754</v>
      </c>
      <c r="B44" s="42">
        <v>700813002</v>
      </c>
      <c r="C44" s="41" t="s">
        <v>224</v>
      </c>
      <c r="D44" s="42" t="s">
        <v>278</v>
      </c>
      <c r="E44" s="42" t="s">
        <v>6284</v>
      </c>
      <c r="F44" s="42" t="s">
        <v>226</v>
      </c>
      <c r="G44" s="42" t="s">
        <v>28</v>
      </c>
      <c r="H44" s="42"/>
      <c r="I44" s="42"/>
      <c r="J44" s="42" t="s">
        <v>6755</v>
      </c>
      <c r="K44" s="42" t="s">
        <v>321</v>
      </c>
      <c r="L44" s="42" t="s">
        <v>47</v>
      </c>
      <c r="M44" s="42" t="s">
        <v>320</v>
      </c>
      <c r="N44" s="42" t="s">
        <v>322</v>
      </c>
      <c r="O44" s="43"/>
      <c r="P44" s="43"/>
      <c r="Q44" s="42" t="s">
        <v>230</v>
      </c>
      <c r="R44" s="42" t="s">
        <v>6756</v>
      </c>
      <c r="S44" s="42">
        <v>37970</v>
      </c>
      <c r="T44" s="42">
        <v>1450</v>
      </c>
      <c r="U44" s="42"/>
      <c r="V44" s="42"/>
      <c r="W44" s="44"/>
      <c r="X44" s="42"/>
      <c r="Y44" s="42"/>
      <c r="Z44" s="42"/>
      <c r="AA44" s="42"/>
      <c r="AB44" s="42"/>
      <c r="AC44" s="41"/>
      <c r="AD44" s="42"/>
      <c r="AE44" s="42"/>
      <c r="AF44" s="42"/>
    </row>
    <row r="45" spans="1:32" s="45" customFormat="1" ht="44.25" customHeight="1" x14ac:dyDescent="0.2">
      <c r="A45" s="41" t="s">
        <v>6757</v>
      </c>
      <c r="B45" s="42">
        <v>700230201</v>
      </c>
      <c r="C45" s="41" t="s">
        <v>224</v>
      </c>
      <c r="D45" s="42" t="s">
        <v>323</v>
      </c>
      <c r="E45" s="42" t="s">
        <v>6758</v>
      </c>
      <c r="F45" s="42" t="s">
        <v>226</v>
      </c>
      <c r="G45" s="42" t="s">
        <v>28</v>
      </c>
      <c r="H45" s="42"/>
      <c r="I45" s="42"/>
      <c r="J45" s="42" t="s">
        <v>324</v>
      </c>
      <c r="K45" s="42" t="s">
        <v>325</v>
      </c>
      <c r="L45" s="42" t="s">
        <v>47</v>
      </c>
      <c r="M45" s="42" t="s">
        <v>326</v>
      </c>
      <c r="N45" s="42" t="s">
        <v>6386</v>
      </c>
      <c r="O45" s="43" t="s">
        <v>6387</v>
      </c>
      <c r="P45" s="43"/>
      <c r="Q45" s="42" t="s">
        <v>327</v>
      </c>
      <c r="R45" s="42" t="s">
        <v>6759</v>
      </c>
      <c r="S45" s="42">
        <v>37970</v>
      </c>
      <c r="T45" s="42">
        <v>1550</v>
      </c>
      <c r="U45" s="42"/>
      <c r="V45" s="42"/>
      <c r="W45" s="44"/>
      <c r="X45" s="42"/>
      <c r="Y45" s="42"/>
      <c r="Z45" s="42"/>
      <c r="AA45" s="42"/>
      <c r="AB45" s="42"/>
      <c r="AC45" s="41"/>
      <c r="AD45" s="42"/>
      <c r="AE45" s="42"/>
      <c r="AF45" s="42"/>
    </row>
    <row r="46" spans="1:32" s="45" customFormat="1" ht="44.25" customHeight="1" x14ac:dyDescent="0.2">
      <c r="A46" s="41" t="s">
        <v>6760</v>
      </c>
      <c r="B46" s="42">
        <v>700218708</v>
      </c>
      <c r="C46" s="41" t="s">
        <v>272</v>
      </c>
      <c r="D46" s="42" t="s">
        <v>316</v>
      </c>
      <c r="E46" s="42" t="s">
        <v>26</v>
      </c>
      <c r="F46" s="42" t="s">
        <v>226</v>
      </c>
      <c r="G46" s="42" t="s">
        <v>28</v>
      </c>
      <c r="H46" s="42"/>
      <c r="I46" s="42"/>
      <c r="J46" s="42" t="s">
        <v>328</v>
      </c>
      <c r="K46" s="42" t="s">
        <v>329</v>
      </c>
      <c r="L46" s="42" t="s">
        <v>47</v>
      </c>
      <c r="M46" s="42" t="s">
        <v>5247</v>
      </c>
      <c r="N46" s="42" t="s">
        <v>330</v>
      </c>
      <c r="O46" s="43"/>
      <c r="P46" s="43"/>
      <c r="Q46" s="42">
        <v>93910</v>
      </c>
      <c r="R46" s="42" t="s">
        <v>331</v>
      </c>
      <c r="S46" s="42">
        <v>37970</v>
      </c>
      <c r="T46" s="42">
        <v>1600</v>
      </c>
      <c r="U46" s="42"/>
      <c r="V46" s="42"/>
      <c r="W46" s="44"/>
      <c r="X46" s="42"/>
      <c r="Y46" s="42"/>
      <c r="Z46" s="42"/>
      <c r="AA46" s="42"/>
      <c r="AB46" s="42"/>
      <c r="AC46" s="41"/>
      <c r="AD46" s="42"/>
      <c r="AE46" s="42"/>
      <c r="AF46" s="42"/>
    </row>
    <row r="47" spans="1:32" s="45" customFormat="1" ht="44.25" customHeight="1" x14ac:dyDescent="0.2">
      <c r="A47" s="41" t="s">
        <v>6761</v>
      </c>
      <c r="B47" s="42" t="s">
        <v>8516</v>
      </c>
      <c r="C47" s="41" t="s">
        <v>224</v>
      </c>
      <c r="D47" s="42" t="s">
        <v>332</v>
      </c>
      <c r="E47" s="42" t="s">
        <v>26</v>
      </c>
      <c r="F47" s="42" t="s">
        <v>226</v>
      </c>
      <c r="G47" s="42" t="s">
        <v>28</v>
      </c>
      <c r="H47" s="42"/>
      <c r="I47" s="42"/>
      <c r="J47" s="42" t="s">
        <v>6078</v>
      </c>
      <c r="K47" s="42" t="s">
        <v>333</v>
      </c>
      <c r="L47" s="42" t="s">
        <v>47</v>
      </c>
      <c r="M47" s="42" t="s">
        <v>1274</v>
      </c>
      <c r="N47" s="42" t="s">
        <v>334</v>
      </c>
      <c r="O47" s="43"/>
      <c r="P47" s="43"/>
      <c r="Q47" s="42" t="s">
        <v>257</v>
      </c>
      <c r="R47" s="42" t="s">
        <v>335</v>
      </c>
      <c r="S47" s="42">
        <v>37970</v>
      </c>
      <c r="T47" s="42">
        <v>1650</v>
      </c>
      <c r="U47" s="42"/>
      <c r="V47" s="42"/>
      <c r="W47" s="44"/>
      <c r="X47" s="42"/>
      <c r="Y47" s="42"/>
      <c r="Z47" s="42"/>
      <c r="AA47" s="42"/>
      <c r="AB47" s="42"/>
      <c r="AC47" s="41"/>
      <c r="AD47" s="42"/>
      <c r="AE47" s="42"/>
      <c r="AF47" s="42"/>
    </row>
    <row r="48" spans="1:32" s="45" customFormat="1" ht="44.25" customHeight="1" x14ac:dyDescent="0.2">
      <c r="A48" s="41" t="s">
        <v>6762</v>
      </c>
      <c r="B48" s="42">
        <v>705171009</v>
      </c>
      <c r="C48" s="41" t="s">
        <v>224</v>
      </c>
      <c r="D48" s="42" t="s">
        <v>336</v>
      </c>
      <c r="E48" s="42" t="s">
        <v>26</v>
      </c>
      <c r="F48" s="42" t="s">
        <v>226</v>
      </c>
      <c r="G48" s="42" t="s">
        <v>28</v>
      </c>
      <c r="H48" s="42"/>
      <c r="I48" s="42"/>
      <c r="J48" s="42" t="s">
        <v>337</v>
      </c>
      <c r="K48" s="42" t="s">
        <v>339</v>
      </c>
      <c r="L48" s="42" t="s">
        <v>766</v>
      </c>
      <c r="M48" s="42" t="s">
        <v>5248</v>
      </c>
      <c r="N48" s="42" t="s">
        <v>340</v>
      </c>
      <c r="O48" s="43" t="s">
        <v>338</v>
      </c>
      <c r="P48" s="43"/>
      <c r="Q48" s="42" t="s">
        <v>257</v>
      </c>
      <c r="R48" s="42" t="s">
        <v>341</v>
      </c>
      <c r="S48" s="42">
        <v>37970</v>
      </c>
      <c r="T48" s="42">
        <v>6909</v>
      </c>
      <c r="U48" s="42"/>
      <c r="V48" s="42"/>
      <c r="W48" s="44"/>
      <c r="X48" s="42"/>
      <c r="Y48" s="42"/>
      <c r="Z48" s="42"/>
      <c r="AA48" s="42"/>
      <c r="AB48" s="42"/>
      <c r="AC48" s="41"/>
      <c r="AD48" s="42"/>
      <c r="AE48" s="42"/>
      <c r="AF48" s="42"/>
    </row>
    <row r="49" spans="1:32" s="45" customFormat="1" ht="44.25" customHeight="1" x14ac:dyDescent="0.2">
      <c r="A49" s="41" t="s">
        <v>6763</v>
      </c>
      <c r="B49" s="42">
        <v>817951724</v>
      </c>
      <c r="C49" s="41" t="s">
        <v>224</v>
      </c>
      <c r="D49" s="42" t="s">
        <v>344</v>
      </c>
      <c r="E49" s="42" t="s">
        <v>26</v>
      </c>
      <c r="F49" s="42" t="s">
        <v>226</v>
      </c>
      <c r="G49" s="42" t="s">
        <v>28</v>
      </c>
      <c r="H49" s="42"/>
      <c r="I49" s="42"/>
      <c r="J49" s="42" t="s">
        <v>8056</v>
      </c>
      <c r="K49" s="42" t="s">
        <v>6764</v>
      </c>
      <c r="L49" s="42" t="s">
        <v>309</v>
      </c>
      <c r="M49" s="42" t="s">
        <v>954</v>
      </c>
      <c r="N49" s="42" t="s">
        <v>6765</v>
      </c>
      <c r="O49" s="43" t="s">
        <v>6766</v>
      </c>
      <c r="P49" s="43"/>
      <c r="Q49" s="42" t="s">
        <v>257</v>
      </c>
      <c r="R49" s="42" t="s">
        <v>6767</v>
      </c>
      <c r="S49" s="42">
        <v>37970</v>
      </c>
      <c r="T49" s="42">
        <v>1750</v>
      </c>
      <c r="U49" s="42"/>
      <c r="V49" s="42"/>
      <c r="W49" s="44"/>
      <c r="X49" s="42"/>
      <c r="Y49" s="42"/>
      <c r="Z49" s="42"/>
      <c r="AA49" s="42"/>
      <c r="AB49" s="42"/>
      <c r="AC49" s="41"/>
      <c r="AD49" s="42"/>
      <c r="AE49" s="42"/>
      <c r="AF49" s="42"/>
    </row>
    <row r="50" spans="1:32" s="45" customFormat="1" ht="44.25" customHeight="1" x14ac:dyDescent="0.2">
      <c r="A50" s="41" t="s">
        <v>6768</v>
      </c>
      <c r="B50" s="42">
        <v>802305002</v>
      </c>
      <c r="C50" s="41" t="s">
        <v>224</v>
      </c>
      <c r="D50" s="42" t="s">
        <v>343</v>
      </c>
      <c r="E50" s="42" t="s">
        <v>26</v>
      </c>
      <c r="F50" s="42" t="s">
        <v>226</v>
      </c>
      <c r="G50" s="42" t="s">
        <v>28</v>
      </c>
      <c r="H50" s="42"/>
      <c r="I50" s="42"/>
      <c r="J50" s="42" t="s">
        <v>345</v>
      </c>
      <c r="K50" s="42" t="s">
        <v>346</v>
      </c>
      <c r="L50" s="42" t="s">
        <v>47</v>
      </c>
      <c r="M50" s="42" t="s">
        <v>348</v>
      </c>
      <c r="N50" s="42" t="s">
        <v>347</v>
      </c>
      <c r="O50" s="43"/>
      <c r="P50" s="43"/>
      <c r="Q50" s="42">
        <v>93910</v>
      </c>
      <c r="R50" s="42" t="s">
        <v>349</v>
      </c>
      <c r="S50" s="42">
        <v>37970</v>
      </c>
      <c r="T50" s="42">
        <v>7063</v>
      </c>
      <c r="U50" s="42"/>
      <c r="V50" s="42"/>
      <c r="W50" s="44"/>
      <c r="X50" s="42"/>
      <c r="Y50" s="42"/>
      <c r="Z50" s="42"/>
      <c r="AA50" s="42"/>
      <c r="AB50" s="42"/>
      <c r="AC50" s="41"/>
      <c r="AD50" s="42"/>
      <c r="AE50" s="42"/>
      <c r="AF50" s="42"/>
    </row>
    <row r="51" spans="1:32" s="45" customFormat="1" ht="44.25" customHeight="1" x14ac:dyDescent="0.2">
      <c r="A51" s="41" t="s">
        <v>6769</v>
      </c>
      <c r="B51" s="42">
        <v>817951511</v>
      </c>
      <c r="C51" s="41" t="s">
        <v>224</v>
      </c>
      <c r="D51" s="42" t="s">
        <v>350</v>
      </c>
      <c r="E51" s="42" t="s">
        <v>26</v>
      </c>
      <c r="F51" s="42" t="s">
        <v>226</v>
      </c>
      <c r="G51" s="42" t="s">
        <v>28</v>
      </c>
      <c r="H51" s="42"/>
      <c r="I51" s="42"/>
      <c r="J51" s="42" t="s">
        <v>351</v>
      </c>
      <c r="K51" s="42" t="s">
        <v>352</v>
      </c>
      <c r="L51" s="42" t="s">
        <v>47</v>
      </c>
      <c r="M51" s="42" t="s">
        <v>355</v>
      </c>
      <c r="N51" s="42" t="s">
        <v>353</v>
      </c>
      <c r="O51" s="43"/>
      <c r="P51" s="43"/>
      <c r="Q51" s="42" t="s">
        <v>230</v>
      </c>
      <c r="R51" s="42" t="s">
        <v>354</v>
      </c>
      <c r="S51" s="42">
        <v>37970</v>
      </c>
      <c r="T51" s="42">
        <v>7013</v>
      </c>
      <c r="U51" s="42"/>
      <c r="V51" s="42"/>
      <c r="W51" s="44"/>
      <c r="X51" s="42"/>
      <c r="Y51" s="42"/>
      <c r="Z51" s="42"/>
      <c r="AA51" s="42"/>
      <c r="AB51" s="42"/>
      <c r="AC51" s="41"/>
      <c r="AD51" s="42"/>
      <c r="AE51" s="42"/>
      <c r="AF51" s="42"/>
    </row>
    <row r="52" spans="1:32" s="45" customFormat="1" ht="44.25" customHeight="1" x14ac:dyDescent="0.2">
      <c r="A52" s="41" t="s">
        <v>6770</v>
      </c>
      <c r="B52" s="42">
        <v>651354765</v>
      </c>
      <c r="C52" s="41" t="s">
        <v>356</v>
      </c>
      <c r="D52" s="42" t="s">
        <v>357</v>
      </c>
      <c r="E52" s="42" t="s">
        <v>5697</v>
      </c>
      <c r="F52" s="42" t="s">
        <v>358</v>
      </c>
      <c r="G52" s="42" t="s">
        <v>6771</v>
      </c>
      <c r="H52" s="42" t="s">
        <v>359</v>
      </c>
      <c r="I52" s="42" t="s">
        <v>6772</v>
      </c>
      <c r="J52" s="42" t="s">
        <v>6773</v>
      </c>
      <c r="K52" s="42" t="s">
        <v>5800</v>
      </c>
      <c r="L52" s="42" t="s">
        <v>538</v>
      </c>
      <c r="M52" s="42" t="s">
        <v>342</v>
      </c>
      <c r="N52" s="42">
        <v>984478316</v>
      </c>
      <c r="O52" s="43" t="s">
        <v>5698</v>
      </c>
      <c r="P52" s="43"/>
      <c r="Q52" s="42" t="s">
        <v>83</v>
      </c>
      <c r="R52" s="42" t="s">
        <v>6774</v>
      </c>
      <c r="S52" s="42">
        <v>43374</v>
      </c>
      <c r="T52" s="42">
        <v>7657</v>
      </c>
      <c r="U52" s="42"/>
      <c r="V52" s="42"/>
      <c r="W52" s="44"/>
      <c r="X52" s="42"/>
      <c r="Y52" s="42"/>
      <c r="Z52" s="42"/>
      <c r="AA52" s="42"/>
      <c r="AB52" s="42"/>
      <c r="AC52" s="41"/>
      <c r="AD52" s="42"/>
      <c r="AE52" s="42"/>
      <c r="AF52" s="42"/>
    </row>
    <row r="53" spans="1:32" s="45" customFormat="1" ht="44.25" customHeight="1" x14ac:dyDescent="0.2">
      <c r="A53" s="41" t="s">
        <v>6775</v>
      </c>
      <c r="B53" s="42">
        <v>650413296</v>
      </c>
      <c r="C53" s="41" t="s">
        <v>72</v>
      </c>
      <c r="D53" s="42" t="s">
        <v>360</v>
      </c>
      <c r="E53" s="42" t="s">
        <v>361</v>
      </c>
      <c r="F53" s="42" t="s">
        <v>362</v>
      </c>
      <c r="G53" s="42" t="s">
        <v>363</v>
      </c>
      <c r="H53" s="42" t="s">
        <v>364</v>
      </c>
      <c r="I53" s="42" t="s">
        <v>127</v>
      </c>
      <c r="J53" s="42" t="s">
        <v>365</v>
      </c>
      <c r="K53" s="42" t="s">
        <v>366</v>
      </c>
      <c r="L53" s="42" t="s">
        <v>538</v>
      </c>
      <c r="M53" s="42" t="s">
        <v>367</v>
      </c>
      <c r="N53" s="42"/>
      <c r="O53" s="43"/>
      <c r="P53" s="43"/>
      <c r="Q53" s="42" t="s">
        <v>368</v>
      </c>
      <c r="R53" s="42" t="s">
        <v>369</v>
      </c>
      <c r="S53" s="42">
        <v>40910</v>
      </c>
      <c r="T53" s="42">
        <v>7461</v>
      </c>
      <c r="U53" s="42"/>
      <c r="V53" s="42"/>
      <c r="W53" s="44"/>
      <c r="X53" s="42"/>
      <c r="Y53" s="42"/>
      <c r="Z53" s="42"/>
      <c r="AA53" s="42"/>
      <c r="AB53" s="42"/>
      <c r="AC53" s="41"/>
      <c r="AD53" s="42"/>
      <c r="AE53" s="42"/>
      <c r="AF53" s="42"/>
    </row>
    <row r="54" spans="1:32" s="45" customFormat="1" ht="44.25" customHeight="1" x14ac:dyDescent="0.2">
      <c r="A54" s="41" t="s">
        <v>6776</v>
      </c>
      <c r="B54" s="42">
        <v>650797612</v>
      </c>
      <c r="C54" s="41" t="s">
        <v>370</v>
      </c>
      <c r="D54" s="42" t="s">
        <v>371</v>
      </c>
      <c r="E54" s="42" t="s">
        <v>6777</v>
      </c>
      <c r="F54" s="42" t="s">
        <v>372</v>
      </c>
      <c r="G54" s="42" t="s">
        <v>6778</v>
      </c>
      <c r="H54" s="42" t="s">
        <v>373</v>
      </c>
      <c r="I54" s="42" t="s">
        <v>6779</v>
      </c>
      <c r="J54" s="42" t="s">
        <v>6780</v>
      </c>
      <c r="K54" s="42" t="s">
        <v>6781</v>
      </c>
      <c r="L54" s="42" t="s">
        <v>5313</v>
      </c>
      <c r="M54" s="42" t="s">
        <v>854</v>
      </c>
      <c r="N54" s="42" t="s">
        <v>6782</v>
      </c>
      <c r="O54" s="43" t="s">
        <v>374</v>
      </c>
      <c r="P54" s="43"/>
      <c r="Q54" s="42" t="s">
        <v>83</v>
      </c>
      <c r="R54" s="42" t="s">
        <v>6783</v>
      </c>
      <c r="S54" s="42">
        <v>43453</v>
      </c>
      <c r="T54" s="42">
        <v>7664</v>
      </c>
      <c r="U54" s="42"/>
      <c r="V54" s="42"/>
      <c r="W54" s="44"/>
      <c r="X54" s="42"/>
      <c r="Y54" s="42"/>
      <c r="Z54" s="42"/>
      <c r="AA54" s="42"/>
      <c r="AB54" s="42"/>
      <c r="AC54" s="41"/>
      <c r="AD54" s="42"/>
      <c r="AE54" s="42"/>
      <c r="AF54" s="42"/>
    </row>
    <row r="55" spans="1:32" s="45" customFormat="1" ht="44.25" customHeight="1" x14ac:dyDescent="0.2">
      <c r="A55" s="41" t="s">
        <v>6784</v>
      </c>
      <c r="B55" s="42">
        <v>725183003</v>
      </c>
      <c r="C55" s="41" t="s">
        <v>72</v>
      </c>
      <c r="D55" s="42" t="s">
        <v>375</v>
      </c>
      <c r="E55" s="42" t="s">
        <v>26</v>
      </c>
      <c r="F55" s="42" t="s">
        <v>376</v>
      </c>
      <c r="G55" s="42" t="s">
        <v>8337</v>
      </c>
      <c r="H55" s="42" t="s">
        <v>112</v>
      </c>
      <c r="I55" s="42" t="s">
        <v>8390</v>
      </c>
      <c r="J55" s="42" t="s">
        <v>8338</v>
      </c>
      <c r="K55" s="42" t="s">
        <v>377</v>
      </c>
      <c r="L55" s="42" t="s">
        <v>47</v>
      </c>
      <c r="M55" s="42" t="s">
        <v>378</v>
      </c>
      <c r="N55" s="42" t="s">
        <v>8339</v>
      </c>
      <c r="O55" s="43" t="s">
        <v>8340</v>
      </c>
      <c r="P55" s="43"/>
      <c r="Q55" s="42">
        <v>93401</v>
      </c>
      <c r="R55" s="42" t="s">
        <v>8375</v>
      </c>
      <c r="S55" s="42">
        <v>37970</v>
      </c>
      <c r="T55" s="42">
        <v>7114</v>
      </c>
      <c r="U55" s="42"/>
      <c r="V55" s="42"/>
      <c r="W55" s="44"/>
      <c r="X55" s="42"/>
      <c r="Y55" s="42"/>
      <c r="Z55" s="42"/>
      <c r="AA55" s="42"/>
      <c r="AB55" s="42"/>
      <c r="AC55" s="41"/>
      <c r="AD55" s="42"/>
      <c r="AE55" s="42"/>
      <c r="AF55" s="42"/>
    </row>
    <row r="56" spans="1:32" s="45" customFormat="1" ht="44.25" customHeight="1" x14ac:dyDescent="0.2">
      <c r="A56" s="41" t="s">
        <v>6785</v>
      </c>
      <c r="B56" s="42">
        <v>707437006</v>
      </c>
      <c r="C56" s="41" t="s">
        <v>72</v>
      </c>
      <c r="D56" s="42" t="s">
        <v>379</v>
      </c>
      <c r="E56" s="42" t="s">
        <v>380</v>
      </c>
      <c r="F56" s="42" t="s">
        <v>381</v>
      </c>
      <c r="G56" s="42" t="s">
        <v>382</v>
      </c>
      <c r="H56" s="42" t="s">
        <v>383</v>
      </c>
      <c r="I56" s="42" t="s">
        <v>384</v>
      </c>
      <c r="J56" s="42" t="s">
        <v>385</v>
      </c>
      <c r="K56" s="42" t="s">
        <v>387</v>
      </c>
      <c r="L56" s="42" t="s">
        <v>48</v>
      </c>
      <c r="M56" s="42" t="s">
        <v>388</v>
      </c>
      <c r="N56" s="42" t="s">
        <v>386</v>
      </c>
      <c r="O56" s="43"/>
      <c r="P56" s="43"/>
      <c r="Q56" s="42" t="s">
        <v>83</v>
      </c>
      <c r="R56" s="42" t="s">
        <v>389</v>
      </c>
      <c r="S56" s="42">
        <v>37970</v>
      </c>
      <c r="T56" s="42">
        <v>2000</v>
      </c>
      <c r="U56" s="42"/>
      <c r="V56" s="42"/>
      <c r="W56" s="44"/>
      <c r="X56" s="42"/>
      <c r="Y56" s="42"/>
      <c r="Z56" s="42"/>
      <c r="AA56" s="42"/>
      <c r="AB56" s="42"/>
      <c r="AC56" s="41"/>
      <c r="AD56" s="42"/>
      <c r="AE56" s="42"/>
      <c r="AF56" s="42"/>
    </row>
    <row r="57" spans="1:32" s="45" customFormat="1" ht="44.25" customHeight="1" x14ac:dyDescent="0.2">
      <c r="A57" s="41" t="s">
        <v>6786</v>
      </c>
      <c r="B57" s="42">
        <v>710867003</v>
      </c>
      <c r="C57" s="41" t="s">
        <v>49</v>
      </c>
      <c r="D57" s="42" t="s">
        <v>396</v>
      </c>
      <c r="E57" s="42" t="s">
        <v>6388</v>
      </c>
      <c r="F57" s="42" t="s">
        <v>397</v>
      </c>
      <c r="G57" s="42" t="s">
        <v>6389</v>
      </c>
      <c r="H57" s="42" t="s">
        <v>63</v>
      </c>
      <c r="I57" s="42" t="s">
        <v>6390</v>
      </c>
      <c r="J57" s="42" t="s">
        <v>6391</v>
      </c>
      <c r="K57" s="42" t="s">
        <v>398</v>
      </c>
      <c r="L57" s="42" t="s">
        <v>47</v>
      </c>
      <c r="M57" s="42" t="s">
        <v>399</v>
      </c>
      <c r="N57" s="42" t="s">
        <v>6392</v>
      </c>
      <c r="O57" s="43" t="s">
        <v>6393</v>
      </c>
      <c r="P57" s="43"/>
      <c r="Q57" s="42" t="s">
        <v>400</v>
      </c>
      <c r="R57" s="42" t="s">
        <v>6394</v>
      </c>
      <c r="S57" s="42">
        <v>37970</v>
      </c>
      <c r="T57" s="42">
        <v>6871</v>
      </c>
      <c r="U57" s="42"/>
      <c r="V57" s="42"/>
      <c r="W57" s="44"/>
      <c r="X57" s="42"/>
      <c r="Y57" s="42"/>
      <c r="Z57" s="42"/>
      <c r="AA57" s="42"/>
      <c r="AB57" s="42"/>
      <c r="AC57" s="41"/>
      <c r="AD57" s="42"/>
      <c r="AE57" s="42"/>
      <c r="AF57" s="42"/>
    </row>
    <row r="58" spans="1:32" s="45" customFormat="1" ht="44.25" customHeight="1" x14ac:dyDescent="0.2">
      <c r="A58" s="41" t="s">
        <v>390</v>
      </c>
      <c r="B58" s="42">
        <v>715787008</v>
      </c>
      <c r="C58" s="41" t="s">
        <v>72</v>
      </c>
      <c r="D58" s="42" t="s">
        <v>391</v>
      </c>
      <c r="E58" s="42" t="s">
        <v>6787</v>
      </c>
      <c r="F58" s="42" t="s">
        <v>392</v>
      </c>
      <c r="G58" s="42" t="s">
        <v>6333</v>
      </c>
      <c r="H58" s="42" t="s">
        <v>393</v>
      </c>
      <c r="I58" s="42" t="s">
        <v>6788</v>
      </c>
      <c r="J58" s="42" t="s">
        <v>394</v>
      </c>
      <c r="K58" s="42" t="s">
        <v>6332</v>
      </c>
      <c r="L58" s="42" t="s">
        <v>538</v>
      </c>
      <c r="M58" s="42" t="s">
        <v>395</v>
      </c>
      <c r="N58" s="42" t="s">
        <v>6789</v>
      </c>
      <c r="O58" s="43" t="s">
        <v>6790</v>
      </c>
      <c r="P58" s="43"/>
      <c r="Q58" s="42" t="s">
        <v>368</v>
      </c>
      <c r="R58" s="42" t="s">
        <v>6791</v>
      </c>
      <c r="S58" s="42">
        <v>37971</v>
      </c>
      <c r="T58" s="42">
        <v>6988</v>
      </c>
      <c r="U58" s="42"/>
      <c r="V58" s="42"/>
      <c r="W58" s="44"/>
      <c r="X58" s="42"/>
      <c r="Y58" s="42"/>
      <c r="Z58" s="42"/>
      <c r="AA58" s="42"/>
      <c r="AB58" s="42"/>
      <c r="AC58" s="41"/>
      <c r="AD58" s="42"/>
      <c r="AE58" s="42"/>
      <c r="AF58" s="42"/>
    </row>
    <row r="59" spans="1:32" s="45" customFormat="1" ht="44.25" customHeight="1" x14ac:dyDescent="0.2">
      <c r="A59" s="41" t="s">
        <v>6792</v>
      </c>
      <c r="B59" s="42">
        <v>731013004</v>
      </c>
      <c r="C59" s="41" t="s">
        <v>72</v>
      </c>
      <c r="D59" s="42" t="s">
        <v>401</v>
      </c>
      <c r="E59" s="42" t="s">
        <v>6793</v>
      </c>
      <c r="F59" s="42" t="s">
        <v>402</v>
      </c>
      <c r="G59" s="42" t="s">
        <v>6794</v>
      </c>
      <c r="H59" s="42" t="s">
        <v>403</v>
      </c>
      <c r="I59" s="42" t="s">
        <v>6795</v>
      </c>
      <c r="J59" s="42" t="s">
        <v>6796</v>
      </c>
      <c r="K59" s="42" t="s">
        <v>5812</v>
      </c>
      <c r="L59" s="42" t="s">
        <v>47</v>
      </c>
      <c r="M59" s="42" t="s">
        <v>732</v>
      </c>
      <c r="N59" s="42">
        <v>223414941</v>
      </c>
      <c r="O59" s="43" t="s">
        <v>5813</v>
      </c>
      <c r="P59" s="43"/>
      <c r="Q59" s="42" t="s">
        <v>404</v>
      </c>
      <c r="R59" s="42" t="s">
        <v>6797</v>
      </c>
      <c r="S59" s="42">
        <v>37970</v>
      </c>
      <c r="T59" s="42">
        <v>7003</v>
      </c>
      <c r="U59" s="42"/>
      <c r="V59" s="42"/>
      <c r="W59" s="44"/>
      <c r="X59" s="42"/>
      <c r="Y59" s="42"/>
      <c r="Z59" s="42"/>
      <c r="AA59" s="42"/>
      <c r="AB59" s="42"/>
      <c r="AC59" s="41"/>
      <c r="AD59" s="42"/>
      <c r="AE59" s="42"/>
      <c r="AF59" s="42"/>
    </row>
    <row r="60" spans="1:32" s="45" customFormat="1" ht="44.25" customHeight="1" x14ac:dyDescent="0.2">
      <c r="A60" s="41" t="s">
        <v>6395</v>
      </c>
      <c r="B60" s="42">
        <v>651927862</v>
      </c>
      <c r="C60" s="41"/>
      <c r="D60" s="42" t="s">
        <v>6523</v>
      </c>
      <c r="E60" s="42" t="s">
        <v>6396</v>
      </c>
      <c r="F60" s="42" t="s">
        <v>6397</v>
      </c>
      <c r="G60" s="42" t="s">
        <v>6398</v>
      </c>
      <c r="H60" s="42" t="s">
        <v>1555</v>
      </c>
      <c r="I60" s="42" t="s">
        <v>6399</v>
      </c>
      <c r="J60" s="42" t="s">
        <v>6400</v>
      </c>
      <c r="K60" s="42" t="s">
        <v>6401</v>
      </c>
      <c r="L60" s="42" t="s">
        <v>309</v>
      </c>
      <c r="M60" s="42" t="s">
        <v>3389</v>
      </c>
      <c r="N60" s="42" t="s">
        <v>6402</v>
      </c>
      <c r="O60" s="43" t="s">
        <v>6403</v>
      </c>
      <c r="P60" s="43"/>
      <c r="Q60" s="42">
        <v>93401</v>
      </c>
      <c r="R60" s="42" t="s">
        <v>6404</v>
      </c>
      <c r="S60" s="42">
        <v>44187</v>
      </c>
      <c r="T60" s="42">
        <v>7723</v>
      </c>
      <c r="U60" s="42"/>
      <c r="V60" s="42"/>
      <c r="W60" s="44"/>
      <c r="X60" s="42"/>
      <c r="Y60" s="42"/>
      <c r="Z60" s="42"/>
      <c r="AA60" s="42"/>
      <c r="AB60" s="42"/>
      <c r="AC60" s="41"/>
      <c r="AD60" s="42"/>
      <c r="AE60" s="42"/>
      <c r="AF60" s="42"/>
    </row>
    <row r="61" spans="1:32" s="45" customFormat="1" ht="44.25" customHeight="1" x14ac:dyDescent="0.2">
      <c r="A61" s="41" t="s">
        <v>6798</v>
      </c>
      <c r="B61" s="42">
        <v>650984447</v>
      </c>
      <c r="C61" s="41" t="s">
        <v>72</v>
      </c>
      <c r="D61" s="42" t="s">
        <v>405</v>
      </c>
      <c r="E61" s="42" t="s">
        <v>406</v>
      </c>
      <c r="F61" s="42" t="s">
        <v>407</v>
      </c>
      <c r="G61" s="42" t="s">
        <v>408</v>
      </c>
      <c r="H61" s="42" t="s">
        <v>409</v>
      </c>
      <c r="I61" s="42" t="s">
        <v>410</v>
      </c>
      <c r="J61" s="42" t="s">
        <v>411</v>
      </c>
      <c r="K61" s="42" t="s">
        <v>413</v>
      </c>
      <c r="L61" s="42" t="s">
        <v>47</v>
      </c>
      <c r="M61" s="42"/>
      <c r="N61" s="42" t="s">
        <v>414</v>
      </c>
      <c r="O61" s="43" t="s">
        <v>412</v>
      </c>
      <c r="P61" s="43"/>
      <c r="Q61" s="42" t="s">
        <v>368</v>
      </c>
      <c r="R61" s="42" t="s">
        <v>415</v>
      </c>
      <c r="S61" s="42">
        <v>42538</v>
      </c>
      <c r="T61" s="42">
        <v>7608</v>
      </c>
      <c r="U61" s="42"/>
      <c r="V61" s="42"/>
      <c r="W61" s="44"/>
      <c r="X61" s="42"/>
      <c r="Y61" s="42"/>
      <c r="Z61" s="42"/>
      <c r="AA61" s="42"/>
      <c r="AB61" s="42"/>
      <c r="AC61" s="41"/>
      <c r="AD61" s="42"/>
      <c r="AE61" s="42"/>
      <c r="AF61" s="42"/>
    </row>
    <row r="62" spans="1:32" s="45" customFormat="1" ht="44.25" customHeight="1" x14ac:dyDescent="0.2">
      <c r="A62" s="41" t="s">
        <v>6799</v>
      </c>
      <c r="B62" s="42">
        <v>719651003</v>
      </c>
      <c r="C62" s="41" t="s">
        <v>6669</v>
      </c>
      <c r="D62" s="42" t="s">
        <v>6524</v>
      </c>
      <c r="E62" s="42" t="s">
        <v>416</v>
      </c>
      <c r="F62" s="42" t="s">
        <v>417</v>
      </c>
      <c r="G62" s="42" t="s">
        <v>418</v>
      </c>
      <c r="H62" s="42" t="s">
        <v>419</v>
      </c>
      <c r="I62" s="42" t="s">
        <v>420</v>
      </c>
      <c r="J62" s="42" t="s">
        <v>421</v>
      </c>
      <c r="K62" s="42" t="s">
        <v>423</v>
      </c>
      <c r="L62" s="42" t="s">
        <v>198</v>
      </c>
      <c r="M62" s="42" t="s">
        <v>425</v>
      </c>
      <c r="N62" s="42" t="s">
        <v>424</v>
      </c>
      <c r="O62" s="43" t="s">
        <v>422</v>
      </c>
      <c r="P62" s="43"/>
      <c r="Q62" s="42" t="s">
        <v>368</v>
      </c>
      <c r="R62" s="42" t="s">
        <v>426</v>
      </c>
      <c r="S62" s="42">
        <v>37970</v>
      </c>
      <c r="T62" s="42">
        <v>6930</v>
      </c>
      <c r="U62" s="42"/>
      <c r="V62" s="42"/>
      <c r="W62" s="44"/>
      <c r="X62" s="42"/>
      <c r="Y62" s="42"/>
      <c r="Z62" s="42"/>
      <c r="AA62" s="42"/>
      <c r="AB62" s="42"/>
      <c r="AC62" s="41"/>
      <c r="AD62" s="42"/>
      <c r="AE62" s="42"/>
      <c r="AF62" s="42"/>
    </row>
    <row r="63" spans="1:32" s="45" customFormat="1" ht="44.25" customHeight="1" x14ac:dyDescent="0.2">
      <c r="A63" s="41" t="s">
        <v>6800</v>
      </c>
      <c r="B63" s="42">
        <v>708794007</v>
      </c>
      <c r="C63" s="41" t="s">
        <v>72</v>
      </c>
      <c r="D63" s="42" t="s">
        <v>427</v>
      </c>
      <c r="E63" s="42" t="s">
        <v>428</v>
      </c>
      <c r="F63" s="42" t="s">
        <v>429</v>
      </c>
      <c r="G63" s="42" t="s">
        <v>430</v>
      </c>
      <c r="H63" s="42" t="s">
        <v>431</v>
      </c>
      <c r="I63" s="42" t="s">
        <v>432</v>
      </c>
      <c r="J63" s="42" t="s">
        <v>433</v>
      </c>
      <c r="K63" s="42" t="s">
        <v>434</v>
      </c>
      <c r="L63" s="42" t="s">
        <v>47</v>
      </c>
      <c r="M63" s="42" t="s">
        <v>378</v>
      </c>
      <c r="N63" s="42"/>
      <c r="O63" s="43"/>
      <c r="P63" s="43"/>
      <c r="Q63" s="42" t="s">
        <v>368</v>
      </c>
      <c r="R63" s="42" t="s">
        <v>435</v>
      </c>
      <c r="S63" s="42">
        <v>39261</v>
      </c>
      <c r="T63" s="42">
        <v>7361</v>
      </c>
      <c r="U63" s="42"/>
      <c r="V63" s="42"/>
      <c r="W63" s="44"/>
      <c r="X63" s="42"/>
      <c r="Y63" s="42"/>
      <c r="Z63" s="42"/>
      <c r="AA63" s="42"/>
      <c r="AB63" s="42"/>
      <c r="AC63" s="41"/>
      <c r="AD63" s="42"/>
      <c r="AE63" s="42"/>
      <c r="AF63" s="42"/>
    </row>
    <row r="64" spans="1:32" s="45" customFormat="1" ht="44.25" customHeight="1" x14ac:dyDescent="0.2">
      <c r="A64" s="41" t="s">
        <v>6801</v>
      </c>
      <c r="B64" s="42">
        <v>735534009</v>
      </c>
      <c r="C64" s="41" t="s">
        <v>72</v>
      </c>
      <c r="D64" s="42" t="s">
        <v>436</v>
      </c>
      <c r="E64" s="42" t="s">
        <v>6802</v>
      </c>
      <c r="F64" s="42" t="s">
        <v>437</v>
      </c>
      <c r="G64" s="42" t="s">
        <v>6803</v>
      </c>
      <c r="H64" s="42" t="s">
        <v>438</v>
      </c>
      <c r="I64" s="42" t="s">
        <v>6145</v>
      </c>
      <c r="J64" s="42" t="s">
        <v>5295</v>
      </c>
      <c r="K64" s="42" t="s">
        <v>6804</v>
      </c>
      <c r="L64" s="42" t="s">
        <v>48</v>
      </c>
      <c r="M64" s="42" t="s">
        <v>5296</v>
      </c>
      <c r="N64" s="42" t="s">
        <v>6805</v>
      </c>
      <c r="O64" s="43" t="s">
        <v>6806</v>
      </c>
      <c r="P64" s="43"/>
      <c r="Q64" s="42" t="s">
        <v>368</v>
      </c>
      <c r="R64" s="42" t="s">
        <v>6807</v>
      </c>
      <c r="S64" s="42">
        <v>37970</v>
      </c>
      <c r="T64" s="42">
        <v>6971</v>
      </c>
      <c r="U64" s="42"/>
      <c r="V64" s="42"/>
      <c r="W64" s="44"/>
      <c r="X64" s="42"/>
      <c r="Y64" s="42"/>
      <c r="Z64" s="42" t="s">
        <v>8430</v>
      </c>
      <c r="AA64" s="42"/>
      <c r="AB64" s="42"/>
      <c r="AC64" s="41"/>
      <c r="AD64" s="42"/>
      <c r="AE64" s="42"/>
      <c r="AF64" s="42" t="s">
        <v>8431</v>
      </c>
    </row>
    <row r="65" spans="1:32" s="45" customFormat="1" ht="44.25" customHeight="1" x14ac:dyDescent="0.2">
      <c r="A65" s="41" t="s">
        <v>439</v>
      </c>
      <c r="B65" s="42">
        <v>653936605</v>
      </c>
      <c r="C65" s="41" t="s">
        <v>439</v>
      </c>
      <c r="D65" s="42" t="s">
        <v>440</v>
      </c>
      <c r="E65" s="42" t="s">
        <v>441</v>
      </c>
      <c r="F65" s="42" t="s">
        <v>442</v>
      </c>
      <c r="G65" s="42" t="s">
        <v>445</v>
      </c>
      <c r="H65" s="42" t="s">
        <v>443</v>
      </c>
      <c r="I65" s="42" t="s">
        <v>444</v>
      </c>
      <c r="J65" s="42" t="s">
        <v>446</v>
      </c>
      <c r="K65" s="42" t="s">
        <v>448</v>
      </c>
      <c r="L65" s="42" t="s">
        <v>47</v>
      </c>
      <c r="M65" s="42" t="s">
        <v>450</v>
      </c>
      <c r="N65" s="42" t="s">
        <v>449</v>
      </c>
      <c r="O65" s="43" t="s">
        <v>447</v>
      </c>
      <c r="P65" s="43"/>
      <c r="Q65" s="42" t="s">
        <v>451</v>
      </c>
      <c r="R65" s="42" t="s">
        <v>452</v>
      </c>
      <c r="S65" s="42">
        <v>39261</v>
      </c>
      <c r="T65" s="42">
        <v>7360</v>
      </c>
      <c r="U65" s="42"/>
      <c r="V65" s="42"/>
      <c r="W65" s="44"/>
      <c r="X65" s="42"/>
      <c r="Y65" s="42"/>
      <c r="Z65" s="42"/>
      <c r="AA65" s="42"/>
      <c r="AB65" s="42"/>
      <c r="AC65" s="41"/>
      <c r="AD65" s="42"/>
      <c r="AE65" s="42"/>
      <c r="AF65" s="42"/>
    </row>
    <row r="66" spans="1:32" s="45" customFormat="1" ht="44.25" customHeight="1" x14ac:dyDescent="0.2">
      <c r="A66" s="41" t="s">
        <v>6808</v>
      </c>
      <c r="B66" s="42" t="s">
        <v>8517</v>
      </c>
      <c r="C66" s="41" t="s">
        <v>72</v>
      </c>
      <c r="D66" s="42" t="s">
        <v>453</v>
      </c>
      <c r="E66" s="42" t="s">
        <v>454</v>
      </c>
      <c r="F66" s="42" t="s">
        <v>455</v>
      </c>
      <c r="G66" s="42" t="s">
        <v>456</v>
      </c>
      <c r="H66" s="42" t="s">
        <v>457</v>
      </c>
      <c r="I66" s="42" t="s">
        <v>458</v>
      </c>
      <c r="J66" s="42" t="s">
        <v>459</v>
      </c>
      <c r="K66" s="42" t="s">
        <v>460</v>
      </c>
      <c r="L66" s="42" t="s">
        <v>48</v>
      </c>
      <c r="M66" s="42" t="s">
        <v>304</v>
      </c>
      <c r="N66" s="42"/>
      <c r="O66" s="43"/>
      <c r="P66" s="43"/>
      <c r="Q66" s="42" t="s">
        <v>45</v>
      </c>
      <c r="R66" s="42" t="s">
        <v>461</v>
      </c>
      <c r="S66" s="42">
        <v>37970</v>
      </c>
      <c r="T66" s="42">
        <v>7077</v>
      </c>
      <c r="U66" s="42"/>
      <c r="V66" s="42"/>
      <c r="W66" s="44"/>
      <c r="X66" s="42"/>
      <c r="Y66" s="42"/>
      <c r="Z66" s="42"/>
      <c r="AA66" s="42"/>
      <c r="AB66" s="42"/>
      <c r="AC66" s="41"/>
      <c r="AD66" s="42"/>
      <c r="AE66" s="42"/>
      <c r="AF66" s="42"/>
    </row>
    <row r="67" spans="1:32" s="45" customFormat="1" ht="44.25" customHeight="1" x14ac:dyDescent="0.2">
      <c r="A67" s="41" t="s">
        <v>6809</v>
      </c>
      <c r="B67" s="42">
        <v>651853702</v>
      </c>
      <c r="C67" s="41" t="s">
        <v>72</v>
      </c>
      <c r="D67" s="42" t="s">
        <v>462</v>
      </c>
      <c r="E67" s="42" t="s">
        <v>6810</v>
      </c>
      <c r="F67" s="42" t="s">
        <v>463</v>
      </c>
      <c r="G67" s="42" t="s">
        <v>6079</v>
      </c>
      <c r="H67" s="42" t="s">
        <v>123</v>
      </c>
      <c r="I67" s="42" t="s">
        <v>6080</v>
      </c>
      <c r="J67" s="42" t="s">
        <v>464</v>
      </c>
      <c r="K67" s="42" t="s">
        <v>5374</v>
      </c>
      <c r="L67" s="42" t="s">
        <v>47</v>
      </c>
      <c r="M67" s="42" t="s">
        <v>5375</v>
      </c>
      <c r="N67" s="42" t="s">
        <v>8391</v>
      </c>
      <c r="O67" s="43" t="s">
        <v>6811</v>
      </c>
      <c r="P67" s="43"/>
      <c r="Q67" s="42">
        <v>93991</v>
      </c>
      <c r="R67" s="42" t="s">
        <v>6812</v>
      </c>
      <c r="S67" s="42">
        <v>37970</v>
      </c>
      <c r="T67" s="42">
        <v>7102</v>
      </c>
      <c r="U67" s="42"/>
      <c r="V67" s="42"/>
      <c r="W67" s="44"/>
      <c r="X67" s="42"/>
      <c r="Y67" s="42"/>
      <c r="Z67" s="42"/>
      <c r="AA67" s="42"/>
      <c r="AB67" s="42"/>
      <c r="AC67" s="41"/>
      <c r="AD67" s="42"/>
      <c r="AE67" s="42"/>
      <c r="AF67" s="42"/>
    </row>
    <row r="68" spans="1:32" s="45" customFormat="1" ht="44.25" customHeight="1" x14ac:dyDescent="0.2">
      <c r="A68" s="41" t="s">
        <v>6813</v>
      </c>
      <c r="B68" s="42">
        <v>654624909</v>
      </c>
      <c r="C68" s="41" t="s">
        <v>72</v>
      </c>
      <c r="D68" s="42" t="s">
        <v>465</v>
      </c>
      <c r="E68" s="42" t="s">
        <v>466</v>
      </c>
      <c r="F68" s="42" t="s">
        <v>467</v>
      </c>
      <c r="G68" s="42" t="s">
        <v>468</v>
      </c>
      <c r="H68" s="42" t="s">
        <v>469</v>
      </c>
      <c r="I68" s="42" t="s">
        <v>470</v>
      </c>
      <c r="J68" s="42" t="s">
        <v>471</v>
      </c>
      <c r="K68" s="42" t="s">
        <v>472</v>
      </c>
      <c r="L68" s="42" t="s">
        <v>47</v>
      </c>
      <c r="M68" s="42" t="s">
        <v>256</v>
      </c>
      <c r="N68" s="42"/>
      <c r="O68" s="43"/>
      <c r="P68" s="43"/>
      <c r="Q68" s="42" t="s">
        <v>473</v>
      </c>
      <c r="R68" s="42" t="s">
        <v>474</v>
      </c>
      <c r="S68" s="42">
        <v>38720</v>
      </c>
      <c r="T68" s="42">
        <v>7242</v>
      </c>
      <c r="U68" s="42"/>
      <c r="V68" s="42"/>
      <c r="W68" s="44"/>
      <c r="X68" s="42"/>
      <c r="Y68" s="42"/>
      <c r="Z68" s="42"/>
      <c r="AA68" s="42"/>
      <c r="AB68" s="42"/>
      <c r="AC68" s="41"/>
      <c r="AD68" s="42"/>
      <c r="AE68" s="42"/>
      <c r="AF68" s="42"/>
    </row>
    <row r="69" spans="1:32" s="45" customFormat="1" ht="44.25" customHeight="1" x14ac:dyDescent="0.2">
      <c r="A69" s="41" t="s">
        <v>6814</v>
      </c>
      <c r="B69" s="42">
        <v>712782005</v>
      </c>
      <c r="C69" s="41" t="s">
        <v>72</v>
      </c>
      <c r="D69" s="42" t="s">
        <v>475</v>
      </c>
      <c r="E69" s="42" t="s">
        <v>6815</v>
      </c>
      <c r="F69" s="42" t="s">
        <v>476</v>
      </c>
      <c r="G69" s="42" t="s">
        <v>6816</v>
      </c>
      <c r="H69" s="42" t="s">
        <v>477</v>
      </c>
      <c r="I69" s="42" t="s">
        <v>5865</v>
      </c>
      <c r="J69" s="42" t="s">
        <v>5866</v>
      </c>
      <c r="K69" s="42" t="s">
        <v>5867</v>
      </c>
      <c r="L69" s="42" t="s">
        <v>5312</v>
      </c>
      <c r="M69" s="42" t="s">
        <v>480</v>
      </c>
      <c r="N69" s="42" t="s">
        <v>479</v>
      </c>
      <c r="O69" s="43" t="s">
        <v>478</v>
      </c>
      <c r="P69" s="43"/>
      <c r="Q69" s="42" t="s">
        <v>368</v>
      </c>
      <c r="R69" s="42" t="s">
        <v>6817</v>
      </c>
      <c r="S69" s="42">
        <v>37970</v>
      </c>
      <c r="T69" s="42">
        <v>6934</v>
      </c>
      <c r="U69" s="42"/>
      <c r="V69" s="42"/>
      <c r="W69" s="44"/>
      <c r="X69" s="42"/>
      <c r="Y69" s="42"/>
      <c r="Z69" s="42"/>
      <c r="AA69" s="42"/>
      <c r="AB69" s="42"/>
      <c r="AC69" s="41"/>
      <c r="AD69" s="42"/>
      <c r="AE69" s="42"/>
      <c r="AF69" s="42"/>
    </row>
    <row r="70" spans="1:32" s="45" customFormat="1" ht="44.25" customHeight="1" x14ac:dyDescent="0.2">
      <c r="A70" s="41" t="s">
        <v>6818</v>
      </c>
      <c r="B70" s="42">
        <v>650447174</v>
      </c>
      <c r="C70" s="41" t="s">
        <v>49</v>
      </c>
      <c r="D70" s="42" t="s">
        <v>481</v>
      </c>
      <c r="E70" s="42" t="s">
        <v>6819</v>
      </c>
      <c r="F70" s="42" t="s">
        <v>482</v>
      </c>
      <c r="G70" s="42" t="s">
        <v>6820</v>
      </c>
      <c r="H70" s="42" t="s">
        <v>483</v>
      </c>
      <c r="I70" s="42" t="s">
        <v>6821</v>
      </c>
      <c r="J70" s="42" t="s">
        <v>484</v>
      </c>
      <c r="K70" s="42" t="s">
        <v>5544</v>
      </c>
      <c r="L70" s="42" t="s">
        <v>5311</v>
      </c>
      <c r="M70" s="42" t="s">
        <v>485</v>
      </c>
      <c r="N70" s="42" t="s">
        <v>5545</v>
      </c>
      <c r="O70" s="43" t="s">
        <v>6277</v>
      </c>
      <c r="P70" s="43"/>
      <c r="Q70" s="42" t="s">
        <v>368</v>
      </c>
      <c r="R70" s="42" t="s">
        <v>6822</v>
      </c>
      <c r="S70" s="42">
        <v>40882</v>
      </c>
      <c r="T70" s="42">
        <v>7459</v>
      </c>
      <c r="U70" s="42"/>
      <c r="V70" s="42"/>
      <c r="W70" s="44"/>
      <c r="X70" s="42"/>
      <c r="Y70" s="42"/>
      <c r="Z70" s="42"/>
      <c r="AA70" s="42"/>
      <c r="AB70" s="42"/>
      <c r="AC70" s="41"/>
      <c r="AD70" s="42"/>
      <c r="AE70" s="42"/>
      <c r="AF70" s="42"/>
    </row>
    <row r="71" spans="1:32" s="45" customFormat="1" ht="44.25" customHeight="1" x14ac:dyDescent="0.2">
      <c r="A71" s="41" t="s">
        <v>6823</v>
      </c>
      <c r="B71" s="42">
        <v>700151204</v>
      </c>
      <c r="C71" s="41" t="s">
        <v>72</v>
      </c>
      <c r="D71" s="42" t="s">
        <v>486</v>
      </c>
      <c r="E71" s="42" t="s">
        <v>487</v>
      </c>
      <c r="F71" s="42" t="s">
        <v>488</v>
      </c>
      <c r="G71" s="42" t="s">
        <v>489</v>
      </c>
      <c r="H71" s="42" t="s">
        <v>490</v>
      </c>
      <c r="I71" s="42" t="s">
        <v>491</v>
      </c>
      <c r="J71" s="42" t="s">
        <v>492</v>
      </c>
      <c r="K71" s="42" t="s">
        <v>494</v>
      </c>
      <c r="L71" s="42" t="s">
        <v>198</v>
      </c>
      <c r="M71" s="42"/>
      <c r="N71" s="42" t="s">
        <v>495</v>
      </c>
      <c r="O71" s="43" t="s">
        <v>493</v>
      </c>
      <c r="P71" s="43"/>
      <c r="Q71" s="42" t="s">
        <v>368</v>
      </c>
      <c r="R71" s="42" t="s">
        <v>496</v>
      </c>
      <c r="S71" s="42">
        <v>37970</v>
      </c>
      <c r="T71" s="42">
        <v>650</v>
      </c>
      <c r="U71" s="42"/>
      <c r="V71" s="42"/>
      <c r="W71" s="44"/>
      <c r="X71" s="42"/>
      <c r="Y71" s="42"/>
      <c r="Z71" s="42"/>
      <c r="AA71" s="42"/>
      <c r="AB71" s="42"/>
      <c r="AC71" s="41"/>
      <c r="AD71" s="42"/>
      <c r="AE71" s="42"/>
      <c r="AF71" s="42"/>
    </row>
    <row r="72" spans="1:32" s="45" customFormat="1" ht="44.25" customHeight="1" x14ac:dyDescent="0.2">
      <c r="A72" s="41" t="s">
        <v>6824</v>
      </c>
      <c r="B72" s="42">
        <v>653932502</v>
      </c>
      <c r="C72" s="41" t="s">
        <v>72</v>
      </c>
      <c r="D72" s="42" t="s">
        <v>497</v>
      </c>
      <c r="E72" s="42" t="s">
        <v>5377</v>
      </c>
      <c r="F72" s="42" t="s">
        <v>498</v>
      </c>
      <c r="G72" s="42" t="s">
        <v>5378</v>
      </c>
      <c r="H72" s="42" t="s">
        <v>170</v>
      </c>
      <c r="I72" s="42" t="s">
        <v>5379</v>
      </c>
      <c r="J72" s="42" t="s">
        <v>5378</v>
      </c>
      <c r="K72" s="42" t="s">
        <v>499</v>
      </c>
      <c r="L72" s="42" t="s">
        <v>773</v>
      </c>
      <c r="M72" s="42" t="s">
        <v>1588</v>
      </c>
      <c r="N72" s="42"/>
      <c r="O72" s="43"/>
      <c r="P72" s="43"/>
      <c r="Q72" s="42" t="s">
        <v>368</v>
      </c>
      <c r="R72" s="42" t="s">
        <v>500</v>
      </c>
      <c r="S72" s="42">
        <v>38414</v>
      </c>
      <c r="T72" s="42">
        <v>7159</v>
      </c>
      <c r="U72" s="42"/>
      <c r="V72" s="42"/>
      <c r="W72" s="44"/>
      <c r="X72" s="42"/>
      <c r="Y72" s="42"/>
      <c r="Z72" s="42"/>
      <c r="AA72" s="42"/>
      <c r="AB72" s="42"/>
      <c r="AC72" s="41"/>
      <c r="AD72" s="42"/>
      <c r="AE72" s="42"/>
      <c r="AF72" s="42"/>
    </row>
    <row r="73" spans="1:32" s="45" customFormat="1" ht="44.25" customHeight="1" x14ac:dyDescent="0.2">
      <c r="A73" s="41" t="s">
        <v>6825</v>
      </c>
      <c r="B73" s="42">
        <v>719926002</v>
      </c>
      <c r="C73" s="41" t="s">
        <v>49</v>
      </c>
      <c r="D73" s="42" t="s">
        <v>501</v>
      </c>
      <c r="E73" s="42" t="s">
        <v>6525</v>
      </c>
      <c r="F73" s="42" t="s">
        <v>502</v>
      </c>
      <c r="G73" s="42" t="s">
        <v>6526</v>
      </c>
      <c r="H73" s="42" t="s">
        <v>503</v>
      </c>
      <c r="I73" s="42" t="s">
        <v>6527</v>
      </c>
      <c r="J73" s="42" t="s">
        <v>8386</v>
      </c>
      <c r="K73" s="42" t="s">
        <v>5892</v>
      </c>
      <c r="L73" s="42" t="s">
        <v>5312</v>
      </c>
      <c r="M73" s="42" t="s">
        <v>504</v>
      </c>
      <c r="N73" s="42" t="s">
        <v>6528</v>
      </c>
      <c r="O73" s="43" t="s">
        <v>8387</v>
      </c>
      <c r="P73" s="43"/>
      <c r="Q73" s="42" t="s">
        <v>368</v>
      </c>
      <c r="R73" s="42" t="s">
        <v>6529</v>
      </c>
      <c r="S73" s="42">
        <v>37970</v>
      </c>
      <c r="T73" s="42">
        <v>6866</v>
      </c>
      <c r="U73" s="42"/>
      <c r="V73" s="42"/>
      <c r="W73" s="44"/>
      <c r="X73" s="42"/>
      <c r="Y73" s="42"/>
      <c r="Z73" s="42" t="s">
        <v>8432</v>
      </c>
      <c r="AA73" s="42"/>
      <c r="AB73" s="42"/>
      <c r="AC73" s="41"/>
      <c r="AD73" s="42"/>
      <c r="AE73" s="42"/>
      <c r="AF73" s="42" t="s">
        <v>8433</v>
      </c>
    </row>
    <row r="74" spans="1:32" s="45" customFormat="1" ht="44.25" customHeight="1" x14ac:dyDescent="0.2">
      <c r="A74" s="41" t="s">
        <v>6826</v>
      </c>
      <c r="B74" s="42">
        <v>650929403</v>
      </c>
      <c r="C74" s="41" t="s">
        <v>505</v>
      </c>
      <c r="D74" s="42" t="s">
        <v>506</v>
      </c>
      <c r="E74" s="42" t="s">
        <v>5559</v>
      </c>
      <c r="F74" s="42" t="s">
        <v>507</v>
      </c>
      <c r="G74" s="42" t="s">
        <v>5712</v>
      </c>
      <c r="H74" s="42" t="s">
        <v>508</v>
      </c>
      <c r="I74" s="42" t="s">
        <v>5713</v>
      </c>
      <c r="J74" s="42" t="s">
        <v>509</v>
      </c>
      <c r="K74" s="42" t="s">
        <v>510</v>
      </c>
      <c r="L74" s="42" t="s">
        <v>47</v>
      </c>
      <c r="M74" s="42" t="s">
        <v>623</v>
      </c>
      <c r="N74" s="42" t="s">
        <v>511</v>
      </c>
      <c r="O74" s="43" t="s">
        <v>5560</v>
      </c>
      <c r="P74" s="43"/>
      <c r="Q74" s="42" t="s">
        <v>368</v>
      </c>
      <c r="R74" s="42" t="s">
        <v>5756</v>
      </c>
      <c r="S74" s="42">
        <v>39636</v>
      </c>
      <c r="T74" s="42">
        <v>7399</v>
      </c>
      <c r="U74" s="42"/>
      <c r="V74" s="42"/>
      <c r="W74" s="44"/>
      <c r="X74" s="42"/>
      <c r="Y74" s="42"/>
      <c r="Z74" s="42"/>
      <c r="AA74" s="42"/>
      <c r="AB74" s="42"/>
      <c r="AC74" s="41"/>
      <c r="AD74" s="42"/>
      <c r="AE74" s="42"/>
      <c r="AF74" s="42"/>
    </row>
    <row r="75" spans="1:32" s="45" customFormat="1" ht="44.25" customHeight="1" x14ac:dyDescent="0.2">
      <c r="A75" s="41" t="s">
        <v>6827</v>
      </c>
      <c r="B75" s="42">
        <v>708167002</v>
      </c>
      <c r="C75" s="41" t="s">
        <v>512</v>
      </c>
      <c r="D75" s="42" t="s">
        <v>513</v>
      </c>
      <c r="E75" s="42" t="s">
        <v>26</v>
      </c>
      <c r="F75" s="42" t="s">
        <v>514</v>
      </c>
      <c r="G75" s="42" t="s">
        <v>5414</v>
      </c>
      <c r="H75" s="42">
        <v>2017</v>
      </c>
      <c r="I75" s="42" t="s">
        <v>5726</v>
      </c>
      <c r="J75" s="42" t="s">
        <v>5380</v>
      </c>
      <c r="K75" s="42" t="s">
        <v>515</v>
      </c>
      <c r="L75" s="42" t="s">
        <v>309</v>
      </c>
      <c r="M75" s="42" t="s">
        <v>516</v>
      </c>
      <c r="N75" s="42" t="s">
        <v>5381</v>
      </c>
      <c r="O75" s="43" t="s">
        <v>5382</v>
      </c>
      <c r="P75" s="43" t="s">
        <v>5383</v>
      </c>
      <c r="Q75" s="42">
        <v>91001</v>
      </c>
      <c r="R75" s="42" t="s">
        <v>517</v>
      </c>
      <c r="S75" s="42">
        <v>37970</v>
      </c>
      <c r="T75" s="42">
        <v>6912</v>
      </c>
      <c r="U75" s="42"/>
      <c r="V75" s="42"/>
      <c r="W75" s="44"/>
      <c r="X75" s="42"/>
      <c r="Y75" s="42"/>
      <c r="Z75" s="42"/>
      <c r="AA75" s="42"/>
      <c r="AB75" s="42"/>
      <c r="AC75" s="41"/>
      <c r="AD75" s="42"/>
      <c r="AE75" s="42"/>
      <c r="AF75" s="42"/>
    </row>
    <row r="76" spans="1:32" s="45" customFormat="1" ht="44.25" customHeight="1" x14ac:dyDescent="0.2">
      <c r="A76" s="41" t="s">
        <v>6828</v>
      </c>
      <c r="B76" s="42">
        <v>603180003</v>
      </c>
      <c r="C76" s="41" t="s">
        <v>512</v>
      </c>
      <c r="D76" s="42" t="s">
        <v>519</v>
      </c>
      <c r="E76" s="42" t="s">
        <v>26</v>
      </c>
      <c r="F76" s="42" t="s">
        <v>514</v>
      </c>
      <c r="G76" s="42" t="s">
        <v>520</v>
      </c>
      <c r="H76" s="42" t="s">
        <v>521</v>
      </c>
      <c r="I76" s="42" t="s">
        <v>522</v>
      </c>
      <c r="J76" s="42" t="s">
        <v>523</v>
      </c>
      <c r="K76" s="42" t="s">
        <v>526</v>
      </c>
      <c r="L76" s="42" t="s">
        <v>527</v>
      </c>
      <c r="M76" s="42" t="s">
        <v>528</v>
      </c>
      <c r="N76" s="42" t="s">
        <v>525</v>
      </c>
      <c r="O76" s="43" t="s">
        <v>524</v>
      </c>
      <c r="P76" s="43"/>
      <c r="Q76" s="42">
        <v>91001</v>
      </c>
      <c r="R76" s="42" t="s">
        <v>529</v>
      </c>
      <c r="S76" s="42">
        <v>37970</v>
      </c>
      <c r="T76" s="42">
        <v>6947</v>
      </c>
      <c r="U76" s="42"/>
      <c r="V76" s="42"/>
      <c r="W76" s="44"/>
      <c r="X76" s="42"/>
      <c r="Y76" s="42"/>
      <c r="Z76" s="42"/>
      <c r="AA76" s="42"/>
      <c r="AB76" s="42"/>
      <c r="AC76" s="41"/>
      <c r="AD76" s="42"/>
      <c r="AE76" s="42"/>
      <c r="AF76" s="42"/>
    </row>
    <row r="77" spans="1:32" s="45" customFormat="1" ht="44.25" customHeight="1" x14ac:dyDescent="0.2">
      <c r="A77" s="41" t="s">
        <v>6829</v>
      </c>
      <c r="B77" s="42">
        <v>708168009</v>
      </c>
      <c r="C77" s="41" t="s">
        <v>512</v>
      </c>
      <c r="D77" s="42" t="s">
        <v>530</v>
      </c>
      <c r="E77" s="42" t="s">
        <v>26</v>
      </c>
      <c r="F77" s="42" t="s">
        <v>514</v>
      </c>
      <c r="G77" s="42" t="s">
        <v>531</v>
      </c>
      <c r="H77" s="42" t="s">
        <v>532</v>
      </c>
      <c r="I77" s="42" t="s">
        <v>533</v>
      </c>
      <c r="J77" s="42" t="s">
        <v>534</v>
      </c>
      <c r="K77" s="42" t="s">
        <v>536</v>
      </c>
      <c r="L77" s="42" t="s">
        <v>538</v>
      </c>
      <c r="M77" s="42" t="s">
        <v>537</v>
      </c>
      <c r="N77" s="42" t="s">
        <v>5409</v>
      </c>
      <c r="O77" s="43" t="s">
        <v>535</v>
      </c>
      <c r="P77" s="43"/>
      <c r="Q77" s="42">
        <v>91001</v>
      </c>
      <c r="R77" s="42" t="s">
        <v>529</v>
      </c>
      <c r="S77" s="42">
        <v>37970</v>
      </c>
      <c r="T77" s="42">
        <v>6873</v>
      </c>
      <c r="U77" s="42"/>
      <c r="V77" s="42"/>
      <c r="W77" s="44"/>
      <c r="X77" s="42"/>
      <c r="Y77" s="42"/>
      <c r="Z77" s="42"/>
      <c r="AA77" s="42"/>
      <c r="AB77" s="42"/>
      <c r="AC77" s="41"/>
      <c r="AD77" s="42"/>
      <c r="AE77" s="42"/>
      <c r="AF77" s="42"/>
    </row>
    <row r="78" spans="1:32" s="45" customFormat="1" ht="44.25" customHeight="1" x14ac:dyDescent="0.2">
      <c r="A78" s="41" t="s">
        <v>6830</v>
      </c>
      <c r="B78" s="42">
        <v>707862009</v>
      </c>
      <c r="C78" s="41" t="s">
        <v>539</v>
      </c>
      <c r="D78" s="42" t="s">
        <v>540</v>
      </c>
      <c r="E78" s="42" t="s">
        <v>26</v>
      </c>
      <c r="F78" s="42" t="s">
        <v>541</v>
      </c>
      <c r="G78" s="42" t="s">
        <v>5583</v>
      </c>
      <c r="H78" s="42" t="s">
        <v>5586</v>
      </c>
      <c r="I78" s="42" t="s">
        <v>5711</v>
      </c>
      <c r="J78" s="42" t="s">
        <v>5585</v>
      </c>
      <c r="K78" s="42" t="s">
        <v>542</v>
      </c>
      <c r="L78" s="42" t="s">
        <v>47</v>
      </c>
      <c r="M78" s="42" t="s">
        <v>256</v>
      </c>
      <c r="N78" s="42" t="s">
        <v>5581</v>
      </c>
      <c r="O78" s="43" t="s">
        <v>5582</v>
      </c>
      <c r="P78" s="43"/>
      <c r="Q78" s="42">
        <v>91001</v>
      </c>
      <c r="R78" s="42" t="s">
        <v>5584</v>
      </c>
      <c r="S78" s="42">
        <v>41985</v>
      </c>
      <c r="T78" s="42">
        <v>7519</v>
      </c>
      <c r="U78" s="42"/>
      <c r="V78" s="42"/>
      <c r="W78" s="44"/>
      <c r="X78" s="42"/>
      <c r="Y78" s="42"/>
      <c r="Z78" s="42"/>
      <c r="AA78" s="42"/>
      <c r="AB78" s="42"/>
      <c r="AC78" s="41"/>
      <c r="AD78" s="42"/>
      <c r="AE78" s="42"/>
      <c r="AF78" s="42"/>
    </row>
    <row r="79" spans="1:32" s="45" customFormat="1" ht="44.25" customHeight="1" x14ac:dyDescent="0.2">
      <c r="A79" s="41" t="s">
        <v>6831</v>
      </c>
      <c r="B79" s="42">
        <v>650213203</v>
      </c>
      <c r="C79" s="41" t="s">
        <v>72</v>
      </c>
      <c r="D79" s="42" t="s">
        <v>543</v>
      </c>
      <c r="E79" s="42" t="s">
        <v>6832</v>
      </c>
      <c r="F79" s="42" t="s">
        <v>544</v>
      </c>
      <c r="G79" s="42" t="s">
        <v>6833</v>
      </c>
      <c r="H79" s="42" t="s">
        <v>4864</v>
      </c>
      <c r="I79" s="42" t="s">
        <v>6834</v>
      </c>
      <c r="J79" s="42" t="s">
        <v>8057</v>
      </c>
      <c r="K79" s="42" t="s">
        <v>4865</v>
      </c>
      <c r="L79" s="42" t="s">
        <v>5315</v>
      </c>
      <c r="M79" s="42" t="s">
        <v>545</v>
      </c>
      <c r="N79" s="42" t="s">
        <v>6835</v>
      </c>
      <c r="O79" s="43" t="s">
        <v>6836</v>
      </c>
      <c r="P79" s="43"/>
      <c r="Q79" s="42" t="s">
        <v>368</v>
      </c>
      <c r="R79" s="42" t="s">
        <v>6837</v>
      </c>
      <c r="S79" s="42">
        <v>43174</v>
      </c>
      <c r="T79" s="42">
        <v>7462</v>
      </c>
      <c r="U79" s="42"/>
      <c r="V79" s="42"/>
      <c r="W79" s="44"/>
      <c r="X79" s="42"/>
      <c r="Y79" s="42"/>
      <c r="Z79" s="42"/>
      <c r="AA79" s="42"/>
      <c r="AB79" s="42"/>
      <c r="AC79" s="41"/>
      <c r="AD79" s="42"/>
      <c r="AE79" s="42"/>
      <c r="AF79" s="42" t="s">
        <v>8428</v>
      </c>
    </row>
    <row r="80" spans="1:32" s="45" customFormat="1" ht="44.25" customHeight="1" x14ac:dyDescent="0.2">
      <c r="A80" s="41" t="s">
        <v>6838</v>
      </c>
      <c r="B80" s="42">
        <v>659070006</v>
      </c>
      <c r="C80" s="41" t="s">
        <v>546</v>
      </c>
      <c r="D80" s="42" t="s">
        <v>547</v>
      </c>
      <c r="E80" s="42" t="s">
        <v>8058</v>
      </c>
      <c r="F80" s="42" t="s">
        <v>548</v>
      </c>
      <c r="G80" s="42" t="s">
        <v>549</v>
      </c>
      <c r="H80" s="42" t="s">
        <v>550</v>
      </c>
      <c r="I80" s="42" t="s">
        <v>8059</v>
      </c>
      <c r="J80" s="42" t="s">
        <v>8060</v>
      </c>
      <c r="K80" s="42" t="s">
        <v>5969</v>
      </c>
      <c r="L80" s="42" t="s">
        <v>5313</v>
      </c>
      <c r="M80" s="42" t="s">
        <v>551</v>
      </c>
      <c r="N80" s="42" t="s">
        <v>5967</v>
      </c>
      <c r="O80" s="43" t="s">
        <v>5968</v>
      </c>
      <c r="P80" s="43" t="s">
        <v>5699</v>
      </c>
      <c r="Q80" s="42" t="s">
        <v>552</v>
      </c>
      <c r="R80" s="42" t="s">
        <v>6839</v>
      </c>
      <c r="S80" s="42">
        <v>43307</v>
      </c>
      <c r="T80" s="42">
        <v>7652</v>
      </c>
      <c r="U80" s="42"/>
      <c r="V80" s="42"/>
      <c r="W80" s="44"/>
      <c r="X80" s="42"/>
      <c r="Y80" s="42"/>
      <c r="Z80" s="42"/>
      <c r="AA80" s="42"/>
      <c r="AB80" s="42"/>
      <c r="AC80" s="41"/>
      <c r="AD80" s="42"/>
      <c r="AE80" s="42"/>
      <c r="AF80" s="42" t="s">
        <v>8434</v>
      </c>
    </row>
    <row r="81" spans="1:32" s="45" customFormat="1" ht="44.25" customHeight="1" x14ac:dyDescent="0.2">
      <c r="A81" s="41" t="s">
        <v>6840</v>
      </c>
      <c r="B81" s="42">
        <v>651653096</v>
      </c>
      <c r="C81" s="41" t="s">
        <v>72</v>
      </c>
      <c r="D81" s="42" t="s">
        <v>4280</v>
      </c>
      <c r="E81" s="42" t="s">
        <v>553</v>
      </c>
      <c r="F81" s="42" t="s">
        <v>4281</v>
      </c>
      <c r="G81" s="42" t="s">
        <v>4282</v>
      </c>
      <c r="H81" s="42" t="s">
        <v>554</v>
      </c>
      <c r="I81" s="42" t="s">
        <v>4283</v>
      </c>
      <c r="J81" s="42" t="s">
        <v>555</v>
      </c>
      <c r="K81" s="42" t="s">
        <v>4284</v>
      </c>
      <c r="L81" s="42" t="s">
        <v>48</v>
      </c>
      <c r="M81" s="42" t="s">
        <v>556</v>
      </c>
      <c r="N81" s="42" t="s">
        <v>557</v>
      </c>
      <c r="O81" s="43" t="s">
        <v>558</v>
      </c>
      <c r="P81" s="43"/>
      <c r="Q81" s="42" t="s">
        <v>127</v>
      </c>
      <c r="R81" s="42" t="s">
        <v>559</v>
      </c>
      <c r="S81" s="42">
        <v>43516</v>
      </c>
      <c r="T81" s="42">
        <v>7671</v>
      </c>
      <c r="U81" s="42"/>
      <c r="V81" s="42"/>
      <c r="W81" s="44"/>
      <c r="X81" s="42"/>
      <c r="Y81" s="42"/>
      <c r="Z81" s="42"/>
      <c r="AA81" s="42"/>
      <c r="AB81" s="42"/>
      <c r="AC81" s="41"/>
      <c r="AD81" s="42"/>
      <c r="AE81" s="42"/>
      <c r="AF81" s="42"/>
    </row>
    <row r="82" spans="1:32" s="45" customFormat="1" ht="44.25" customHeight="1" x14ac:dyDescent="0.2">
      <c r="A82" s="41" t="s">
        <v>6841</v>
      </c>
      <c r="B82" s="42">
        <v>703708005</v>
      </c>
      <c r="C82" s="41" t="s">
        <v>72</v>
      </c>
      <c r="D82" s="42" t="s">
        <v>560</v>
      </c>
      <c r="E82" s="42" t="s">
        <v>561</v>
      </c>
      <c r="F82" s="42" t="s">
        <v>562</v>
      </c>
      <c r="G82" s="42" t="s">
        <v>563</v>
      </c>
      <c r="H82" s="42" t="s">
        <v>564</v>
      </c>
      <c r="I82" s="42" t="s">
        <v>565</v>
      </c>
      <c r="J82" s="42" t="s">
        <v>566</v>
      </c>
      <c r="K82" s="42" t="s">
        <v>568</v>
      </c>
      <c r="L82" s="42" t="s">
        <v>309</v>
      </c>
      <c r="M82" s="42" t="s">
        <v>516</v>
      </c>
      <c r="N82" s="42" t="s">
        <v>567</v>
      </c>
      <c r="O82" s="43"/>
      <c r="P82" s="43"/>
      <c r="Q82" s="42">
        <v>93401</v>
      </c>
      <c r="R82" s="42" t="s">
        <v>569</v>
      </c>
      <c r="S82" s="42">
        <v>37960</v>
      </c>
      <c r="T82" s="42">
        <v>850</v>
      </c>
      <c r="U82" s="42"/>
      <c r="V82" s="42"/>
      <c r="W82" s="44"/>
      <c r="X82" s="42"/>
      <c r="Y82" s="42"/>
      <c r="Z82" s="42"/>
      <c r="AA82" s="42"/>
      <c r="AB82" s="42"/>
      <c r="AC82" s="41"/>
      <c r="AD82" s="42"/>
      <c r="AE82" s="42"/>
      <c r="AF82" s="42"/>
    </row>
    <row r="83" spans="1:32" s="45" customFormat="1" ht="44.25" customHeight="1" x14ac:dyDescent="0.2">
      <c r="A83" s="41" t="s">
        <v>6842</v>
      </c>
      <c r="B83" s="42">
        <v>712091002</v>
      </c>
      <c r="C83" s="41" t="s">
        <v>72</v>
      </c>
      <c r="D83" s="42" t="s">
        <v>570</v>
      </c>
      <c r="E83" s="42" t="s">
        <v>6843</v>
      </c>
      <c r="F83" s="42" t="s">
        <v>571</v>
      </c>
      <c r="G83" s="42" t="s">
        <v>6844</v>
      </c>
      <c r="H83" s="42" t="s">
        <v>572</v>
      </c>
      <c r="I83" s="42" t="s">
        <v>573</v>
      </c>
      <c r="J83" s="42" t="s">
        <v>5814</v>
      </c>
      <c r="K83" s="42" t="s">
        <v>574</v>
      </c>
      <c r="L83" s="42" t="s">
        <v>47</v>
      </c>
      <c r="M83" s="42" t="s">
        <v>575</v>
      </c>
      <c r="N83" s="42" t="s">
        <v>577</v>
      </c>
      <c r="O83" s="43" t="s">
        <v>5815</v>
      </c>
      <c r="P83" s="43"/>
      <c r="Q83" s="42" t="s">
        <v>368</v>
      </c>
      <c r="R83" s="42" t="s">
        <v>6845</v>
      </c>
      <c r="S83" s="42">
        <v>38344</v>
      </c>
      <c r="T83" s="42">
        <v>7160</v>
      </c>
      <c r="U83" s="42"/>
      <c r="V83" s="42"/>
      <c r="W83" s="44"/>
      <c r="X83" s="42"/>
      <c r="Y83" s="42"/>
      <c r="Z83" s="42"/>
      <c r="AA83" s="42"/>
      <c r="AB83" s="42"/>
      <c r="AC83" s="41"/>
      <c r="AD83" s="42"/>
      <c r="AE83" s="42"/>
      <c r="AF83" s="42" t="s">
        <v>8435</v>
      </c>
    </row>
    <row r="84" spans="1:32" s="45" customFormat="1" ht="44.25" customHeight="1" x14ac:dyDescent="0.2">
      <c r="A84" s="41" t="s">
        <v>6846</v>
      </c>
      <c r="B84" s="42">
        <v>709659006</v>
      </c>
      <c r="C84" s="41" t="s">
        <v>72</v>
      </c>
      <c r="D84" s="42" t="s">
        <v>578</v>
      </c>
      <c r="E84" s="42" t="s">
        <v>579</v>
      </c>
      <c r="F84" s="42" t="s">
        <v>580</v>
      </c>
      <c r="G84" s="42" t="s">
        <v>581</v>
      </c>
      <c r="H84" s="42" t="s">
        <v>123</v>
      </c>
      <c r="I84" s="42" t="s">
        <v>582</v>
      </c>
      <c r="J84" s="42" t="s">
        <v>583</v>
      </c>
      <c r="K84" s="42" t="s">
        <v>585</v>
      </c>
      <c r="L84" s="42" t="s">
        <v>198</v>
      </c>
      <c r="M84" s="42" t="s">
        <v>425</v>
      </c>
      <c r="N84" s="42"/>
      <c r="O84" s="43" t="s">
        <v>584</v>
      </c>
      <c r="P84" s="43"/>
      <c r="Q84" s="42" t="s">
        <v>368</v>
      </c>
      <c r="R84" s="42" t="s">
        <v>587</v>
      </c>
      <c r="S84" s="42">
        <v>37970</v>
      </c>
      <c r="T84" s="42">
        <v>2200</v>
      </c>
      <c r="U84" s="42"/>
      <c r="V84" s="42"/>
      <c r="W84" s="44"/>
      <c r="X84" s="42"/>
      <c r="Y84" s="42"/>
      <c r="Z84" s="42"/>
      <c r="AA84" s="42"/>
      <c r="AB84" s="42"/>
      <c r="AC84" s="41"/>
      <c r="AD84" s="42"/>
      <c r="AE84" s="42"/>
      <c r="AF84" s="42"/>
    </row>
    <row r="85" spans="1:32" s="45" customFormat="1" ht="44.25" customHeight="1" x14ac:dyDescent="0.2">
      <c r="A85" s="41" t="s">
        <v>6847</v>
      </c>
      <c r="B85" s="42">
        <v>651131154</v>
      </c>
      <c r="C85" s="41" t="s">
        <v>72</v>
      </c>
      <c r="D85" s="42" t="s">
        <v>588</v>
      </c>
      <c r="E85" s="42" t="s">
        <v>6848</v>
      </c>
      <c r="F85" s="42" t="s">
        <v>589</v>
      </c>
      <c r="G85" s="42" t="s">
        <v>6849</v>
      </c>
      <c r="H85" s="42" t="s">
        <v>409</v>
      </c>
      <c r="I85" s="42" t="s">
        <v>6850</v>
      </c>
      <c r="J85" s="42" t="s">
        <v>590</v>
      </c>
      <c r="K85" s="42" t="s">
        <v>6851</v>
      </c>
      <c r="L85" s="42" t="s">
        <v>5315</v>
      </c>
      <c r="M85" s="42" t="s">
        <v>545</v>
      </c>
      <c r="N85" s="42" t="s">
        <v>6852</v>
      </c>
      <c r="O85" s="43" t="s">
        <v>6853</v>
      </c>
      <c r="P85" s="43"/>
      <c r="Q85" s="42" t="s">
        <v>368</v>
      </c>
      <c r="R85" s="42" t="s">
        <v>6854</v>
      </c>
      <c r="S85" s="42">
        <v>42472</v>
      </c>
      <c r="T85" s="42">
        <v>7605</v>
      </c>
      <c r="U85" s="42"/>
      <c r="V85" s="42"/>
      <c r="W85" s="44"/>
      <c r="X85" s="42"/>
      <c r="Y85" s="42"/>
      <c r="Z85" s="42"/>
      <c r="AA85" s="42"/>
      <c r="AB85" s="42"/>
      <c r="AC85" s="41"/>
      <c r="AD85" s="42"/>
      <c r="AE85" s="42"/>
      <c r="AF85" s="42"/>
    </row>
    <row r="86" spans="1:32" s="45" customFormat="1" ht="44.25" customHeight="1" x14ac:dyDescent="0.2">
      <c r="A86" s="41" t="s">
        <v>6855</v>
      </c>
      <c r="B86" s="42">
        <v>650926250</v>
      </c>
      <c r="C86" s="41" t="s">
        <v>72</v>
      </c>
      <c r="D86" s="42" t="s">
        <v>591</v>
      </c>
      <c r="E86" s="42" t="s">
        <v>592</v>
      </c>
      <c r="F86" s="42" t="s">
        <v>593</v>
      </c>
      <c r="G86" s="42" t="s">
        <v>594</v>
      </c>
      <c r="H86" s="42" t="s">
        <v>595</v>
      </c>
      <c r="I86" s="42" t="s">
        <v>596</v>
      </c>
      <c r="J86" s="42" t="s">
        <v>597</v>
      </c>
      <c r="K86" s="42" t="s">
        <v>598</v>
      </c>
      <c r="L86" s="42" t="s">
        <v>309</v>
      </c>
      <c r="M86" s="42" t="s">
        <v>599</v>
      </c>
      <c r="N86" s="42"/>
      <c r="O86" s="43"/>
      <c r="P86" s="43"/>
      <c r="Q86" s="42" t="s">
        <v>600</v>
      </c>
      <c r="R86" s="42" t="s">
        <v>601</v>
      </c>
      <c r="S86" s="42">
        <v>43048</v>
      </c>
      <c r="T86" s="42">
        <v>7639</v>
      </c>
      <c r="U86" s="42"/>
      <c r="V86" s="42"/>
      <c r="W86" s="44"/>
      <c r="X86" s="42"/>
      <c r="Y86" s="42"/>
      <c r="Z86" s="42"/>
      <c r="AA86" s="42"/>
      <c r="AB86" s="42"/>
      <c r="AC86" s="41"/>
      <c r="AD86" s="42"/>
      <c r="AE86" s="42"/>
      <c r="AF86" s="42"/>
    </row>
    <row r="87" spans="1:32" s="45" customFormat="1" ht="44.25" customHeight="1" x14ac:dyDescent="0.2">
      <c r="A87" s="41" t="s">
        <v>6856</v>
      </c>
      <c r="B87" s="42">
        <v>533330878</v>
      </c>
      <c r="C87" s="41"/>
      <c r="D87" s="42" t="s">
        <v>6530</v>
      </c>
      <c r="E87" s="42" t="s">
        <v>6857</v>
      </c>
      <c r="F87" s="42" t="s">
        <v>5941</v>
      </c>
      <c r="G87" s="42" t="s">
        <v>6858</v>
      </c>
      <c r="H87" s="42" t="s">
        <v>1280</v>
      </c>
      <c r="I87" s="42" t="s">
        <v>6859</v>
      </c>
      <c r="J87" s="42" t="s">
        <v>6860</v>
      </c>
      <c r="K87" s="42" t="s">
        <v>5942</v>
      </c>
      <c r="L87" s="42" t="s">
        <v>538</v>
      </c>
      <c r="M87" s="42" t="s">
        <v>187</v>
      </c>
      <c r="N87" s="42" t="s">
        <v>5943</v>
      </c>
      <c r="O87" s="43" t="s">
        <v>5944</v>
      </c>
      <c r="P87" s="43"/>
      <c r="Q87" s="42">
        <v>93401</v>
      </c>
      <c r="R87" s="42" t="s">
        <v>6861</v>
      </c>
      <c r="S87" s="42" t="s">
        <v>6862</v>
      </c>
      <c r="T87" s="42">
        <v>7707</v>
      </c>
      <c r="U87" s="42"/>
      <c r="V87" s="42"/>
      <c r="W87" s="44"/>
      <c r="X87" s="42"/>
      <c r="Y87" s="42"/>
      <c r="Z87" s="42"/>
      <c r="AA87" s="42"/>
      <c r="AB87" s="42"/>
      <c r="AC87" s="41"/>
      <c r="AD87" s="42"/>
      <c r="AE87" s="42"/>
      <c r="AF87" s="42"/>
    </row>
    <row r="88" spans="1:32" s="45" customFormat="1" ht="44.25" customHeight="1" x14ac:dyDescent="0.2">
      <c r="A88" s="41" t="s">
        <v>6863</v>
      </c>
      <c r="B88" s="42">
        <v>659362805</v>
      </c>
      <c r="C88" s="41" t="s">
        <v>49</v>
      </c>
      <c r="D88" s="42" t="s">
        <v>602</v>
      </c>
      <c r="E88" s="42" t="s">
        <v>6864</v>
      </c>
      <c r="F88" s="42" t="s">
        <v>603</v>
      </c>
      <c r="G88" s="42" t="s">
        <v>6865</v>
      </c>
      <c r="H88" s="42" t="s">
        <v>604</v>
      </c>
      <c r="I88" s="42" t="s">
        <v>6866</v>
      </c>
      <c r="J88" s="42" t="s">
        <v>5990</v>
      </c>
      <c r="K88" s="42" t="s">
        <v>605</v>
      </c>
      <c r="L88" s="42" t="s">
        <v>47</v>
      </c>
      <c r="M88" s="42" t="s">
        <v>606</v>
      </c>
      <c r="N88" s="42" t="s">
        <v>5991</v>
      </c>
      <c r="O88" s="43" t="s">
        <v>5992</v>
      </c>
      <c r="P88" s="43"/>
      <c r="Q88" s="42">
        <v>93991</v>
      </c>
      <c r="R88" s="42" t="s">
        <v>6867</v>
      </c>
      <c r="S88" s="42">
        <v>39720</v>
      </c>
      <c r="T88" s="42">
        <v>7406</v>
      </c>
      <c r="U88" s="42"/>
      <c r="V88" s="42"/>
      <c r="W88" s="44"/>
      <c r="X88" s="42"/>
      <c r="Y88" s="42"/>
      <c r="Z88" s="42"/>
      <c r="AA88" s="42"/>
      <c r="AB88" s="42"/>
      <c r="AC88" s="41"/>
      <c r="AD88" s="42"/>
      <c r="AE88" s="42"/>
      <c r="AF88" s="42"/>
    </row>
    <row r="89" spans="1:32" s="45" customFormat="1" ht="44.25" customHeight="1" x14ac:dyDescent="0.2">
      <c r="A89" s="41" t="s">
        <v>6868</v>
      </c>
      <c r="B89" s="42">
        <v>721291006</v>
      </c>
      <c r="C89" s="41" t="s">
        <v>607</v>
      </c>
      <c r="D89" s="42" t="s">
        <v>608</v>
      </c>
      <c r="E89" s="42" t="s">
        <v>609</v>
      </c>
      <c r="F89" s="42" t="s">
        <v>610</v>
      </c>
      <c r="G89" s="42" t="s">
        <v>611</v>
      </c>
      <c r="H89" s="42" t="s">
        <v>604</v>
      </c>
      <c r="I89" s="42" t="s">
        <v>612</v>
      </c>
      <c r="J89" s="42" t="s">
        <v>613</v>
      </c>
      <c r="K89" s="42" t="s">
        <v>615</v>
      </c>
      <c r="L89" s="42" t="s">
        <v>309</v>
      </c>
      <c r="M89" s="42" t="s">
        <v>617</v>
      </c>
      <c r="N89" s="42" t="s">
        <v>616</v>
      </c>
      <c r="O89" s="43" t="s">
        <v>614</v>
      </c>
      <c r="P89" s="43"/>
      <c r="Q89" s="42" t="s">
        <v>368</v>
      </c>
      <c r="R89" s="42" t="s">
        <v>618</v>
      </c>
      <c r="S89" s="42">
        <v>37970</v>
      </c>
      <c r="T89" s="42">
        <v>6889</v>
      </c>
      <c r="U89" s="42"/>
      <c r="V89" s="42"/>
      <c r="W89" s="44"/>
      <c r="X89" s="42"/>
      <c r="Y89" s="42"/>
      <c r="Z89" s="42"/>
      <c r="AA89" s="42"/>
      <c r="AB89" s="42"/>
      <c r="AC89" s="41"/>
      <c r="AD89" s="42"/>
      <c r="AE89" s="42"/>
      <c r="AF89" s="42"/>
    </row>
    <row r="90" spans="1:32" s="45" customFormat="1" ht="44.25" customHeight="1" x14ac:dyDescent="0.2">
      <c r="A90" s="41" t="s">
        <v>6869</v>
      </c>
      <c r="B90" s="42">
        <v>719400000</v>
      </c>
      <c r="C90" s="41" t="s">
        <v>72</v>
      </c>
      <c r="D90" s="42" t="s">
        <v>619</v>
      </c>
      <c r="E90" s="42" t="s">
        <v>6870</v>
      </c>
      <c r="F90" s="42" t="s">
        <v>620</v>
      </c>
      <c r="G90" s="42" t="s">
        <v>6871</v>
      </c>
      <c r="H90" s="42" t="s">
        <v>621</v>
      </c>
      <c r="I90" s="42" t="s">
        <v>6872</v>
      </c>
      <c r="J90" s="42" t="s">
        <v>6873</v>
      </c>
      <c r="K90" s="42" t="s">
        <v>622</v>
      </c>
      <c r="L90" s="42" t="s">
        <v>47</v>
      </c>
      <c r="M90" s="42" t="s">
        <v>623</v>
      </c>
      <c r="N90" s="42" t="s">
        <v>6163</v>
      </c>
      <c r="O90" s="43" t="s">
        <v>624</v>
      </c>
      <c r="P90" s="43"/>
      <c r="Q90" s="42" t="s">
        <v>368</v>
      </c>
      <c r="R90" s="42" t="s">
        <v>6874</v>
      </c>
      <c r="S90" s="42">
        <v>37970</v>
      </c>
      <c r="T90" s="42">
        <v>3842</v>
      </c>
      <c r="U90" s="42"/>
      <c r="V90" s="42"/>
      <c r="W90" s="44"/>
      <c r="X90" s="42"/>
      <c r="Y90" s="42"/>
      <c r="Z90" s="42" t="s">
        <v>8432</v>
      </c>
      <c r="AA90" s="42"/>
      <c r="AB90" s="42"/>
      <c r="AC90" s="41"/>
      <c r="AD90" s="42"/>
      <c r="AE90" s="42"/>
      <c r="AF90" s="42" t="s">
        <v>8436</v>
      </c>
    </row>
    <row r="91" spans="1:32" s="45" customFormat="1" ht="44.25" customHeight="1" x14ac:dyDescent="0.2">
      <c r="A91" s="41" t="s">
        <v>6875</v>
      </c>
      <c r="B91" s="42">
        <v>653803206</v>
      </c>
      <c r="C91" s="41" t="s">
        <v>72</v>
      </c>
      <c r="D91" s="42" t="s">
        <v>625</v>
      </c>
      <c r="E91" s="42" t="s">
        <v>626</v>
      </c>
      <c r="F91" s="42" t="s">
        <v>627</v>
      </c>
      <c r="G91" s="42" t="s">
        <v>628</v>
      </c>
      <c r="H91" s="42" t="s">
        <v>629</v>
      </c>
      <c r="I91" s="42" t="s">
        <v>630</v>
      </c>
      <c r="J91" s="42" t="s">
        <v>631</v>
      </c>
      <c r="K91" s="42" t="s">
        <v>633</v>
      </c>
      <c r="L91" s="42" t="s">
        <v>309</v>
      </c>
      <c r="M91" s="42" t="s">
        <v>634</v>
      </c>
      <c r="N91" s="42"/>
      <c r="O91" s="43" t="s">
        <v>632</v>
      </c>
      <c r="P91" s="43"/>
      <c r="Q91" s="42" t="s">
        <v>368</v>
      </c>
      <c r="R91" s="42" t="s">
        <v>635</v>
      </c>
      <c r="S91" s="42">
        <v>39162</v>
      </c>
      <c r="T91" s="42">
        <v>7349</v>
      </c>
      <c r="U91" s="42"/>
      <c r="V91" s="42"/>
      <c r="W91" s="44"/>
      <c r="X91" s="42"/>
      <c r="Y91" s="42"/>
      <c r="Z91" s="42"/>
      <c r="AA91" s="42"/>
      <c r="AB91" s="42"/>
      <c r="AC91" s="41"/>
      <c r="AD91" s="42"/>
      <c r="AE91" s="42"/>
      <c r="AF91" s="42"/>
    </row>
    <row r="92" spans="1:32" s="45" customFormat="1" ht="44.25" customHeight="1" x14ac:dyDescent="0.2">
      <c r="A92" s="41" t="s">
        <v>6876</v>
      </c>
      <c r="B92" s="42">
        <v>650333195</v>
      </c>
      <c r="C92" s="41" t="s">
        <v>72</v>
      </c>
      <c r="D92" s="42" t="s">
        <v>636</v>
      </c>
      <c r="E92" s="42" t="s">
        <v>637</v>
      </c>
      <c r="F92" s="42" t="s">
        <v>638</v>
      </c>
      <c r="G92" s="42" t="s">
        <v>639</v>
      </c>
      <c r="H92" s="42" t="s">
        <v>640</v>
      </c>
      <c r="I92" s="42" t="s">
        <v>641</v>
      </c>
      <c r="J92" s="42" t="s">
        <v>642</v>
      </c>
      <c r="K92" s="42" t="s">
        <v>644</v>
      </c>
      <c r="L92" s="42" t="s">
        <v>198</v>
      </c>
      <c r="M92" s="42" t="s">
        <v>425</v>
      </c>
      <c r="N92" s="42" t="s">
        <v>645</v>
      </c>
      <c r="O92" s="43" t="s">
        <v>643</v>
      </c>
      <c r="P92" s="43"/>
      <c r="Q92" s="42" t="s">
        <v>368</v>
      </c>
      <c r="R92" s="42" t="s">
        <v>646</v>
      </c>
      <c r="S92" s="42">
        <v>40771</v>
      </c>
      <c r="T92" s="42">
        <v>7448</v>
      </c>
      <c r="U92" s="42"/>
      <c r="V92" s="42"/>
      <c r="W92" s="44"/>
      <c r="X92" s="42"/>
      <c r="Y92" s="42"/>
      <c r="Z92" s="42"/>
      <c r="AA92" s="42"/>
      <c r="AB92" s="42"/>
      <c r="AC92" s="41"/>
      <c r="AD92" s="42"/>
      <c r="AE92" s="42"/>
      <c r="AF92" s="42"/>
    </row>
    <row r="93" spans="1:32" s="45" customFormat="1" ht="44.25" customHeight="1" x14ac:dyDescent="0.2">
      <c r="A93" s="41" t="s">
        <v>6877</v>
      </c>
      <c r="B93" s="42">
        <v>650662539</v>
      </c>
      <c r="C93" s="41" t="s">
        <v>356</v>
      </c>
      <c r="D93" s="42" t="s">
        <v>647</v>
      </c>
      <c r="E93" s="42" t="s">
        <v>648</v>
      </c>
      <c r="F93" s="42" t="s">
        <v>649</v>
      </c>
      <c r="G93" s="42" t="s">
        <v>650</v>
      </c>
      <c r="H93" s="42" t="s">
        <v>651</v>
      </c>
      <c r="I93" s="42" t="s">
        <v>652</v>
      </c>
      <c r="J93" s="42" t="s">
        <v>653</v>
      </c>
      <c r="K93" s="42" t="s">
        <v>655</v>
      </c>
      <c r="L93" s="42" t="s">
        <v>538</v>
      </c>
      <c r="M93" s="42" t="s">
        <v>657</v>
      </c>
      <c r="N93" s="42" t="s">
        <v>656</v>
      </c>
      <c r="O93" s="43" t="s">
        <v>654</v>
      </c>
      <c r="P93" s="43"/>
      <c r="Q93" s="42" t="s">
        <v>83</v>
      </c>
      <c r="R93" s="42" t="s">
        <v>658</v>
      </c>
      <c r="S93" s="42">
        <v>41436</v>
      </c>
      <c r="T93" s="42">
        <v>7479</v>
      </c>
      <c r="U93" s="42"/>
      <c r="V93" s="42"/>
      <c r="W93" s="44"/>
      <c r="X93" s="42"/>
      <c r="Y93" s="42"/>
      <c r="Z93" s="42"/>
      <c r="AA93" s="42"/>
      <c r="AB93" s="42"/>
      <c r="AC93" s="41"/>
      <c r="AD93" s="42"/>
      <c r="AE93" s="42"/>
      <c r="AF93" s="42"/>
    </row>
    <row r="94" spans="1:32" s="45" customFormat="1" ht="44.25" customHeight="1" x14ac:dyDescent="0.2">
      <c r="A94" s="41" t="s">
        <v>6878</v>
      </c>
      <c r="B94" s="42">
        <v>650732359</v>
      </c>
      <c r="C94" s="41" t="s">
        <v>49</v>
      </c>
      <c r="D94" s="42" t="s">
        <v>659</v>
      </c>
      <c r="E94" s="42" t="s">
        <v>660</v>
      </c>
      <c r="F94" s="42" t="s">
        <v>661</v>
      </c>
      <c r="G94" s="42" t="s">
        <v>662</v>
      </c>
      <c r="H94" s="42" t="s">
        <v>663</v>
      </c>
      <c r="I94" s="42" t="s">
        <v>28</v>
      </c>
      <c r="J94" s="42" t="s">
        <v>664</v>
      </c>
      <c r="K94" s="42" t="s">
        <v>666</v>
      </c>
      <c r="L94" s="42" t="s">
        <v>48</v>
      </c>
      <c r="M94" s="42" t="s">
        <v>304</v>
      </c>
      <c r="N94" s="42" t="s">
        <v>667</v>
      </c>
      <c r="O94" s="43" t="s">
        <v>665</v>
      </c>
      <c r="P94" s="43"/>
      <c r="Q94" s="42" t="s">
        <v>668</v>
      </c>
      <c r="R94" s="42" t="s">
        <v>669</v>
      </c>
      <c r="S94" s="42">
        <v>41563</v>
      </c>
      <c r="T94" s="42">
        <v>7489</v>
      </c>
      <c r="U94" s="42"/>
      <c r="V94" s="42"/>
      <c r="W94" s="44"/>
      <c r="X94" s="42"/>
      <c r="Y94" s="42"/>
      <c r="Z94" s="42"/>
      <c r="AA94" s="42"/>
      <c r="AB94" s="42"/>
      <c r="AC94" s="41"/>
      <c r="AD94" s="42"/>
      <c r="AE94" s="42"/>
      <c r="AF94" s="42"/>
    </row>
    <row r="95" spans="1:32" s="45" customFormat="1" ht="44.25" customHeight="1" x14ac:dyDescent="0.2">
      <c r="A95" s="41" t="s">
        <v>6879</v>
      </c>
      <c r="B95" s="42">
        <v>650613848</v>
      </c>
      <c r="C95" s="41" t="s">
        <v>670</v>
      </c>
      <c r="D95" s="42" t="s">
        <v>671</v>
      </c>
      <c r="E95" s="42" t="s">
        <v>672</v>
      </c>
      <c r="F95" s="42" t="s">
        <v>673</v>
      </c>
      <c r="G95" s="42" t="s">
        <v>674</v>
      </c>
      <c r="H95" s="42" t="s">
        <v>675</v>
      </c>
      <c r="I95" s="42" t="s">
        <v>676</v>
      </c>
      <c r="J95" s="42" t="s">
        <v>677</v>
      </c>
      <c r="K95" s="42" t="s">
        <v>679</v>
      </c>
      <c r="L95" s="42" t="s">
        <v>538</v>
      </c>
      <c r="M95" s="42" t="s">
        <v>681</v>
      </c>
      <c r="N95" s="42" t="s">
        <v>680</v>
      </c>
      <c r="O95" s="43" t="s">
        <v>678</v>
      </c>
      <c r="P95" s="43"/>
      <c r="Q95" s="42" t="s">
        <v>45</v>
      </c>
      <c r="R95" s="42" t="s">
        <v>682</v>
      </c>
      <c r="S95" s="42">
        <v>41353</v>
      </c>
      <c r="T95" s="42">
        <v>7474</v>
      </c>
      <c r="U95" s="42"/>
      <c r="V95" s="42"/>
      <c r="W95" s="44"/>
      <c r="X95" s="42"/>
      <c r="Y95" s="42"/>
      <c r="Z95" s="42"/>
      <c r="AA95" s="42"/>
      <c r="AB95" s="42"/>
      <c r="AC95" s="41"/>
      <c r="AD95" s="42"/>
      <c r="AE95" s="42"/>
      <c r="AF95" s="42"/>
    </row>
    <row r="96" spans="1:32" s="45" customFormat="1" ht="44.25" customHeight="1" x14ac:dyDescent="0.2">
      <c r="A96" s="41" t="s">
        <v>6880</v>
      </c>
      <c r="B96" s="42">
        <v>650797825</v>
      </c>
      <c r="C96" s="41" t="s">
        <v>356</v>
      </c>
      <c r="D96" s="42" t="s">
        <v>683</v>
      </c>
      <c r="E96" s="42" t="s">
        <v>684</v>
      </c>
      <c r="F96" s="42" t="s">
        <v>685</v>
      </c>
      <c r="G96" s="42" t="s">
        <v>686</v>
      </c>
      <c r="H96" s="42" t="s">
        <v>687</v>
      </c>
      <c r="I96" s="42" t="s">
        <v>688</v>
      </c>
      <c r="J96" s="42" t="s">
        <v>689</v>
      </c>
      <c r="K96" s="42" t="s">
        <v>691</v>
      </c>
      <c r="L96" s="42" t="s">
        <v>47</v>
      </c>
      <c r="M96" s="42"/>
      <c r="N96" s="42" t="s">
        <v>692</v>
      </c>
      <c r="O96" s="43" t="s">
        <v>690</v>
      </c>
      <c r="P96" s="43"/>
      <c r="Q96" s="42" t="s">
        <v>83</v>
      </c>
      <c r="R96" s="42" t="s">
        <v>693</v>
      </c>
      <c r="S96" s="42">
        <v>42118</v>
      </c>
      <c r="T96" s="42">
        <v>7563</v>
      </c>
      <c r="U96" s="42"/>
      <c r="V96" s="42"/>
      <c r="W96" s="44"/>
      <c r="X96" s="42"/>
      <c r="Y96" s="42"/>
      <c r="Z96" s="42"/>
      <c r="AA96" s="42"/>
      <c r="AB96" s="42"/>
      <c r="AC96" s="41"/>
      <c r="AD96" s="42"/>
      <c r="AE96" s="42"/>
      <c r="AF96" s="42"/>
    </row>
    <row r="97" spans="1:32" s="45" customFormat="1" ht="44.25" customHeight="1" x14ac:dyDescent="0.2">
      <c r="A97" s="41" t="s">
        <v>6881</v>
      </c>
      <c r="B97" s="42">
        <v>651484367</v>
      </c>
      <c r="C97" s="41"/>
      <c r="D97" s="42" t="s">
        <v>6531</v>
      </c>
      <c r="E97" s="42" t="s">
        <v>5649</v>
      </c>
      <c r="F97" s="42" t="s">
        <v>5609</v>
      </c>
      <c r="G97" s="42" t="s">
        <v>5610</v>
      </c>
      <c r="H97" s="42" t="s">
        <v>1533</v>
      </c>
      <c r="I97" s="42" t="s">
        <v>5650</v>
      </c>
      <c r="J97" s="42" t="s">
        <v>5611</v>
      </c>
      <c r="K97" s="42" t="s">
        <v>5612</v>
      </c>
      <c r="L97" s="42" t="s">
        <v>5613</v>
      </c>
      <c r="M97" s="42" t="s">
        <v>2775</v>
      </c>
      <c r="N97" s="42" t="s">
        <v>5614</v>
      </c>
      <c r="O97" s="43" t="s">
        <v>5615</v>
      </c>
      <c r="P97" s="43"/>
      <c r="Q97" s="42">
        <v>93401</v>
      </c>
      <c r="R97" s="42" t="s">
        <v>5501</v>
      </c>
      <c r="S97" s="42">
        <v>43635</v>
      </c>
      <c r="T97" s="42">
        <v>7680</v>
      </c>
      <c r="U97" s="42"/>
      <c r="V97" s="42"/>
      <c r="W97" s="44"/>
      <c r="X97" s="42"/>
      <c r="Y97" s="42"/>
      <c r="Z97" s="42"/>
      <c r="AA97" s="42"/>
      <c r="AB97" s="42"/>
      <c r="AC97" s="41"/>
      <c r="AD97" s="42"/>
      <c r="AE97" s="42"/>
      <c r="AF97" s="42"/>
    </row>
    <row r="98" spans="1:32" s="45" customFormat="1" ht="44.25" customHeight="1" x14ac:dyDescent="0.2">
      <c r="A98" s="41" t="s">
        <v>6882</v>
      </c>
      <c r="B98" s="42" t="s">
        <v>8518</v>
      </c>
      <c r="C98" s="41" t="s">
        <v>49</v>
      </c>
      <c r="D98" s="42" t="s">
        <v>694</v>
      </c>
      <c r="E98" s="42" t="s">
        <v>6883</v>
      </c>
      <c r="F98" s="42" t="s">
        <v>695</v>
      </c>
      <c r="G98" s="42" t="s">
        <v>6884</v>
      </c>
      <c r="H98" s="42" t="s">
        <v>5763</v>
      </c>
      <c r="I98" s="42" t="s">
        <v>5764</v>
      </c>
      <c r="J98" s="42" t="s">
        <v>696</v>
      </c>
      <c r="K98" s="42" t="s">
        <v>5648</v>
      </c>
      <c r="L98" s="42" t="s">
        <v>538</v>
      </c>
      <c r="M98" s="42" t="s">
        <v>697</v>
      </c>
      <c r="N98" s="42" t="s">
        <v>698</v>
      </c>
      <c r="O98" s="43" t="s">
        <v>699</v>
      </c>
      <c r="P98" s="43"/>
      <c r="Q98" s="42">
        <v>93401</v>
      </c>
      <c r="R98" s="42" t="s">
        <v>6885</v>
      </c>
      <c r="S98" s="42">
        <v>37970</v>
      </c>
      <c r="T98" s="42">
        <v>6900</v>
      </c>
      <c r="U98" s="42"/>
      <c r="V98" s="42"/>
      <c r="W98" s="44"/>
      <c r="X98" s="42"/>
      <c r="Y98" s="42"/>
      <c r="Z98" s="42"/>
      <c r="AA98" s="42"/>
      <c r="AB98" s="42"/>
      <c r="AC98" s="41"/>
      <c r="AD98" s="42"/>
      <c r="AE98" s="42"/>
      <c r="AF98" s="42"/>
    </row>
    <row r="99" spans="1:32" s="45" customFormat="1" ht="44.25" customHeight="1" x14ac:dyDescent="0.2">
      <c r="A99" s="41" t="s">
        <v>6886</v>
      </c>
      <c r="B99" s="42">
        <v>725712006</v>
      </c>
      <c r="C99" s="41" t="s">
        <v>72</v>
      </c>
      <c r="D99" s="42" t="s">
        <v>700</v>
      </c>
      <c r="E99" s="42" t="s">
        <v>6887</v>
      </c>
      <c r="F99" s="42" t="s">
        <v>701</v>
      </c>
      <c r="G99" s="42" t="s">
        <v>5597</v>
      </c>
      <c r="H99" s="42" t="s">
        <v>702</v>
      </c>
      <c r="I99" s="42" t="s">
        <v>6888</v>
      </c>
      <c r="J99" s="42" t="s">
        <v>5598</v>
      </c>
      <c r="K99" s="42" t="s">
        <v>6889</v>
      </c>
      <c r="L99" s="42" t="s">
        <v>47</v>
      </c>
      <c r="M99" s="42" t="s">
        <v>703</v>
      </c>
      <c r="N99" s="42">
        <v>56933337595</v>
      </c>
      <c r="O99" s="43" t="s">
        <v>6890</v>
      </c>
      <c r="P99" s="43"/>
      <c r="Q99" s="42" t="s">
        <v>368</v>
      </c>
      <c r="R99" s="42" t="s">
        <v>6891</v>
      </c>
      <c r="S99" s="42">
        <v>37970</v>
      </c>
      <c r="T99" s="42">
        <v>7041</v>
      </c>
      <c r="U99" s="42"/>
      <c r="V99" s="42"/>
      <c r="W99" s="44"/>
      <c r="X99" s="42"/>
      <c r="Y99" s="42"/>
      <c r="Z99" s="42" t="s">
        <v>8430</v>
      </c>
      <c r="AA99" s="42"/>
      <c r="AB99" s="42"/>
      <c r="AC99" s="41"/>
      <c r="AD99" s="42"/>
      <c r="AE99" s="42"/>
      <c r="AF99" s="42" t="s">
        <v>8431</v>
      </c>
    </row>
    <row r="100" spans="1:32" s="45" customFormat="1" ht="44.25" customHeight="1" x14ac:dyDescent="0.2">
      <c r="A100" s="41" t="s">
        <v>6892</v>
      </c>
      <c r="B100" s="42">
        <v>651114535</v>
      </c>
      <c r="C100" s="41" t="s">
        <v>72</v>
      </c>
      <c r="D100" s="42" t="s">
        <v>704</v>
      </c>
      <c r="E100" s="42" t="s">
        <v>705</v>
      </c>
      <c r="F100" s="42" t="s">
        <v>706</v>
      </c>
      <c r="G100" s="42" t="s">
        <v>5767</v>
      </c>
      <c r="H100" s="42" t="s">
        <v>707</v>
      </c>
      <c r="I100" s="42" t="s">
        <v>708</v>
      </c>
      <c r="J100" s="42" t="s">
        <v>5768</v>
      </c>
      <c r="K100" s="42" t="s">
        <v>710</v>
      </c>
      <c r="L100" s="42" t="s">
        <v>198</v>
      </c>
      <c r="M100" s="42" t="s">
        <v>425</v>
      </c>
      <c r="N100" s="42" t="s">
        <v>711</v>
      </c>
      <c r="O100" s="43" t="s">
        <v>709</v>
      </c>
      <c r="P100" s="43"/>
      <c r="Q100" s="42" t="s">
        <v>368</v>
      </c>
      <c r="R100" s="42" t="s">
        <v>712</v>
      </c>
      <c r="S100" s="42">
        <v>42349</v>
      </c>
      <c r="T100" s="42">
        <v>7588</v>
      </c>
      <c r="U100" s="42"/>
      <c r="V100" s="42"/>
      <c r="W100" s="44"/>
      <c r="X100" s="42"/>
      <c r="Y100" s="42"/>
      <c r="Z100" s="42"/>
      <c r="AA100" s="42"/>
      <c r="AB100" s="42"/>
      <c r="AC100" s="41"/>
      <c r="AD100" s="42"/>
      <c r="AE100" s="42"/>
      <c r="AF100" s="42"/>
    </row>
    <row r="101" spans="1:32" s="45" customFormat="1" ht="44.25" customHeight="1" x14ac:dyDescent="0.2">
      <c r="A101" s="41" t="s">
        <v>6893</v>
      </c>
      <c r="B101" s="42">
        <v>653776500</v>
      </c>
      <c r="C101" s="41" t="s">
        <v>72</v>
      </c>
      <c r="D101" s="42" t="s">
        <v>713</v>
      </c>
      <c r="E101" s="42" t="s">
        <v>714</v>
      </c>
      <c r="F101" s="42" t="s">
        <v>715</v>
      </c>
      <c r="G101" s="42" t="s">
        <v>716</v>
      </c>
      <c r="H101" s="42" t="s">
        <v>717</v>
      </c>
      <c r="I101" s="42" t="s">
        <v>718</v>
      </c>
      <c r="J101" s="42" t="s">
        <v>719</v>
      </c>
      <c r="K101" s="42" t="s">
        <v>720</v>
      </c>
      <c r="L101" s="42" t="s">
        <v>309</v>
      </c>
      <c r="M101" s="42" t="s">
        <v>516</v>
      </c>
      <c r="N101" s="42" t="s">
        <v>721</v>
      </c>
      <c r="O101" s="43"/>
      <c r="P101" s="43"/>
      <c r="Q101" s="42" t="s">
        <v>368</v>
      </c>
      <c r="R101" s="42" t="s">
        <v>722</v>
      </c>
      <c r="S101" s="42">
        <v>38799</v>
      </c>
      <c r="T101" s="42">
        <v>7314</v>
      </c>
      <c r="U101" s="42"/>
      <c r="V101" s="42"/>
      <c r="W101" s="44"/>
      <c r="X101" s="42"/>
      <c r="Y101" s="42"/>
      <c r="Z101" s="42"/>
      <c r="AA101" s="42"/>
      <c r="AB101" s="42"/>
      <c r="AC101" s="41"/>
      <c r="AD101" s="42"/>
      <c r="AE101" s="42"/>
      <c r="AF101" s="42"/>
    </row>
    <row r="102" spans="1:32" s="45" customFormat="1" ht="44.25" customHeight="1" x14ac:dyDescent="0.2">
      <c r="A102" s="41" t="s">
        <v>6894</v>
      </c>
      <c r="B102" s="42">
        <v>717449002</v>
      </c>
      <c r="C102" s="41" t="s">
        <v>72</v>
      </c>
      <c r="D102" s="42" t="s">
        <v>723</v>
      </c>
      <c r="E102" s="42" t="s">
        <v>6895</v>
      </c>
      <c r="F102" s="42" t="s">
        <v>724</v>
      </c>
      <c r="G102" s="42" t="s">
        <v>6896</v>
      </c>
      <c r="H102" s="42" t="s">
        <v>725</v>
      </c>
      <c r="I102" s="42" t="s">
        <v>6897</v>
      </c>
      <c r="J102" s="42" t="s">
        <v>726</v>
      </c>
      <c r="K102" s="42" t="s">
        <v>727</v>
      </c>
      <c r="L102" s="42" t="s">
        <v>198</v>
      </c>
      <c r="M102" s="42" t="s">
        <v>425</v>
      </c>
      <c r="N102" s="42" t="s">
        <v>5513</v>
      </c>
      <c r="O102" s="43" t="s">
        <v>5514</v>
      </c>
      <c r="P102" s="43"/>
      <c r="Q102" s="42" t="s">
        <v>368</v>
      </c>
      <c r="R102" s="42" t="s">
        <v>6898</v>
      </c>
      <c r="S102" s="42">
        <v>37970</v>
      </c>
      <c r="T102" s="42">
        <v>6830</v>
      </c>
      <c r="U102" s="42"/>
      <c r="V102" s="42"/>
      <c r="W102" s="44"/>
      <c r="X102" s="42"/>
      <c r="Y102" s="42"/>
      <c r="Z102" s="42"/>
      <c r="AA102" s="42"/>
      <c r="AB102" s="42"/>
      <c r="AC102" s="41"/>
      <c r="AD102" s="42"/>
      <c r="AE102" s="42"/>
      <c r="AF102" s="42"/>
    </row>
    <row r="103" spans="1:32" s="45" customFormat="1" ht="44.25" customHeight="1" x14ac:dyDescent="0.2">
      <c r="A103" s="41" t="s">
        <v>6899</v>
      </c>
      <c r="B103" s="42">
        <v>717150007</v>
      </c>
      <c r="C103" s="41" t="s">
        <v>72</v>
      </c>
      <c r="D103" s="42" t="s">
        <v>728</v>
      </c>
      <c r="E103" s="42" t="s">
        <v>6900</v>
      </c>
      <c r="F103" s="42" t="s">
        <v>729</v>
      </c>
      <c r="G103" s="42" t="s">
        <v>6901</v>
      </c>
      <c r="H103" s="42" t="s">
        <v>730</v>
      </c>
      <c r="I103" s="42" t="s">
        <v>5524</v>
      </c>
      <c r="J103" s="42" t="s">
        <v>6902</v>
      </c>
      <c r="K103" s="42" t="s">
        <v>731</v>
      </c>
      <c r="L103" s="42" t="s">
        <v>47</v>
      </c>
      <c r="M103" s="42" t="s">
        <v>732</v>
      </c>
      <c r="N103" s="42" t="s">
        <v>5525</v>
      </c>
      <c r="O103" s="43"/>
      <c r="P103" s="43"/>
      <c r="Q103" s="42" t="s">
        <v>368</v>
      </c>
      <c r="R103" s="42" t="s">
        <v>6903</v>
      </c>
      <c r="S103" s="42">
        <v>37970</v>
      </c>
      <c r="T103" s="42">
        <v>6570</v>
      </c>
      <c r="U103" s="42"/>
      <c r="V103" s="42"/>
      <c r="W103" s="44"/>
      <c r="X103" s="42"/>
      <c r="Y103" s="42"/>
      <c r="Z103" s="42" t="s">
        <v>8437</v>
      </c>
      <c r="AA103" s="42"/>
      <c r="AB103" s="42"/>
      <c r="AC103" s="41"/>
      <c r="AD103" s="42"/>
      <c r="AE103" s="42"/>
      <c r="AF103" s="42" t="s">
        <v>8438</v>
      </c>
    </row>
    <row r="104" spans="1:32" s="45" customFormat="1" ht="44.25" customHeight="1" x14ac:dyDescent="0.2">
      <c r="A104" s="41" t="s">
        <v>6904</v>
      </c>
      <c r="B104" s="42">
        <v>651578310</v>
      </c>
      <c r="C104" s="41" t="s">
        <v>72</v>
      </c>
      <c r="D104" s="42" t="s">
        <v>6905</v>
      </c>
      <c r="E104" s="42" t="s">
        <v>6906</v>
      </c>
      <c r="F104" s="42" t="s">
        <v>733</v>
      </c>
      <c r="G104" s="42" t="s">
        <v>6907</v>
      </c>
      <c r="H104" s="42" t="s">
        <v>6331</v>
      </c>
      <c r="I104" s="42" t="s">
        <v>6908</v>
      </c>
      <c r="J104" s="42" t="s">
        <v>735</v>
      </c>
      <c r="K104" s="42" t="s">
        <v>6330</v>
      </c>
      <c r="L104" s="42" t="s">
        <v>538</v>
      </c>
      <c r="M104" s="42" t="s">
        <v>736</v>
      </c>
      <c r="N104" s="42" t="s">
        <v>737</v>
      </c>
      <c r="O104" s="43" t="s">
        <v>738</v>
      </c>
      <c r="P104" s="43"/>
      <c r="Q104" s="42" t="s">
        <v>600</v>
      </c>
      <c r="R104" s="42" t="s">
        <v>6517</v>
      </c>
      <c r="S104" s="42">
        <v>43343</v>
      </c>
      <c r="T104" s="42">
        <v>7654</v>
      </c>
      <c r="U104" s="42"/>
      <c r="V104" s="42"/>
      <c r="W104" s="44"/>
      <c r="X104" s="42"/>
      <c r="Y104" s="42"/>
      <c r="Z104" s="42"/>
      <c r="AA104" s="42"/>
      <c r="AB104" s="42"/>
      <c r="AC104" s="41"/>
      <c r="AD104" s="42"/>
      <c r="AE104" s="42"/>
      <c r="AF104" s="42"/>
    </row>
    <row r="105" spans="1:32" s="45" customFormat="1" ht="44.25" customHeight="1" x14ac:dyDescent="0.2">
      <c r="A105" s="41" t="s">
        <v>6909</v>
      </c>
      <c r="B105" s="42">
        <v>651753546</v>
      </c>
      <c r="C105" s="41"/>
      <c r="D105" s="42" t="s">
        <v>6532</v>
      </c>
      <c r="E105" s="42" t="s">
        <v>5731</v>
      </c>
      <c r="F105" s="42" t="s">
        <v>5732</v>
      </c>
      <c r="G105" s="42" t="s">
        <v>5733</v>
      </c>
      <c r="H105" s="42" t="s">
        <v>5590</v>
      </c>
      <c r="I105" s="42" t="s">
        <v>5734</v>
      </c>
      <c r="J105" s="42" t="s">
        <v>5735</v>
      </c>
      <c r="K105" s="42" t="s">
        <v>5736</v>
      </c>
      <c r="L105" s="42" t="s">
        <v>527</v>
      </c>
      <c r="M105" s="42" t="s">
        <v>2222</v>
      </c>
      <c r="N105" s="42" t="s">
        <v>5737</v>
      </c>
      <c r="O105" s="43" t="s">
        <v>5738</v>
      </c>
      <c r="P105" s="43"/>
      <c r="Q105" s="42">
        <v>93401</v>
      </c>
      <c r="R105" s="42" t="s">
        <v>5596</v>
      </c>
      <c r="S105" s="42">
        <v>43707</v>
      </c>
      <c r="T105" s="42">
        <v>7686</v>
      </c>
      <c r="U105" s="42"/>
      <c r="V105" s="42"/>
      <c r="W105" s="44"/>
      <c r="X105" s="42"/>
      <c r="Y105" s="42"/>
      <c r="Z105" s="42"/>
      <c r="AA105" s="42"/>
      <c r="AB105" s="42"/>
      <c r="AC105" s="41"/>
      <c r="AD105" s="42"/>
      <c r="AE105" s="42"/>
      <c r="AF105" s="42"/>
    </row>
    <row r="106" spans="1:32" s="45" customFormat="1" ht="44.25" customHeight="1" x14ac:dyDescent="0.2">
      <c r="A106" s="41" t="s">
        <v>6910</v>
      </c>
      <c r="B106" s="42">
        <v>651018196</v>
      </c>
      <c r="C106" s="41" t="s">
        <v>72</v>
      </c>
      <c r="D106" s="42" t="s">
        <v>740</v>
      </c>
      <c r="E106" s="42" t="s">
        <v>741</v>
      </c>
      <c r="F106" s="42" t="s">
        <v>742</v>
      </c>
      <c r="G106" s="42" t="s">
        <v>743</v>
      </c>
      <c r="H106" s="42" t="s">
        <v>707</v>
      </c>
      <c r="I106" s="42" t="s">
        <v>744</v>
      </c>
      <c r="J106" s="42" t="s">
        <v>745</v>
      </c>
      <c r="K106" s="42" t="s">
        <v>746</v>
      </c>
      <c r="L106" s="42" t="s">
        <v>5311</v>
      </c>
      <c r="M106" s="42" t="s">
        <v>58</v>
      </c>
      <c r="N106" s="42" t="s">
        <v>747</v>
      </c>
      <c r="O106" s="43" t="s">
        <v>748</v>
      </c>
      <c r="P106" s="43"/>
      <c r="Q106" s="42" t="s">
        <v>368</v>
      </c>
      <c r="R106" s="42" t="s">
        <v>415</v>
      </c>
      <c r="S106" s="42">
        <v>42626</v>
      </c>
      <c r="T106" s="42">
        <v>7617</v>
      </c>
      <c r="U106" s="42"/>
      <c r="V106" s="42"/>
      <c r="W106" s="44"/>
      <c r="X106" s="42"/>
      <c r="Y106" s="42"/>
      <c r="Z106" s="42"/>
      <c r="AA106" s="42"/>
      <c r="AB106" s="42"/>
      <c r="AC106" s="41"/>
      <c r="AD106" s="42"/>
      <c r="AE106" s="42"/>
      <c r="AF106" s="42"/>
    </row>
    <row r="107" spans="1:32" s="45" customFormat="1" ht="44.25" customHeight="1" x14ac:dyDescent="0.2">
      <c r="A107" s="41" t="s">
        <v>6911</v>
      </c>
      <c r="B107" s="42">
        <v>735342002</v>
      </c>
      <c r="C107" s="41" t="s">
        <v>72</v>
      </c>
      <c r="D107" s="42" t="s">
        <v>749</v>
      </c>
      <c r="E107" s="42" t="s">
        <v>750</v>
      </c>
      <c r="F107" s="42" t="s">
        <v>751</v>
      </c>
      <c r="G107" s="42" t="s">
        <v>752</v>
      </c>
      <c r="H107" s="42" t="s">
        <v>753</v>
      </c>
      <c r="I107" s="42" t="s">
        <v>754</v>
      </c>
      <c r="J107" s="42" t="s">
        <v>755</v>
      </c>
      <c r="K107" s="42" t="s">
        <v>757</v>
      </c>
      <c r="L107" s="42" t="s">
        <v>5350</v>
      </c>
      <c r="M107" s="42" t="s">
        <v>758</v>
      </c>
      <c r="N107" s="42"/>
      <c r="O107" s="43" t="s">
        <v>756</v>
      </c>
      <c r="P107" s="43"/>
      <c r="Q107" s="42" t="s">
        <v>45</v>
      </c>
      <c r="R107" s="42" t="s">
        <v>426</v>
      </c>
      <c r="S107" s="42">
        <v>37970</v>
      </c>
      <c r="T107" s="42">
        <v>6980</v>
      </c>
      <c r="U107" s="42"/>
      <c r="V107" s="42"/>
      <c r="W107" s="44"/>
      <c r="X107" s="42"/>
      <c r="Y107" s="42"/>
      <c r="Z107" s="42"/>
      <c r="AA107" s="42"/>
      <c r="AB107" s="42"/>
      <c r="AC107" s="41"/>
      <c r="AD107" s="42"/>
      <c r="AE107" s="42"/>
      <c r="AF107" s="42"/>
    </row>
    <row r="108" spans="1:32" s="45" customFormat="1" ht="44.25" customHeight="1" x14ac:dyDescent="0.2">
      <c r="A108" s="41" t="s">
        <v>6912</v>
      </c>
      <c r="B108" s="42">
        <v>652919804</v>
      </c>
      <c r="C108" s="41" t="s">
        <v>49</v>
      </c>
      <c r="D108" s="42" t="s">
        <v>759</v>
      </c>
      <c r="E108" s="42" t="s">
        <v>760</v>
      </c>
      <c r="F108" s="42" t="s">
        <v>761</v>
      </c>
      <c r="G108" s="42" t="s">
        <v>762</v>
      </c>
      <c r="H108" s="42" t="s">
        <v>604</v>
      </c>
      <c r="I108" s="42" t="s">
        <v>763</v>
      </c>
      <c r="J108" s="42" t="s">
        <v>764</v>
      </c>
      <c r="K108" s="42" t="s">
        <v>765</v>
      </c>
      <c r="L108" s="42" t="s">
        <v>766</v>
      </c>
      <c r="M108" s="42" t="s">
        <v>767</v>
      </c>
      <c r="N108" s="42"/>
      <c r="O108" s="43"/>
      <c r="P108" s="43"/>
      <c r="Q108" s="42" t="s">
        <v>83</v>
      </c>
      <c r="R108" s="42" t="s">
        <v>768</v>
      </c>
      <c r="S108" s="42">
        <v>38384</v>
      </c>
      <c r="T108" s="42">
        <v>7156</v>
      </c>
      <c r="U108" s="42"/>
      <c r="V108" s="42"/>
      <c r="W108" s="44"/>
      <c r="X108" s="42"/>
      <c r="Y108" s="42"/>
      <c r="Z108" s="42"/>
      <c r="AA108" s="42"/>
      <c r="AB108" s="42"/>
      <c r="AC108" s="41"/>
      <c r="AD108" s="42"/>
      <c r="AE108" s="42"/>
      <c r="AF108" s="42"/>
    </row>
    <row r="109" spans="1:32" s="45" customFormat="1" ht="44.25" customHeight="1" x14ac:dyDescent="0.2">
      <c r="A109" s="41" t="s">
        <v>6913</v>
      </c>
      <c r="B109" s="42">
        <v>725997000</v>
      </c>
      <c r="C109" s="41" t="s">
        <v>72</v>
      </c>
      <c r="D109" s="42" t="s">
        <v>769</v>
      </c>
      <c r="E109" s="42" t="s">
        <v>8392</v>
      </c>
      <c r="F109" s="42" t="s">
        <v>770</v>
      </c>
      <c r="G109" s="42" t="s">
        <v>6405</v>
      </c>
      <c r="H109" s="42" t="s">
        <v>123</v>
      </c>
      <c r="I109" s="42" t="s">
        <v>6406</v>
      </c>
      <c r="J109" s="42" t="s">
        <v>771</v>
      </c>
      <c r="K109" s="42" t="s">
        <v>772</v>
      </c>
      <c r="L109" s="42" t="s">
        <v>773</v>
      </c>
      <c r="M109" s="42" t="s">
        <v>774</v>
      </c>
      <c r="N109" s="42"/>
      <c r="O109" s="43"/>
      <c r="P109" s="43"/>
      <c r="Q109" s="42" t="s">
        <v>368</v>
      </c>
      <c r="R109" s="42" t="s">
        <v>6407</v>
      </c>
      <c r="S109" s="42">
        <v>37970</v>
      </c>
      <c r="T109" s="42">
        <v>6903</v>
      </c>
      <c r="U109" s="42"/>
      <c r="V109" s="42"/>
      <c r="W109" s="44"/>
      <c r="X109" s="42"/>
      <c r="Y109" s="42"/>
      <c r="Z109" s="42"/>
      <c r="AA109" s="42"/>
      <c r="AB109" s="42"/>
      <c r="AC109" s="41"/>
      <c r="AD109" s="42"/>
      <c r="AE109" s="42"/>
      <c r="AF109" s="42"/>
    </row>
    <row r="110" spans="1:32" s="45" customFormat="1" ht="44.25" customHeight="1" x14ac:dyDescent="0.2">
      <c r="A110" s="41" t="s">
        <v>6914</v>
      </c>
      <c r="B110" s="42">
        <v>719365000</v>
      </c>
      <c r="C110" s="41" t="s">
        <v>72</v>
      </c>
      <c r="D110" s="42" t="s">
        <v>775</v>
      </c>
      <c r="E110" s="42" t="s">
        <v>6915</v>
      </c>
      <c r="F110" s="42" t="s">
        <v>776</v>
      </c>
      <c r="G110" s="42" t="s">
        <v>6916</v>
      </c>
      <c r="H110" s="42" t="s">
        <v>777</v>
      </c>
      <c r="I110" s="42" t="s">
        <v>6917</v>
      </c>
      <c r="J110" s="42" t="s">
        <v>5816</v>
      </c>
      <c r="K110" s="42" t="s">
        <v>778</v>
      </c>
      <c r="L110" s="42" t="s">
        <v>47</v>
      </c>
      <c r="M110" s="42" t="s">
        <v>779</v>
      </c>
      <c r="N110" s="42" t="s">
        <v>5817</v>
      </c>
      <c r="O110" s="43" t="s">
        <v>5818</v>
      </c>
      <c r="P110" s="43"/>
      <c r="Q110" s="42" t="s">
        <v>368</v>
      </c>
      <c r="R110" s="42" t="s">
        <v>6918</v>
      </c>
      <c r="S110" s="42">
        <v>37970</v>
      </c>
      <c r="T110" s="42">
        <v>6899</v>
      </c>
      <c r="U110" s="42"/>
      <c r="V110" s="42"/>
      <c r="W110" s="44"/>
      <c r="X110" s="42"/>
      <c r="Y110" s="42"/>
      <c r="Z110" s="42"/>
      <c r="AA110" s="42"/>
      <c r="AB110" s="42"/>
      <c r="AC110" s="41"/>
      <c r="AD110" s="42"/>
      <c r="AE110" s="42"/>
      <c r="AF110" s="42"/>
    </row>
    <row r="111" spans="1:32" s="45" customFormat="1" ht="44.25" customHeight="1" x14ac:dyDescent="0.2">
      <c r="A111" s="41" t="s">
        <v>6919</v>
      </c>
      <c r="B111" s="42">
        <v>725129009</v>
      </c>
      <c r="C111" s="41" t="s">
        <v>72</v>
      </c>
      <c r="D111" s="42" t="s">
        <v>780</v>
      </c>
      <c r="E111" s="42" t="s">
        <v>6920</v>
      </c>
      <c r="F111" s="42" t="s">
        <v>781</v>
      </c>
      <c r="G111" s="42" t="s">
        <v>6921</v>
      </c>
      <c r="H111" s="42" t="s">
        <v>123</v>
      </c>
      <c r="I111" s="42" t="s">
        <v>6922</v>
      </c>
      <c r="J111" s="42" t="s">
        <v>782</v>
      </c>
      <c r="K111" s="42" t="s">
        <v>783</v>
      </c>
      <c r="L111" s="42" t="s">
        <v>5315</v>
      </c>
      <c r="M111" s="42" t="s">
        <v>545</v>
      </c>
      <c r="N111" s="42" t="s">
        <v>5372</v>
      </c>
      <c r="O111" s="43" t="s">
        <v>5373</v>
      </c>
      <c r="P111" s="43"/>
      <c r="Q111" s="42" t="s">
        <v>368</v>
      </c>
      <c r="R111" s="42" t="s">
        <v>6923</v>
      </c>
      <c r="S111" s="42">
        <v>37970</v>
      </c>
      <c r="T111" s="42">
        <v>6926</v>
      </c>
      <c r="U111" s="42"/>
      <c r="V111" s="42"/>
      <c r="W111" s="44"/>
      <c r="X111" s="42"/>
      <c r="Y111" s="42"/>
      <c r="Z111" s="42"/>
      <c r="AA111" s="42"/>
      <c r="AB111" s="42"/>
      <c r="AC111" s="41"/>
      <c r="AD111" s="42"/>
      <c r="AE111" s="42"/>
      <c r="AF111" s="42"/>
    </row>
    <row r="112" spans="1:32" s="45" customFormat="1" ht="44.25" customHeight="1" x14ac:dyDescent="0.2">
      <c r="A112" s="41" t="s">
        <v>6924</v>
      </c>
      <c r="B112" s="42">
        <v>651460891</v>
      </c>
      <c r="C112" s="41"/>
      <c r="D112" s="42" t="s">
        <v>6533</v>
      </c>
      <c r="E112" s="42" t="s">
        <v>6211</v>
      </c>
      <c r="F112" s="42" t="s">
        <v>6210</v>
      </c>
      <c r="G112" s="42" t="s">
        <v>6212</v>
      </c>
      <c r="H112" s="42" t="s">
        <v>1280</v>
      </c>
      <c r="I112" s="42" t="s">
        <v>6213</v>
      </c>
      <c r="J112" s="42" t="s">
        <v>6214</v>
      </c>
      <c r="K112" s="42" t="s">
        <v>6215</v>
      </c>
      <c r="L112" s="42" t="s">
        <v>47</v>
      </c>
      <c r="M112" s="42" t="s">
        <v>3332</v>
      </c>
      <c r="N112" s="42" t="s">
        <v>6216</v>
      </c>
      <c r="O112" s="43" t="s">
        <v>6217</v>
      </c>
      <c r="P112" s="43"/>
      <c r="Q112" s="42">
        <v>93401</v>
      </c>
      <c r="R112" s="42" t="s">
        <v>6218</v>
      </c>
      <c r="S112" s="42">
        <v>44119</v>
      </c>
      <c r="T112" s="42">
        <v>7718</v>
      </c>
      <c r="U112" s="42"/>
      <c r="V112" s="42"/>
      <c r="W112" s="44"/>
      <c r="X112" s="42"/>
      <c r="Y112" s="42"/>
      <c r="Z112" s="42"/>
      <c r="AA112" s="42"/>
      <c r="AB112" s="42"/>
      <c r="AC112" s="41"/>
      <c r="AD112" s="42"/>
      <c r="AE112" s="42"/>
      <c r="AF112" s="42"/>
    </row>
    <row r="113" spans="1:32" s="45" customFormat="1" ht="44.25" customHeight="1" x14ac:dyDescent="0.2">
      <c r="A113" s="41" t="s">
        <v>6925</v>
      </c>
      <c r="B113" s="42">
        <v>727861009</v>
      </c>
      <c r="C113" s="41" t="s">
        <v>72</v>
      </c>
      <c r="D113" s="42" t="s">
        <v>784</v>
      </c>
      <c r="E113" s="42" t="s">
        <v>785</v>
      </c>
      <c r="F113" s="42" t="s">
        <v>786</v>
      </c>
      <c r="G113" s="42" t="s">
        <v>787</v>
      </c>
      <c r="H113" s="42" t="s">
        <v>170</v>
      </c>
      <c r="I113" s="42" t="s">
        <v>788</v>
      </c>
      <c r="J113" s="42" t="s">
        <v>789</v>
      </c>
      <c r="K113" s="42" t="s">
        <v>790</v>
      </c>
      <c r="L113" s="42" t="s">
        <v>47</v>
      </c>
      <c r="M113" s="42" t="s">
        <v>792</v>
      </c>
      <c r="N113" s="42" t="s">
        <v>791</v>
      </c>
      <c r="O113" s="43"/>
      <c r="P113" s="43"/>
      <c r="Q113" s="42" t="s">
        <v>473</v>
      </c>
      <c r="R113" s="42" t="s">
        <v>793</v>
      </c>
      <c r="S113" s="42">
        <v>38443</v>
      </c>
      <c r="T113" s="42">
        <v>7161</v>
      </c>
      <c r="U113" s="42"/>
      <c r="V113" s="42"/>
      <c r="W113" s="44"/>
      <c r="X113" s="42"/>
      <c r="Y113" s="42"/>
      <c r="Z113" s="42"/>
      <c r="AA113" s="42"/>
      <c r="AB113" s="42"/>
      <c r="AC113" s="41"/>
      <c r="AD113" s="42"/>
      <c r="AE113" s="42"/>
      <c r="AF113" s="42"/>
    </row>
    <row r="114" spans="1:32" s="45" customFormat="1" ht="44.25" customHeight="1" x14ac:dyDescent="0.2">
      <c r="A114" s="41" t="s">
        <v>6926</v>
      </c>
      <c r="B114" s="42">
        <v>726414009</v>
      </c>
      <c r="C114" s="41" t="s">
        <v>72</v>
      </c>
      <c r="D114" s="42" t="s">
        <v>794</v>
      </c>
      <c r="E114" s="42" t="s">
        <v>795</v>
      </c>
      <c r="F114" s="42" t="s">
        <v>796</v>
      </c>
      <c r="G114" s="42" t="s">
        <v>797</v>
      </c>
      <c r="H114" s="42" t="s">
        <v>123</v>
      </c>
      <c r="I114" s="42" t="s">
        <v>798</v>
      </c>
      <c r="J114" s="42" t="s">
        <v>799</v>
      </c>
      <c r="K114" s="42" t="s">
        <v>800</v>
      </c>
      <c r="L114" s="42" t="s">
        <v>47</v>
      </c>
      <c r="M114" s="42" t="s">
        <v>802</v>
      </c>
      <c r="N114" s="42" t="s">
        <v>801</v>
      </c>
      <c r="O114" s="43"/>
      <c r="P114" s="43"/>
      <c r="Q114" s="42" t="s">
        <v>368</v>
      </c>
      <c r="R114" s="42" t="s">
        <v>803</v>
      </c>
      <c r="S114" s="42">
        <v>37970</v>
      </c>
      <c r="T114" s="42">
        <v>6932</v>
      </c>
      <c r="U114" s="42"/>
      <c r="V114" s="42"/>
      <c r="W114" s="44"/>
      <c r="X114" s="42"/>
      <c r="Y114" s="42"/>
      <c r="Z114" s="42"/>
      <c r="AA114" s="42"/>
      <c r="AB114" s="42"/>
      <c r="AC114" s="41"/>
      <c r="AD114" s="42"/>
      <c r="AE114" s="42"/>
      <c r="AF114" s="42"/>
    </row>
    <row r="115" spans="1:32" s="45" customFormat="1" ht="44.25" customHeight="1" x14ac:dyDescent="0.2">
      <c r="A115" s="41" t="s">
        <v>6927</v>
      </c>
      <c r="B115" s="42">
        <v>711620001</v>
      </c>
      <c r="C115" s="41" t="s">
        <v>72</v>
      </c>
      <c r="D115" s="42" t="s">
        <v>804</v>
      </c>
      <c r="E115" s="42" t="s">
        <v>6928</v>
      </c>
      <c r="F115" s="42" t="s">
        <v>805</v>
      </c>
      <c r="G115" s="42" t="s">
        <v>6929</v>
      </c>
      <c r="H115" s="42" t="s">
        <v>6030</v>
      </c>
      <c r="I115" s="42" t="s">
        <v>5747</v>
      </c>
      <c r="J115" s="42" t="s">
        <v>806</v>
      </c>
      <c r="K115" s="42" t="s">
        <v>807</v>
      </c>
      <c r="L115" s="42" t="s">
        <v>47</v>
      </c>
      <c r="M115" s="42" t="s">
        <v>575</v>
      </c>
      <c r="N115" s="42">
        <v>225589874</v>
      </c>
      <c r="O115" s="43" t="s">
        <v>5667</v>
      </c>
      <c r="P115" s="43"/>
      <c r="Q115" s="42">
        <v>93401</v>
      </c>
      <c r="R115" s="42" t="s">
        <v>6930</v>
      </c>
      <c r="S115" s="42">
        <v>37970</v>
      </c>
      <c r="T115" s="42">
        <v>2260</v>
      </c>
      <c r="U115" s="42"/>
      <c r="V115" s="42"/>
      <c r="W115" s="44"/>
      <c r="X115" s="42"/>
      <c r="Y115" s="42"/>
      <c r="Z115" s="42"/>
      <c r="AA115" s="42"/>
      <c r="AB115" s="42"/>
      <c r="AC115" s="41"/>
      <c r="AD115" s="42"/>
      <c r="AE115" s="42"/>
      <c r="AF115" s="42"/>
    </row>
    <row r="116" spans="1:32" s="45" customFormat="1" ht="44.25" customHeight="1" x14ac:dyDescent="0.2">
      <c r="A116" s="41" t="s">
        <v>6931</v>
      </c>
      <c r="B116" s="42">
        <v>730998007</v>
      </c>
      <c r="C116" s="41" t="s">
        <v>72</v>
      </c>
      <c r="D116" s="42" t="s">
        <v>808</v>
      </c>
      <c r="E116" s="42" t="s">
        <v>6932</v>
      </c>
      <c r="F116" s="42" t="s">
        <v>809</v>
      </c>
      <c r="G116" s="42" t="s">
        <v>6933</v>
      </c>
      <c r="H116" s="42" t="s">
        <v>702</v>
      </c>
      <c r="I116" s="42" t="s">
        <v>6934</v>
      </c>
      <c r="J116" s="42" t="s">
        <v>5662</v>
      </c>
      <c r="K116" s="42" t="s">
        <v>810</v>
      </c>
      <c r="L116" s="42" t="s">
        <v>47</v>
      </c>
      <c r="M116" s="42" t="s">
        <v>802</v>
      </c>
      <c r="N116" s="42" t="s">
        <v>811</v>
      </c>
      <c r="O116" s="43" t="s">
        <v>812</v>
      </c>
      <c r="P116" s="43"/>
      <c r="Q116" s="42" t="s">
        <v>368</v>
      </c>
      <c r="R116" s="42" t="s">
        <v>6935</v>
      </c>
      <c r="S116" s="42">
        <v>37970</v>
      </c>
      <c r="T116" s="42">
        <v>7085</v>
      </c>
      <c r="U116" s="42"/>
      <c r="V116" s="42"/>
      <c r="W116" s="44"/>
      <c r="X116" s="42"/>
      <c r="Y116" s="42"/>
      <c r="Z116" s="42"/>
      <c r="AA116" s="42"/>
      <c r="AB116" s="42"/>
      <c r="AC116" s="41"/>
      <c r="AD116" s="42"/>
      <c r="AE116" s="42"/>
      <c r="AF116" s="42"/>
    </row>
    <row r="117" spans="1:32" s="45" customFormat="1" ht="44.25" customHeight="1" x14ac:dyDescent="0.2">
      <c r="A117" s="41" t="s">
        <v>6936</v>
      </c>
      <c r="B117" s="42">
        <v>700230007</v>
      </c>
      <c r="C117" s="41" t="s">
        <v>72</v>
      </c>
      <c r="D117" s="42" t="s">
        <v>813</v>
      </c>
      <c r="E117" s="42" t="s">
        <v>814</v>
      </c>
      <c r="F117" s="42" t="s">
        <v>815</v>
      </c>
      <c r="G117" s="42" t="s">
        <v>816</v>
      </c>
      <c r="H117" s="42" t="s">
        <v>817</v>
      </c>
      <c r="I117" s="42" t="s">
        <v>818</v>
      </c>
      <c r="J117" s="42" t="s">
        <v>819</v>
      </c>
      <c r="K117" s="42" t="s">
        <v>821</v>
      </c>
      <c r="L117" s="42" t="s">
        <v>47</v>
      </c>
      <c r="M117" s="42" t="s">
        <v>623</v>
      </c>
      <c r="N117" s="42" t="s">
        <v>820</v>
      </c>
      <c r="O117" s="43" t="s">
        <v>822</v>
      </c>
      <c r="P117" s="43"/>
      <c r="Q117" s="42" t="s">
        <v>368</v>
      </c>
      <c r="R117" s="42" t="s">
        <v>823</v>
      </c>
      <c r="S117" s="42">
        <v>37970</v>
      </c>
      <c r="T117" s="42">
        <v>3500</v>
      </c>
      <c r="U117" s="42"/>
      <c r="V117" s="42"/>
      <c r="W117" s="44"/>
      <c r="X117" s="42"/>
      <c r="Y117" s="42"/>
      <c r="Z117" s="42"/>
      <c r="AA117" s="42"/>
      <c r="AB117" s="42"/>
      <c r="AC117" s="41"/>
      <c r="AD117" s="42"/>
      <c r="AE117" s="42"/>
      <c r="AF117" s="42"/>
    </row>
    <row r="118" spans="1:32" s="45" customFormat="1" ht="44.25" customHeight="1" x14ac:dyDescent="0.2">
      <c r="A118" s="41" t="s">
        <v>6937</v>
      </c>
      <c r="B118" s="42" t="s">
        <v>8519</v>
      </c>
      <c r="C118" s="41" t="s">
        <v>824</v>
      </c>
      <c r="D118" s="42" t="s">
        <v>825</v>
      </c>
      <c r="E118" s="42" t="s">
        <v>6938</v>
      </c>
      <c r="F118" s="42" t="s">
        <v>826</v>
      </c>
      <c r="G118" s="42" t="s">
        <v>6939</v>
      </c>
      <c r="H118" s="42" t="s">
        <v>827</v>
      </c>
      <c r="I118" s="42" t="s">
        <v>6290</v>
      </c>
      <c r="J118" s="42" t="s">
        <v>6291</v>
      </c>
      <c r="K118" s="42" t="s">
        <v>829</v>
      </c>
      <c r="L118" s="42" t="s">
        <v>5315</v>
      </c>
      <c r="M118" s="42" t="s">
        <v>831</v>
      </c>
      <c r="N118" s="42" t="s">
        <v>830</v>
      </c>
      <c r="O118" s="43" t="s">
        <v>828</v>
      </c>
      <c r="P118" s="43"/>
      <c r="Q118" s="42">
        <v>93401</v>
      </c>
      <c r="R118" s="42" t="s">
        <v>6940</v>
      </c>
      <c r="S118" s="42">
        <v>43014</v>
      </c>
      <c r="T118" s="42">
        <v>7638</v>
      </c>
      <c r="U118" s="42"/>
      <c r="V118" s="42"/>
      <c r="W118" s="44"/>
      <c r="X118" s="42"/>
      <c r="Y118" s="42"/>
      <c r="Z118" s="42"/>
      <c r="AA118" s="42"/>
      <c r="AB118" s="42"/>
      <c r="AC118" s="41"/>
      <c r="AD118" s="42"/>
      <c r="AE118" s="42"/>
      <c r="AF118" s="42" t="s">
        <v>8428</v>
      </c>
    </row>
    <row r="119" spans="1:32" s="45" customFormat="1" ht="44.25" customHeight="1" x14ac:dyDescent="0.2">
      <c r="A119" s="41" t="s">
        <v>6941</v>
      </c>
      <c r="B119" s="42">
        <v>650744136</v>
      </c>
      <c r="C119" s="41" t="s">
        <v>49</v>
      </c>
      <c r="D119" s="42" t="s">
        <v>832</v>
      </c>
      <c r="E119" s="42" t="s">
        <v>6224</v>
      </c>
      <c r="F119" s="42" t="s">
        <v>833</v>
      </c>
      <c r="G119" s="42" t="s">
        <v>6225</v>
      </c>
      <c r="H119" s="42" t="s">
        <v>6226</v>
      </c>
      <c r="I119" s="42" t="s">
        <v>6227</v>
      </c>
      <c r="J119" s="42" t="s">
        <v>5910</v>
      </c>
      <c r="K119" s="42" t="s">
        <v>5912</v>
      </c>
      <c r="L119" s="42" t="s">
        <v>5315</v>
      </c>
      <c r="M119" s="42" t="s">
        <v>834</v>
      </c>
      <c r="N119" s="42" t="s">
        <v>5390</v>
      </c>
      <c r="O119" s="43" t="s">
        <v>5911</v>
      </c>
      <c r="P119" s="43"/>
      <c r="Q119" s="42" t="s">
        <v>835</v>
      </c>
      <c r="R119" s="42" t="s">
        <v>6168</v>
      </c>
      <c r="S119" s="42">
        <v>41599</v>
      </c>
      <c r="T119" s="42">
        <v>7492</v>
      </c>
      <c r="U119" s="42"/>
      <c r="V119" s="42"/>
      <c r="W119" s="44"/>
      <c r="X119" s="42"/>
      <c r="Y119" s="42"/>
      <c r="Z119" s="42"/>
      <c r="AA119" s="42"/>
      <c r="AB119" s="42"/>
      <c r="AC119" s="41"/>
      <c r="AD119" s="42"/>
      <c r="AE119" s="42"/>
      <c r="AF119" s="42" t="s">
        <v>8428</v>
      </c>
    </row>
    <row r="120" spans="1:32" s="45" customFormat="1" ht="44.25" customHeight="1" x14ac:dyDescent="0.2">
      <c r="A120" s="41" t="s">
        <v>6942</v>
      </c>
      <c r="B120" s="42">
        <v>651589657</v>
      </c>
      <c r="C120" s="41" t="s">
        <v>836</v>
      </c>
      <c r="D120" s="42" t="s">
        <v>837</v>
      </c>
      <c r="E120" s="42" t="s">
        <v>6943</v>
      </c>
      <c r="F120" s="42" t="s">
        <v>838</v>
      </c>
      <c r="G120" s="42" t="s">
        <v>6944</v>
      </c>
      <c r="H120" s="42" t="s">
        <v>839</v>
      </c>
      <c r="I120" s="42" t="s">
        <v>6300</v>
      </c>
      <c r="J120" s="42" t="s">
        <v>6945</v>
      </c>
      <c r="K120" s="42" t="s">
        <v>6292</v>
      </c>
      <c r="L120" s="42" t="s">
        <v>47</v>
      </c>
      <c r="M120" s="42" t="s">
        <v>1286</v>
      </c>
      <c r="N120" s="42" t="s">
        <v>6293</v>
      </c>
      <c r="O120" s="43" t="s">
        <v>6294</v>
      </c>
      <c r="P120" s="43"/>
      <c r="Q120" s="42" t="s">
        <v>83</v>
      </c>
      <c r="R120" s="42" t="s">
        <v>6946</v>
      </c>
      <c r="S120" s="42">
        <v>43276</v>
      </c>
      <c r="T120" s="42">
        <v>7650</v>
      </c>
      <c r="U120" s="42"/>
      <c r="V120" s="42"/>
      <c r="W120" s="44"/>
      <c r="X120" s="42"/>
      <c r="Y120" s="42"/>
      <c r="Z120" s="42"/>
      <c r="AA120" s="42"/>
      <c r="AB120" s="42"/>
      <c r="AC120" s="41"/>
      <c r="AD120" s="42"/>
      <c r="AE120" s="42"/>
      <c r="AF120" s="42"/>
    </row>
    <row r="121" spans="1:32" s="45" customFormat="1" ht="44.25" customHeight="1" x14ac:dyDescent="0.2">
      <c r="A121" s="41" t="s">
        <v>6947</v>
      </c>
      <c r="B121" s="42">
        <v>650153464</v>
      </c>
      <c r="C121" s="41" t="s">
        <v>72</v>
      </c>
      <c r="D121" s="42" t="s">
        <v>5318</v>
      </c>
      <c r="E121" s="42" t="s">
        <v>8061</v>
      </c>
      <c r="F121" s="42" t="s">
        <v>3932</v>
      </c>
      <c r="G121" s="42" t="s">
        <v>8062</v>
      </c>
      <c r="H121" s="42" t="s">
        <v>1361</v>
      </c>
      <c r="I121" s="42" t="s">
        <v>8063</v>
      </c>
      <c r="J121" s="42" t="s">
        <v>8064</v>
      </c>
      <c r="K121" s="42" t="s">
        <v>5319</v>
      </c>
      <c r="L121" s="42" t="s">
        <v>47</v>
      </c>
      <c r="M121" s="42" t="s">
        <v>1274</v>
      </c>
      <c r="N121" s="42">
        <v>227325006</v>
      </c>
      <c r="O121" s="43" t="s">
        <v>8065</v>
      </c>
      <c r="P121" s="43"/>
      <c r="Q121" s="42" t="s">
        <v>368</v>
      </c>
      <c r="R121" s="42" t="s">
        <v>8066</v>
      </c>
      <c r="S121" s="42">
        <v>41890</v>
      </c>
      <c r="T121" s="42">
        <v>7506</v>
      </c>
      <c r="U121" s="42"/>
      <c r="V121" s="42"/>
      <c r="W121" s="44"/>
      <c r="X121" s="42"/>
      <c r="Y121" s="42"/>
      <c r="Z121" s="42"/>
      <c r="AA121" s="42"/>
      <c r="AB121" s="42"/>
      <c r="AC121" s="41"/>
      <c r="AD121" s="42"/>
      <c r="AE121" s="42"/>
      <c r="AF121" s="42"/>
    </row>
    <row r="122" spans="1:32" s="45" customFormat="1" ht="44.25" customHeight="1" x14ac:dyDescent="0.2">
      <c r="A122" s="41" t="s">
        <v>6948</v>
      </c>
      <c r="B122" s="42">
        <v>718391008</v>
      </c>
      <c r="C122" s="41" t="s">
        <v>72</v>
      </c>
      <c r="D122" s="42" t="s">
        <v>840</v>
      </c>
      <c r="E122" s="42" t="s">
        <v>841</v>
      </c>
      <c r="F122" s="42" t="s">
        <v>842</v>
      </c>
      <c r="G122" s="42" t="s">
        <v>843</v>
      </c>
      <c r="H122" s="42" t="s">
        <v>844</v>
      </c>
      <c r="I122" s="42" t="s">
        <v>845</v>
      </c>
      <c r="J122" s="42" t="s">
        <v>846</v>
      </c>
      <c r="K122" s="42" t="s">
        <v>848</v>
      </c>
      <c r="L122" s="42" t="s">
        <v>47</v>
      </c>
      <c r="M122" s="42" t="s">
        <v>849</v>
      </c>
      <c r="N122" s="42"/>
      <c r="O122" s="43" t="s">
        <v>847</v>
      </c>
      <c r="P122" s="43"/>
      <c r="Q122" s="42" t="s">
        <v>368</v>
      </c>
      <c r="R122" s="42" t="s">
        <v>850</v>
      </c>
      <c r="S122" s="42">
        <v>39608</v>
      </c>
      <c r="T122" s="42">
        <v>7394</v>
      </c>
      <c r="U122" s="42"/>
      <c r="V122" s="42"/>
      <c r="W122" s="44"/>
      <c r="X122" s="42"/>
      <c r="Y122" s="42"/>
      <c r="Z122" s="42"/>
      <c r="AA122" s="42"/>
      <c r="AB122" s="42"/>
      <c r="AC122" s="41"/>
      <c r="AD122" s="42"/>
      <c r="AE122" s="42"/>
      <c r="AF122" s="42"/>
    </row>
    <row r="123" spans="1:32" s="45" customFormat="1" ht="44.25" customHeight="1" x14ac:dyDescent="0.2">
      <c r="A123" s="41" t="s">
        <v>6949</v>
      </c>
      <c r="B123" s="42">
        <v>713523003</v>
      </c>
      <c r="C123" s="41" t="s">
        <v>72</v>
      </c>
      <c r="D123" s="42" t="s">
        <v>851</v>
      </c>
      <c r="E123" s="42" t="s">
        <v>6950</v>
      </c>
      <c r="F123" s="42" t="s">
        <v>852</v>
      </c>
      <c r="G123" s="42" t="s">
        <v>5972</v>
      </c>
      <c r="H123" s="42" t="s">
        <v>777</v>
      </c>
      <c r="I123" s="42" t="s">
        <v>5973</v>
      </c>
      <c r="J123" s="42" t="s">
        <v>853</v>
      </c>
      <c r="K123" s="42" t="s">
        <v>5975</v>
      </c>
      <c r="L123" s="42" t="s">
        <v>5313</v>
      </c>
      <c r="M123" s="42" t="s">
        <v>854</v>
      </c>
      <c r="N123" s="42" t="s">
        <v>855</v>
      </c>
      <c r="O123" s="43" t="s">
        <v>5974</v>
      </c>
      <c r="P123" s="43" t="s">
        <v>5976</v>
      </c>
      <c r="Q123" s="42" t="s">
        <v>368</v>
      </c>
      <c r="R123" s="42" t="s">
        <v>6951</v>
      </c>
      <c r="S123" s="42">
        <v>37970</v>
      </c>
      <c r="T123" s="42">
        <v>2330</v>
      </c>
      <c r="U123" s="42"/>
      <c r="V123" s="42"/>
      <c r="W123" s="44"/>
      <c r="X123" s="42"/>
      <c r="Y123" s="42"/>
      <c r="Z123" s="42" t="s">
        <v>8439</v>
      </c>
      <c r="AA123" s="42"/>
      <c r="AB123" s="42"/>
      <c r="AC123" s="41"/>
      <c r="AD123" s="42"/>
      <c r="AE123" s="42"/>
      <c r="AF123" s="42" t="s">
        <v>8440</v>
      </c>
    </row>
    <row r="124" spans="1:32" s="45" customFormat="1" ht="44.25" customHeight="1" x14ac:dyDescent="0.2">
      <c r="A124" s="41" t="s">
        <v>6952</v>
      </c>
      <c r="B124" s="42">
        <v>653213700</v>
      </c>
      <c r="C124" s="41" t="s">
        <v>72</v>
      </c>
      <c r="D124" s="42" t="s">
        <v>856</v>
      </c>
      <c r="E124" s="42" t="s">
        <v>857</v>
      </c>
      <c r="F124" s="42" t="s">
        <v>858</v>
      </c>
      <c r="G124" s="42" t="s">
        <v>859</v>
      </c>
      <c r="H124" s="42" t="s">
        <v>860</v>
      </c>
      <c r="I124" s="42" t="s">
        <v>861</v>
      </c>
      <c r="J124" s="42" t="s">
        <v>862</v>
      </c>
      <c r="K124" s="42" t="s">
        <v>864</v>
      </c>
      <c r="L124" s="42" t="s">
        <v>5315</v>
      </c>
      <c r="M124" s="42" t="s">
        <v>866</v>
      </c>
      <c r="N124" s="42" t="s">
        <v>865</v>
      </c>
      <c r="O124" s="43" t="s">
        <v>863</v>
      </c>
      <c r="P124" s="43"/>
      <c r="Q124" s="42">
        <v>93401</v>
      </c>
      <c r="R124" s="42" t="s">
        <v>867</v>
      </c>
      <c r="S124" s="42">
        <v>42209</v>
      </c>
      <c r="T124" s="42">
        <v>7576</v>
      </c>
      <c r="U124" s="42"/>
      <c r="V124" s="42"/>
      <c r="W124" s="44"/>
      <c r="X124" s="42"/>
      <c r="Y124" s="42"/>
      <c r="Z124" s="42"/>
      <c r="AA124" s="42"/>
      <c r="AB124" s="42"/>
      <c r="AC124" s="41"/>
      <c r="AD124" s="42"/>
      <c r="AE124" s="42"/>
      <c r="AF124" s="42"/>
    </row>
    <row r="125" spans="1:32" s="45" customFormat="1" ht="44.25" customHeight="1" x14ac:dyDescent="0.2">
      <c r="A125" s="41" t="s">
        <v>6953</v>
      </c>
      <c r="B125" s="42">
        <v>727581006</v>
      </c>
      <c r="C125" s="41" t="s">
        <v>72</v>
      </c>
      <c r="D125" s="42" t="s">
        <v>868</v>
      </c>
      <c r="E125" s="42" t="s">
        <v>6954</v>
      </c>
      <c r="F125" s="42" t="s">
        <v>869</v>
      </c>
      <c r="G125" s="42" t="s">
        <v>6955</v>
      </c>
      <c r="H125" s="42" t="s">
        <v>870</v>
      </c>
      <c r="I125" s="42" t="s">
        <v>5665</v>
      </c>
      <c r="J125" s="42" t="s">
        <v>5666</v>
      </c>
      <c r="K125" s="42" t="s">
        <v>5883</v>
      </c>
      <c r="L125" s="42" t="s">
        <v>5315</v>
      </c>
      <c r="M125" s="42" t="s">
        <v>872</v>
      </c>
      <c r="N125" s="42" t="s">
        <v>871</v>
      </c>
      <c r="O125" s="43" t="s">
        <v>6956</v>
      </c>
      <c r="P125" s="43"/>
      <c r="Q125" s="42" t="s">
        <v>368</v>
      </c>
      <c r="R125" s="42" t="s">
        <v>6957</v>
      </c>
      <c r="S125" s="42">
        <v>37970</v>
      </c>
      <c r="T125" s="42">
        <v>6973</v>
      </c>
      <c r="U125" s="42"/>
      <c r="V125" s="42"/>
      <c r="W125" s="44"/>
      <c r="X125" s="42"/>
      <c r="Y125" s="42"/>
      <c r="Z125" s="42"/>
      <c r="AA125" s="42"/>
      <c r="AB125" s="42"/>
      <c r="AC125" s="41"/>
      <c r="AD125" s="42"/>
      <c r="AE125" s="42"/>
      <c r="AF125" s="42" t="s">
        <v>8428</v>
      </c>
    </row>
    <row r="126" spans="1:32" s="45" customFormat="1" ht="44.25" customHeight="1" x14ac:dyDescent="0.2">
      <c r="A126" s="41" t="s">
        <v>6958</v>
      </c>
      <c r="B126" s="42">
        <v>714523007</v>
      </c>
      <c r="C126" s="41" t="s">
        <v>72</v>
      </c>
      <c r="D126" s="42" t="s">
        <v>873</v>
      </c>
      <c r="E126" s="42" t="s">
        <v>6959</v>
      </c>
      <c r="F126" s="42" t="s">
        <v>874</v>
      </c>
      <c r="G126" s="42" t="s">
        <v>6960</v>
      </c>
      <c r="H126" s="42" t="s">
        <v>875</v>
      </c>
      <c r="I126" s="42" t="s">
        <v>5515</v>
      </c>
      <c r="J126" s="42" t="s">
        <v>876</v>
      </c>
      <c r="K126" s="42" t="s">
        <v>877</v>
      </c>
      <c r="L126" s="42" t="s">
        <v>47</v>
      </c>
      <c r="M126" s="42" t="s">
        <v>878</v>
      </c>
      <c r="N126" s="42" t="s">
        <v>5516</v>
      </c>
      <c r="O126" s="43" t="s">
        <v>5517</v>
      </c>
      <c r="P126" s="43"/>
      <c r="Q126" s="42">
        <v>93401</v>
      </c>
      <c r="R126" s="42" t="s">
        <v>6961</v>
      </c>
      <c r="S126" s="42">
        <v>37970</v>
      </c>
      <c r="T126" s="42">
        <v>6580</v>
      </c>
      <c r="U126" s="42"/>
      <c r="V126" s="42"/>
      <c r="W126" s="44"/>
      <c r="X126" s="42"/>
      <c r="Y126" s="42"/>
      <c r="Z126" s="42"/>
      <c r="AA126" s="42"/>
      <c r="AB126" s="42"/>
      <c r="AC126" s="41"/>
      <c r="AD126" s="42"/>
      <c r="AE126" s="42"/>
      <c r="AF126" s="42"/>
    </row>
    <row r="127" spans="1:32" s="45" customFormat="1" ht="44.25" customHeight="1" x14ac:dyDescent="0.2">
      <c r="A127" s="41" t="s">
        <v>6962</v>
      </c>
      <c r="B127" s="42" t="s">
        <v>8520</v>
      </c>
      <c r="C127" s="41"/>
      <c r="D127" s="42" t="s">
        <v>6534</v>
      </c>
      <c r="E127" s="42" t="s">
        <v>6408</v>
      </c>
      <c r="F127" s="42" t="s">
        <v>6409</v>
      </c>
      <c r="G127" s="42" t="s">
        <v>6410</v>
      </c>
      <c r="H127" s="42" t="s">
        <v>5590</v>
      </c>
      <c r="I127" s="42" t="s">
        <v>6411</v>
      </c>
      <c r="J127" s="42" t="s">
        <v>6412</v>
      </c>
      <c r="K127" s="42" t="s">
        <v>6413</v>
      </c>
      <c r="L127" s="42" t="s">
        <v>538</v>
      </c>
      <c r="M127" s="42" t="s">
        <v>697</v>
      </c>
      <c r="N127" s="42" t="s">
        <v>6414</v>
      </c>
      <c r="O127" s="43" t="s">
        <v>6415</v>
      </c>
      <c r="P127" s="43"/>
      <c r="Q127" s="42">
        <v>93401</v>
      </c>
      <c r="R127" s="42" t="s">
        <v>6416</v>
      </c>
      <c r="S127" s="42">
        <v>44186</v>
      </c>
      <c r="T127" s="42">
        <v>7722</v>
      </c>
      <c r="U127" s="42"/>
      <c r="V127" s="42"/>
      <c r="W127" s="44"/>
      <c r="X127" s="42"/>
      <c r="Y127" s="42"/>
      <c r="Z127" s="42"/>
      <c r="AA127" s="42"/>
      <c r="AB127" s="42"/>
      <c r="AC127" s="41"/>
      <c r="AD127" s="42"/>
      <c r="AE127" s="42"/>
      <c r="AF127" s="42"/>
    </row>
    <row r="128" spans="1:32" s="45" customFormat="1" ht="44.25" customHeight="1" x14ac:dyDescent="0.2">
      <c r="A128" s="41" t="s">
        <v>6963</v>
      </c>
      <c r="B128" s="42">
        <v>650944208</v>
      </c>
      <c r="C128" s="41" t="s">
        <v>72</v>
      </c>
      <c r="D128" s="42" t="s">
        <v>879</v>
      </c>
      <c r="E128" s="42" t="s">
        <v>880</v>
      </c>
      <c r="F128" s="42" t="s">
        <v>881</v>
      </c>
      <c r="G128" s="42" t="s">
        <v>882</v>
      </c>
      <c r="H128" s="42" t="s">
        <v>883</v>
      </c>
      <c r="I128" s="42" t="s">
        <v>884</v>
      </c>
      <c r="J128" s="42" t="s">
        <v>885</v>
      </c>
      <c r="K128" s="42" t="s">
        <v>886</v>
      </c>
      <c r="L128" s="42" t="s">
        <v>309</v>
      </c>
      <c r="M128" s="42" t="s">
        <v>887</v>
      </c>
      <c r="N128" s="42"/>
      <c r="O128" s="43"/>
      <c r="P128" s="43"/>
      <c r="Q128" s="42">
        <v>93401</v>
      </c>
      <c r="R128" s="42" t="s">
        <v>888</v>
      </c>
      <c r="S128" s="42">
        <v>38733</v>
      </c>
      <c r="T128" s="42">
        <v>7262</v>
      </c>
      <c r="U128" s="42"/>
      <c r="V128" s="42"/>
      <c r="W128" s="44"/>
      <c r="X128" s="42"/>
      <c r="Y128" s="42"/>
      <c r="Z128" s="42"/>
      <c r="AA128" s="42"/>
      <c r="AB128" s="42"/>
      <c r="AC128" s="41"/>
      <c r="AD128" s="42"/>
      <c r="AE128" s="42"/>
      <c r="AF128" s="42"/>
    </row>
    <row r="129" spans="1:32" s="45" customFormat="1" ht="44.25" customHeight="1" x14ac:dyDescent="0.2">
      <c r="A129" s="41" t="s">
        <v>6964</v>
      </c>
      <c r="B129" s="42">
        <v>650651170</v>
      </c>
      <c r="C129" s="41" t="s">
        <v>49</v>
      </c>
      <c r="D129" s="42" t="s">
        <v>889</v>
      </c>
      <c r="E129" s="42" t="s">
        <v>890</v>
      </c>
      <c r="F129" s="42" t="s">
        <v>891</v>
      </c>
      <c r="G129" s="42" t="s">
        <v>892</v>
      </c>
      <c r="H129" s="42" t="s">
        <v>409</v>
      </c>
      <c r="I129" s="42" t="s">
        <v>893</v>
      </c>
      <c r="J129" s="42" t="s">
        <v>894</v>
      </c>
      <c r="K129" s="42" t="s">
        <v>895</v>
      </c>
      <c r="L129" s="42" t="s">
        <v>47</v>
      </c>
      <c r="M129" s="42" t="s">
        <v>623</v>
      </c>
      <c r="N129" s="42">
        <v>954202602</v>
      </c>
      <c r="O129" s="43" t="s">
        <v>896</v>
      </c>
      <c r="P129" s="43"/>
      <c r="Q129" s="42" t="s">
        <v>45</v>
      </c>
      <c r="R129" s="42" t="s">
        <v>897</v>
      </c>
      <c r="S129" s="42">
        <v>42618</v>
      </c>
      <c r="T129" s="42">
        <v>7616</v>
      </c>
      <c r="U129" s="42" t="s">
        <v>291</v>
      </c>
      <c r="V129" s="42"/>
      <c r="W129" s="44"/>
      <c r="X129" s="42"/>
      <c r="Y129" s="42"/>
      <c r="Z129" s="42"/>
      <c r="AA129" s="42"/>
      <c r="AB129" s="42"/>
      <c r="AC129" s="41"/>
      <c r="AD129" s="42"/>
      <c r="AE129" s="42"/>
      <c r="AF129" s="42"/>
    </row>
    <row r="130" spans="1:32" s="45" customFormat="1" ht="44.25" customHeight="1" x14ac:dyDescent="0.2">
      <c r="A130" s="41" t="s">
        <v>6965</v>
      </c>
      <c r="B130" s="42">
        <v>657349402</v>
      </c>
      <c r="C130" s="41" t="s">
        <v>72</v>
      </c>
      <c r="D130" s="42" t="s">
        <v>898</v>
      </c>
      <c r="E130" s="42" t="s">
        <v>899</v>
      </c>
      <c r="F130" s="42" t="s">
        <v>900</v>
      </c>
      <c r="G130" s="42" t="s">
        <v>901</v>
      </c>
      <c r="H130" s="42" t="s">
        <v>629</v>
      </c>
      <c r="I130" s="42" t="s">
        <v>902</v>
      </c>
      <c r="J130" s="42" t="s">
        <v>903</v>
      </c>
      <c r="K130" s="42" t="s">
        <v>905</v>
      </c>
      <c r="L130" s="42" t="s">
        <v>47</v>
      </c>
      <c r="M130" s="42" t="s">
        <v>906</v>
      </c>
      <c r="N130" s="42"/>
      <c r="O130" s="43" t="s">
        <v>904</v>
      </c>
      <c r="P130" s="43"/>
      <c r="Q130" s="42" t="s">
        <v>368</v>
      </c>
      <c r="R130" s="42" t="s">
        <v>907</v>
      </c>
      <c r="S130" s="42">
        <v>39198</v>
      </c>
      <c r="T130" s="42">
        <v>7352</v>
      </c>
      <c r="U130" s="42"/>
      <c r="V130" s="42"/>
      <c r="W130" s="44"/>
      <c r="X130" s="42"/>
      <c r="Y130" s="42"/>
      <c r="Z130" s="42"/>
      <c r="AA130" s="42"/>
      <c r="AB130" s="42"/>
      <c r="AC130" s="41"/>
      <c r="AD130" s="42"/>
      <c r="AE130" s="42"/>
      <c r="AF130" s="42"/>
    </row>
    <row r="131" spans="1:32" s="45" customFormat="1" ht="44.25" customHeight="1" x14ac:dyDescent="0.2">
      <c r="A131" s="41" t="s">
        <v>6966</v>
      </c>
      <c r="B131" s="42">
        <v>654597200</v>
      </c>
      <c r="C131" s="41" t="s">
        <v>72</v>
      </c>
      <c r="D131" s="42" t="s">
        <v>908</v>
      </c>
      <c r="E131" s="42" t="s">
        <v>909</v>
      </c>
      <c r="F131" s="42" t="s">
        <v>910</v>
      </c>
      <c r="G131" s="42" t="s">
        <v>911</v>
      </c>
      <c r="H131" s="42" t="s">
        <v>912</v>
      </c>
      <c r="I131" s="42" t="s">
        <v>913</v>
      </c>
      <c r="J131" s="42" t="s">
        <v>914</v>
      </c>
      <c r="K131" s="42" t="s">
        <v>916</v>
      </c>
      <c r="L131" s="42" t="s">
        <v>47</v>
      </c>
      <c r="M131" s="42" t="s">
        <v>623</v>
      </c>
      <c r="N131" s="42" t="s">
        <v>917</v>
      </c>
      <c r="O131" s="43" t="s">
        <v>915</v>
      </c>
      <c r="P131" s="43"/>
      <c r="Q131" s="42" t="s">
        <v>368</v>
      </c>
      <c r="R131" s="42" t="s">
        <v>918</v>
      </c>
      <c r="S131" s="42">
        <v>39608</v>
      </c>
      <c r="T131" s="42">
        <v>7393</v>
      </c>
      <c r="U131" s="42"/>
      <c r="V131" s="42"/>
      <c r="W131" s="44"/>
      <c r="X131" s="42"/>
      <c r="Y131" s="42"/>
      <c r="Z131" s="42"/>
      <c r="AA131" s="42"/>
      <c r="AB131" s="42"/>
      <c r="AC131" s="41"/>
      <c r="AD131" s="42"/>
      <c r="AE131" s="42"/>
      <c r="AF131" s="42"/>
    </row>
    <row r="132" spans="1:32" s="45" customFormat="1" ht="44.25" customHeight="1" x14ac:dyDescent="0.2">
      <c r="A132" s="41" t="s">
        <v>6967</v>
      </c>
      <c r="B132" s="42">
        <v>722448006</v>
      </c>
      <c r="C132" s="41" t="s">
        <v>72</v>
      </c>
      <c r="D132" s="42" t="s">
        <v>919</v>
      </c>
      <c r="E132" s="42" t="s">
        <v>920</v>
      </c>
      <c r="F132" s="42" t="s">
        <v>921</v>
      </c>
      <c r="G132" s="42" t="s">
        <v>922</v>
      </c>
      <c r="H132" s="42" t="s">
        <v>923</v>
      </c>
      <c r="I132" s="42" t="s">
        <v>924</v>
      </c>
      <c r="J132" s="42" t="s">
        <v>925</v>
      </c>
      <c r="K132" s="42" t="s">
        <v>926</v>
      </c>
      <c r="L132" s="42" t="s">
        <v>47</v>
      </c>
      <c r="M132" s="42" t="s">
        <v>928</v>
      </c>
      <c r="N132" s="42" t="s">
        <v>927</v>
      </c>
      <c r="O132" s="43"/>
      <c r="P132" s="43"/>
      <c r="Q132" s="42" t="s">
        <v>45</v>
      </c>
      <c r="R132" s="42" t="s">
        <v>929</v>
      </c>
      <c r="S132" s="42">
        <v>37970</v>
      </c>
      <c r="T132" s="42">
        <v>6965</v>
      </c>
      <c r="U132" s="42"/>
      <c r="V132" s="42"/>
      <c r="W132" s="44"/>
      <c r="X132" s="42"/>
      <c r="Y132" s="42"/>
      <c r="Z132" s="42"/>
      <c r="AA132" s="42"/>
      <c r="AB132" s="42"/>
      <c r="AC132" s="41"/>
      <c r="AD132" s="42"/>
      <c r="AE132" s="42"/>
      <c r="AF132" s="42"/>
    </row>
    <row r="133" spans="1:32" s="45" customFormat="1" ht="44.25" customHeight="1" x14ac:dyDescent="0.2">
      <c r="A133" s="41" t="s">
        <v>6968</v>
      </c>
      <c r="B133" s="42">
        <v>700198006</v>
      </c>
      <c r="C133" s="41" t="s">
        <v>72</v>
      </c>
      <c r="D133" s="42" t="s">
        <v>930</v>
      </c>
      <c r="E133" s="42" t="s">
        <v>931</v>
      </c>
      <c r="F133" s="42" t="s">
        <v>932</v>
      </c>
      <c r="G133" s="42" t="s">
        <v>933</v>
      </c>
      <c r="H133" s="42" t="s">
        <v>934</v>
      </c>
      <c r="I133" s="42" t="s">
        <v>935</v>
      </c>
      <c r="J133" s="42" t="s">
        <v>936</v>
      </c>
      <c r="K133" s="42" t="s">
        <v>938</v>
      </c>
      <c r="L133" s="42" t="s">
        <v>47</v>
      </c>
      <c r="M133" s="42" t="s">
        <v>623</v>
      </c>
      <c r="N133" s="42" t="s">
        <v>939</v>
      </c>
      <c r="O133" s="43" t="s">
        <v>937</v>
      </c>
      <c r="P133" s="43"/>
      <c r="Q133" s="42">
        <v>93401</v>
      </c>
      <c r="R133" s="42" t="s">
        <v>940</v>
      </c>
      <c r="S133" s="42">
        <v>37970</v>
      </c>
      <c r="T133" s="42">
        <v>2400</v>
      </c>
      <c r="U133" s="42"/>
      <c r="V133" s="42"/>
      <c r="W133" s="44"/>
      <c r="X133" s="42"/>
      <c r="Y133" s="42"/>
      <c r="Z133" s="42"/>
      <c r="AA133" s="42"/>
      <c r="AB133" s="42"/>
      <c r="AC133" s="41"/>
      <c r="AD133" s="42"/>
      <c r="AE133" s="42"/>
      <c r="AF133" s="42"/>
    </row>
    <row r="134" spans="1:32" s="45" customFormat="1" ht="44.25" customHeight="1" x14ac:dyDescent="0.2">
      <c r="A134" s="41" t="s">
        <v>6969</v>
      </c>
      <c r="B134" s="42">
        <v>759442504</v>
      </c>
      <c r="C134" s="41" t="s">
        <v>72</v>
      </c>
      <c r="D134" s="42" t="s">
        <v>942</v>
      </c>
      <c r="E134" s="42" t="s">
        <v>6970</v>
      </c>
      <c r="F134" s="42" t="s">
        <v>941</v>
      </c>
      <c r="G134" s="42" t="s">
        <v>6971</v>
      </c>
      <c r="H134" s="42" t="s">
        <v>943</v>
      </c>
      <c r="I134" s="42" t="s">
        <v>6972</v>
      </c>
      <c r="J134" s="42" t="s">
        <v>944</v>
      </c>
      <c r="K134" s="42" t="s">
        <v>945</v>
      </c>
      <c r="L134" s="42" t="s">
        <v>47</v>
      </c>
      <c r="M134" s="42" t="s">
        <v>946</v>
      </c>
      <c r="N134" s="42" t="s">
        <v>6973</v>
      </c>
      <c r="O134" s="43" t="s">
        <v>6974</v>
      </c>
      <c r="P134" s="43"/>
      <c r="Q134" s="42" t="s">
        <v>368</v>
      </c>
      <c r="R134" s="42" t="s">
        <v>6975</v>
      </c>
      <c r="S134" s="42">
        <v>41323</v>
      </c>
      <c r="T134" s="42">
        <v>7471</v>
      </c>
      <c r="U134" s="42"/>
      <c r="V134" s="42"/>
      <c r="W134" s="44"/>
      <c r="X134" s="42"/>
      <c r="Y134" s="42"/>
      <c r="Z134" s="42"/>
      <c r="AA134" s="42"/>
      <c r="AB134" s="42"/>
      <c r="AC134" s="41"/>
      <c r="AD134" s="42"/>
      <c r="AE134" s="42"/>
      <c r="AF134" s="42"/>
    </row>
    <row r="135" spans="1:32" s="45" customFormat="1" ht="44.25" customHeight="1" x14ac:dyDescent="0.2">
      <c r="A135" s="41" t="s">
        <v>6976</v>
      </c>
      <c r="B135" s="42">
        <v>713707007</v>
      </c>
      <c r="C135" s="41" t="s">
        <v>72</v>
      </c>
      <c r="D135" s="42" t="s">
        <v>947</v>
      </c>
      <c r="E135" s="42" t="s">
        <v>948</v>
      </c>
      <c r="F135" s="42" t="s">
        <v>949</v>
      </c>
      <c r="G135" s="42" t="s">
        <v>950</v>
      </c>
      <c r="H135" s="42" t="s">
        <v>923</v>
      </c>
      <c r="I135" s="42" t="s">
        <v>951</v>
      </c>
      <c r="J135" s="42" t="s">
        <v>952</v>
      </c>
      <c r="K135" s="42" t="s">
        <v>953</v>
      </c>
      <c r="L135" s="42" t="s">
        <v>309</v>
      </c>
      <c r="M135" s="42" t="s">
        <v>954</v>
      </c>
      <c r="N135" s="42"/>
      <c r="O135" s="43"/>
      <c r="P135" s="43"/>
      <c r="Q135" s="42" t="s">
        <v>368</v>
      </c>
      <c r="R135" s="42" t="s">
        <v>955</v>
      </c>
      <c r="S135" s="42">
        <v>37970</v>
      </c>
      <c r="T135" s="42">
        <v>6510</v>
      </c>
      <c r="U135" s="42"/>
      <c r="V135" s="42"/>
      <c r="W135" s="44"/>
      <c r="X135" s="42"/>
      <c r="Y135" s="42"/>
      <c r="Z135" s="42"/>
      <c r="AA135" s="42"/>
      <c r="AB135" s="42"/>
      <c r="AC135" s="41"/>
      <c r="AD135" s="42"/>
      <c r="AE135" s="42"/>
      <c r="AF135" s="42"/>
    </row>
    <row r="136" spans="1:32" s="45" customFormat="1" ht="44.25" customHeight="1" x14ac:dyDescent="0.2">
      <c r="A136" s="41" t="s">
        <v>6977</v>
      </c>
      <c r="B136" s="42">
        <v>720434008</v>
      </c>
      <c r="C136" s="41" t="s">
        <v>72</v>
      </c>
      <c r="D136" s="42" t="s">
        <v>956</v>
      </c>
      <c r="E136" s="42" t="s">
        <v>6978</v>
      </c>
      <c r="F136" s="42" t="s">
        <v>957</v>
      </c>
      <c r="G136" s="42" t="s">
        <v>6979</v>
      </c>
      <c r="H136" s="42" t="s">
        <v>958</v>
      </c>
      <c r="I136" s="42" t="s">
        <v>5891</v>
      </c>
      <c r="J136" s="42" t="s">
        <v>5993</v>
      </c>
      <c r="K136" s="42" t="s">
        <v>6980</v>
      </c>
      <c r="L136" s="42" t="s">
        <v>5316</v>
      </c>
      <c r="M136" s="42" t="s">
        <v>6981</v>
      </c>
      <c r="N136" s="42">
        <v>956984100</v>
      </c>
      <c r="O136" s="43" t="s">
        <v>6982</v>
      </c>
      <c r="P136" s="43"/>
      <c r="Q136" s="42">
        <v>93401</v>
      </c>
      <c r="R136" s="42" t="s">
        <v>6983</v>
      </c>
      <c r="S136" s="42">
        <v>37970</v>
      </c>
      <c r="T136" s="42">
        <v>6968</v>
      </c>
      <c r="U136" s="42"/>
      <c r="V136" s="42"/>
      <c r="W136" s="44"/>
      <c r="X136" s="42"/>
      <c r="Y136" s="42"/>
      <c r="Z136" s="42"/>
      <c r="AA136" s="42"/>
      <c r="AB136" s="42"/>
      <c r="AC136" s="41"/>
      <c r="AD136" s="42"/>
      <c r="AE136" s="42"/>
      <c r="AF136" s="42"/>
    </row>
    <row r="137" spans="1:32" s="45" customFormat="1" ht="44.25" customHeight="1" x14ac:dyDescent="0.2">
      <c r="A137" s="41" t="s">
        <v>6984</v>
      </c>
      <c r="B137" s="42">
        <v>700028100</v>
      </c>
      <c r="C137" s="41" t="s">
        <v>49</v>
      </c>
      <c r="D137" s="42" t="s">
        <v>960</v>
      </c>
      <c r="E137" s="42" t="s">
        <v>6985</v>
      </c>
      <c r="F137" s="42" t="s">
        <v>961</v>
      </c>
      <c r="G137" s="42" t="s">
        <v>6986</v>
      </c>
      <c r="H137" s="42" t="s">
        <v>962</v>
      </c>
      <c r="I137" s="42" t="s">
        <v>6265</v>
      </c>
      <c r="J137" s="42" t="s">
        <v>8393</v>
      </c>
      <c r="K137" s="42" t="s">
        <v>963</v>
      </c>
      <c r="L137" s="42" t="s">
        <v>47</v>
      </c>
      <c r="M137" s="42" t="s">
        <v>623</v>
      </c>
      <c r="N137" s="42" t="s">
        <v>5751</v>
      </c>
      <c r="O137" s="43" t="s">
        <v>964</v>
      </c>
      <c r="P137" s="43"/>
      <c r="Q137" s="42">
        <v>93401</v>
      </c>
      <c r="R137" s="42" t="s">
        <v>6987</v>
      </c>
      <c r="S137" s="42">
        <v>37970</v>
      </c>
      <c r="T137" s="42">
        <v>2450</v>
      </c>
      <c r="U137" s="42"/>
      <c r="V137" s="42"/>
      <c r="W137" s="44"/>
      <c r="X137" s="42"/>
      <c r="Y137" s="42"/>
      <c r="Z137" s="42"/>
      <c r="AA137" s="42"/>
      <c r="AB137" s="42"/>
      <c r="AC137" s="41"/>
      <c r="AD137" s="42"/>
      <c r="AE137" s="42"/>
      <c r="AF137" s="42"/>
    </row>
    <row r="138" spans="1:32" s="45" customFormat="1" ht="44.25" customHeight="1" x14ac:dyDescent="0.2">
      <c r="A138" s="41" t="s">
        <v>6988</v>
      </c>
      <c r="B138" s="42">
        <v>725984006</v>
      </c>
      <c r="C138" s="41" t="s">
        <v>49</v>
      </c>
      <c r="D138" s="42" t="s">
        <v>965</v>
      </c>
      <c r="E138" s="42" t="s">
        <v>6989</v>
      </c>
      <c r="F138" s="42" t="s">
        <v>966</v>
      </c>
      <c r="G138" s="42" t="s">
        <v>6990</v>
      </c>
      <c r="H138" s="42" t="s">
        <v>962</v>
      </c>
      <c r="I138" s="42" t="s">
        <v>6991</v>
      </c>
      <c r="J138" s="42" t="s">
        <v>8394</v>
      </c>
      <c r="K138" s="42" t="s">
        <v>967</v>
      </c>
      <c r="L138" s="42" t="s">
        <v>47</v>
      </c>
      <c r="M138" s="42" t="s">
        <v>576</v>
      </c>
      <c r="N138" s="42" t="s">
        <v>6992</v>
      </c>
      <c r="O138" s="43" t="s">
        <v>6993</v>
      </c>
      <c r="P138" s="43"/>
      <c r="Q138" s="42">
        <v>93401</v>
      </c>
      <c r="R138" s="42" t="s">
        <v>8067</v>
      </c>
      <c r="S138" s="42">
        <v>37970</v>
      </c>
      <c r="T138" s="42">
        <v>6935</v>
      </c>
      <c r="U138" s="42"/>
      <c r="V138" s="42"/>
      <c r="W138" s="44"/>
      <c r="X138" s="42"/>
      <c r="Y138" s="42"/>
      <c r="Z138" s="42"/>
      <c r="AA138" s="42"/>
      <c r="AB138" s="42"/>
      <c r="AC138" s="41"/>
      <c r="AD138" s="42"/>
      <c r="AE138" s="42"/>
      <c r="AF138" s="42"/>
    </row>
    <row r="139" spans="1:32" s="45" customFormat="1" ht="44.25" customHeight="1" x14ac:dyDescent="0.2">
      <c r="A139" s="41" t="s">
        <v>6994</v>
      </c>
      <c r="B139" s="42">
        <v>714141007</v>
      </c>
      <c r="C139" s="41" t="s">
        <v>49</v>
      </c>
      <c r="D139" s="42" t="s">
        <v>968</v>
      </c>
      <c r="E139" s="42" t="s">
        <v>969</v>
      </c>
      <c r="F139" s="42" t="s">
        <v>970</v>
      </c>
      <c r="G139" s="42" t="s">
        <v>971</v>
      </c>
      <c r="H139" s="42" t="s">
        <v>962</v>
      </c>
      <c r="I139" s="42" t="s">
        <v>972</v>
      </c>
      <c r="J139" s="42" t="s">
        <v>973</v>
      </c>
      <c r="K139" s="42" t="s">
        <v>975</v>
      </c>
      <c r="L139" s="42" t="s">
        <v>47</v>
      </c>
      <c r="M139" s="42" t="s">
        <v>732</v>
      </c>
      <c r="N139" s="42" t="s">
        <v>976</v>
      </c>
      <c r="O139" s="43" t="s">
        <v>974</v>
      </c>
      <c r="P139" s="43"/>
      <c r="Q139" s="42">
        <v>93509</v>
      </c>
      <c r="R139" s="42" t="s">
        <v>977</v>
      </c>
      <c r="S139" s="42">
        <v>37970</v>
      </c>
      <c r="T139" s="42">
        <v>6958</v>
      </c>
      <c r="U139" s="42"/>
      <c r="V139" s="42"/>
      <c r="W139" s="44"/>
      <c r="X139" s="42"/>
      <c r="Y139" s="42"/>
      <c r="Z139" s="42"/>
      <c r="AA139" s="42"/>
      <c r="AB139" s="42"/>
      <c r="AC139" s="41"/>
      <c r="AD139" s="42"/>
      <c r="AE139" s="42"/>
      <c r="AF139" s="42"/>
    </row>
    <row r="140" spans="1:32" s="45" customFormat="1" ht="44.25" customHeight="1" x14ac:dyDescent="0.2">
      <c r="A140" s="41" t="s">
        <v>6995</v>
      </c>
      <c r="B140" s="42">
        <v>711497005</v>
      </c>
      <c r="C140" s="41" t="s">
        <v>72</v>
      </c>
      <c r="D140" s="42" t="s">
        <v>978</v>
      </c>
      <c r="E140" s="42" t="s">
        <v>8068</v>
      </c>
      <c r="F140" s="42" t="s">
        <v>979</v>
      </c>
      <c r="G140" s="42" t="s">
        <v>8069</v>
      </c>
      <c r="H140" s="42" t="s">
        <v>393</v>
      </c>
      <c r="I140" s="42" t="s">
        <v>8070</v>
      </c>
      <c r="J140" s="42" t="s">
        <v>8395</v>
      </c>
      <c r="K140" s="42" t="s">
        <v>980</v>
      </c>
      <c r="L140" s="42" t="s">
        <v>5310</v>
      </c>
      <c r="M140" s="42" t="s">
        <v>981</v>
      </c>
      <c r="N140" s="42" t="s">
        <v>6417</v>
      </c>
      <c r="O140" s="43" t="s">
        <v>6418</v>
      </c>
      <c r="P140" s="43"/>
      <c r="Q140" s="42">
        <v>93401</v>
      </c>
      <c r="R140" s="42" t="s">
        <v>8071</v>
      </c>
      <c r="S140" s="42">
        <v>37970</v>
      </c>
      <c r="T140" s="42">
        <v>7079</v>
      </c>
      <c r="U140" s="42"/>
      <c r="V140" s="42"/>
      <c r="W140" s="44"/>
      <c r="X140" s="42"/>
      <c r="Y140" s="42"/>
      <c r="Z140" s="42"/>
      <c r="AA140" s="42"/>
      <c r="AB140" s="42"/>
      <c r="AC140" s="41"/>
      <c r="AD140" s="42"/>
      <c r="AE140" s="42"/>
      <c r="AF140" s="42"/>
    </row>
    <row r="141" spans="1:32" s="45" customFormat="1" ht="44.25" customHeight="1" x14ac:dyDescent="0.2">
      <c r="A141" s="41" t="s">
        <v>6996</v>
      </c>
      <c r="B141" s="42">
        <v>709419005</v>
      </c>
      <c r="C141" s="41" t="s">
        <v>72</v>
      </c>
      <c r="D141" s="42" t="s">
        <v>982</v>
      </c>
      <c r="E141" s="42" t="s">
        <v>983</v>
      </c>
      <c r="F141" s="42" t="s">
        <v>984</v>
      </c>
      <c r="G141" s="42" t="s">
        <v>985</v>
      </c>
      <c r="H141" s="42" t="s">
        <v>986</v>
      </c>
      <c r="I141" s="42" t="s">
        <v>987</v>
      </c>
      <c r="J141" s="42" t="s">
        <v>988</v>
      </c>
      <c r="K141" s="42" t="s">
        <v>989</v>
      </c>
      <c r="L141" s="42" t="s">
        <v>47</v>
      </c>
      <c r="M141" s="42" t="s">
        <v>991</v>
      </c>
      <c r="N141" s="42" t="s">
        <v>990</v>
      </c>
      <c r="O141" s="43"/>
      <c r="P141" s="43"/>
      <c r="Q141" s="42">
        <v>93401</v>
      </c>
      <c r="R141" s="42" t="s">
        <v>5456</v>
      </c>
      <c r="S141" s="42">
        <v>37970</v>
      </c>
      <c r="T141" s="42">
        <v>7094</v>
      </c>
      <c r="U141" s="42"/>
      <c r="V141" s="42"/>
      <c r="W141" s="44"/>
      <c r="X141" s="42"/>
      <c r="Y141" s="42"/>
      <c r="Z141" s="42"/>
      <c r="AA141" s="42"/>
      <c r="AB141" s="42"/>
      <c r="AC141" s="41"/>
      <c r="AD141" s="42"/>
      <c r="AE141" s="42"/>
      <c r="AF141" s="42"/>
    </row>
    <row r="142" spans="1:32" s="45" customFormat="1" ht="44.25" customHeight="1" x14ac:dyDescent="0.2">
      <c r="A142" s="41" t="s">
        <v>6997</v>
      </c>
      <c r="B142" s="42">
        <v>708781002</v>
      </c>
      <c r="C142" s="41" t="s">
        <v>72</v>
      </c>
      <c r="D142" s="42" t="s">
        <v>992</v>
      </c>
      <c r="E142" s="42" t="s">
        <v>6255</v>
      </c>
      <c r="F142" s="42" t="s">
        <v>993</v>
      </c>
      <c r="G142" s="42" t="s">
        <v>6263</v>
      </c>
      <c r="H142" s="42" t="s">
        <v>934</v>
      </c>
      <c r="I142" s="42" t="s">
        <v>6264</v>
      </c>
      <c r="J142" s="42" t="s">
        <v>5554</v>
      </c>
      <c r="K142" s="42" t="s">
        <v>995</v>
      </c>
      <c r="L142" s="42" t="s">
        <v>47</v>
      </c>
      <c r="M142" s="42" t="s">
        <v>997</v>
      </c>
      <c r="N142" s="42" t="s">
        <v>996</v>
      </c>
      <c r="O142" s="43" t="s">
        <v>994</v>
      </c>
      <c r="P142" s="43"/>
      <c r="Q142" s="42">
        <v>93101</v>
      </c>
      <c r="R142" s="42" t="s">
        <v>6254</v>
      </c>
      <c r="S142" s="42">
        <v>37970</v>
      </c>
      <c r="T142" s="42">
        <v>2550</v>
      </c>
      <c r="U142" s="42"/>
      <c r="V142" s="42"/>
      <c r="W142" s="44"/>
      <c r="X142" s="42"/>
      <c r="Y142" s="42"/>
      <c r="Z142" s="42"/>
      <c r="AA142" s="42"/>
      <c r="AB142" s="42"/>
      <c r="AC142" s="41"/>
      <c r="AD142" s="42"/>
      <c r="AE142" s="42"/>
      <c r="AF142" s="42"/>
    </row>
    <row r="143" spans="1:32" s="45" customFormat="1" ht="44.25" customHeight="1" x14ac:dyDescent="0.2">
      <c r="A143" s="41" t="s">
        <v>6998</v>
      </c>
      <c r="B143" s="42">
        <v>709542001</v>
      </c>
      <c r="C143" s="41" t="s">
        <v>72</v>
      </c>
      <c r="D143" s="42" t="s">
        <v>998</v>
      </c>
      <c r="E143" s="42" t="s">
        <v>999</v>
      </c>
      <c r="F143" s="42" t="s">
        <v>1000</v>
      </c>
      <c r="G143" s="42" t="s">
        <v>1001</v>
      </c>
      <c r="H143" s="42" t="s">
        <v>1002</v>
      </c>
      <c r="I143" s="42" t="s">
        <v>1003</v>
      </c>
      <c r="J143" s="42" t="s">
        <v>1004</v>
      </c>
      <c r="K143" s="42" t="s">
        <v>1005</v>
      </c>
      <c r="L143" s="42" t="s">
        <v>47</v>
      </c>
      <c r="M143" s="42" t="s">
        <v>1007</v>
      </c>
      <c r="N143" s="42" t="s">
        <v>1006</v>
      </c>
      <c r="O143" s="43"/>
      <c r="P143" s="43"/>
      <c r="Q143" s="42">
        <v>93401</v>
      </c>
      <c r="R143" s="42" t="s">
        <v>1008</v>
      </c>
      <c r="S143" s="42">
        <v>37970</v>
      </c>
      <c r="T143" s="42">
        <v>7005</v>
      </c>
      <c r="U143" s="42"/>
      <c r="V143" s="42"/>
      <c r="W143" s="44"/>
      <c r="X143" s="42"/>
      <c r="Y143" s="42"/>
      <c r="Z143" s="42"/>
      <c r="AA143" s="42"/>
      <c r="AB143" s="42"/>
      <c r="AC143" s="41"/>
      <c r="AD143" s="42"/>
      <c r="AE143" s="42"/>
      <c r="AF143" s="42"/>
    </row>
    <row r="144" spans="1:32" s="45" customFormat="1" ht="44.25" customHeight="1" x14ac:dyDescent="0.2">
      <c r="A144" s="41" t="s">
        <v>6999</v>
      </c>
      <c r="B144" s="42">
        <v>713039004</v>
      </c>
      <c r="C144" s="41" t="s">
        <v>72</v>
      </c>
      <c r="D144" s="42" t="s">
        <v>1009</v>
      </c>
      <c r="E144" s="42" t="s">
        <v>7000</v>
      </c>
      <c r="F144" s="42" t="s">
        <v>1010</v>
      </c>
      <c r="G144" s="42" t="s">
        <v>1011</v>
      </c>
      <c r="H144" s="42" t="s">
        <v>1012</v>
      </c>
      <c r="I144" s="42" t="s">
        <v>1013</v>
      </c>
      <c r="J144" s="42" t="s">
        <v>7001</v>
      </c>
      <c r="K144" s="42" t="s">
        <v>1014</v>
      </c>
      <c r="L144" s="42" t="s">
        <v>47</v>
      </c>
      <c r="M144" s="42" t="s">
        <v>1015</v>
      </c>
      <c r="N144" s="42">
        <v>226687900</v>
      </c>
      <c r="O144" s="43" t="s">
        <v>7002</v>
      </c>
      <c r="P144" s="43"/>
      <c r="Q144" s="42">
        <v>93401</v>
      </c>
      <c r="R144" s="42" t="s">
        <v>7003</v>
      </c>
      <c r="S144" s="42">
        <v>37970</v>
      </c>
      <c r="T144" s="42">
        <v>3025</v>
      </c>
      <c r="U144" s="42"/>
      <c r="V144" s="42"/>
      <c r="W144" s="44"/>
      <c r="X144" s="42"/>
      <c r="Y144" s="42"/>
      <c r="Z144" s="42"/>
      <c r="AA144" s="42"/>
      <c r="AB144" s="42"/>
      <c r="AC144" s="41"/>
      <c r="AD144" s="42"/>
      <c r="AE144" s="42"/>
      <c r="AF144" s="42"/>
    </row>
    <row r="145" spans="1:32" s="45" customFormat="1" ht="44.25" customHeight="1" x14ac:dyDescent="0.2">
      <c r="A145" s="41" t="s">
        <v>7004</v>
      </c>
      <c r="B145" s="42">
        <v>708564001</v>
      </c>
      <c r="C145" s="41" t="s">
        <v>72</v>
      </c>
      <c r="D145" s="42" t="s">
        <v>1016</v>
      </c>
      <c r="E145" s="42" t="s">
        <v>6042</v>
      </c>
      <c r="F145" s="42" t="s">
        <v>1017</v>
      </c>
      <c r="G145" s="42" t="s">
        <v>1018</v>
      </c>
      <c r="H145" s="42" t="s">
        <v>604</v>
      </c>
      <c r="I145" s="42" t="s">
        <v>1019</v>
      </c>
      <c r="J145" s="42" t="s">
        <v>1020</v>
      </c>
      <c r="K145" s="42" t="s">
        <v>1021</v>
      </c>
      <c r="L145" s="42" t="s">
        <v>47</v>
      </c>
      <c r="M145" s="42" t="s">
        <v>946</v>
      </c>
      <c r="N145" s="42" t="s">
        <v>1022</v>
      </c>
      <c r="O145" s="43"/>
      <c r="P145" s="43"/>
      <c r="Q145" s="42">
        <v>93401</v>
      </c>
      <c r="R145" s="42" t="s">
        <v>6050</v>
      </c>
      <c r="S145" s="42">
        <v>37970</v>
      </c>
      <c r="T145" s="42">
        <v>7074</v>
      </c>
      <c r="U145" s="42"/>
      <c r="V145" s="42"/>
      <c r="W145" s="44"/>
      <c r="X145" s="42"/>
      <c r="Y145" s="42"/>
      <c r="Z145" s="42"/>
      <c r="AA145" s="42"/>
      <c r="AB145" s="42"/>
      <c r="AC145" s="41"/>
      <c r="AD145" s="42"/>
      <c r="AE145" s="42"/>
      <c r="AF145" s="42"/>
    </row>
    <row r="146" spans="1:32" s="45" customFormat="1" ht="44.25" customHeight="1" x14ac:dyDescent="0.2">
      <c r="A146" s="41" t="s">
        <v>7005</v>
      </c>
      <c r="B146" s="42">
        <v>714506005</v>
      </c>
      <c r="C146" s="41" t="s">
        <v>72</v>
      </c>
      <c r="D146" s="42" t="s">
        <v>1023</v>
      </c>
      <c r="E146" s="42" t="s">
        <v>8388</v>
      </c>
      <c r="F146" s="42" t="s">
        <v>1024</v>
      </c>
      <c r="G146" s="42" t="s">
        <v>8389</v>
      </c>
      <c r="H146" s="42" t="s">
        <v>1025</v>
      </c>
      <c r="I146" s="42" t="s">
        <v>8329</v>
      </c>
      <c r="J146" s="42" t="s">
        <v>8330</v>
      </c>
      <c r="K146" s="42" t="s">
        <v>5882</v>
      </c>
      <c r="L146" s="42" t="s">
        <v>5310</v>
      </c>
      <c r="M146" s="42" t="s">
        <v>1026</v>
      </c>
      <c r="N146" s="42" t="s">
        <v>5723</v>
      </c>
      <c r="O146" s="43" t="s">
        <v>5724</v>
      </c>
      <c r="P146" s="43"/>
      <c r="Q146" s="42">
        <v>93401</v>
      </c>
      <c r="R146" s="42" t="s">
        <v>7003</v>
      </c>
      <c r="S146" s="42">
        <v>37970</v>
      </c>
      <c r="T146" s="42">
        <v>6400</v>
      </c>
      <c r="U146" s="42"/>
      <c r="V146" s="42"/>
      <c r="W146" s="44"/>
      <c r="X146" s="42"/>
      <c r="Y146" s="42"/>
      <c r="Z146" s="42"/>
      <c r="AA146" s="42"/>
      <c r="AB146" s="42"/>
      <c r="AC146" s="41"/>
      <c r="AD146" s="42"/>
      <c r="AE146" s="42"/>
      <c r="AF146" s="42" t="s">
        <v>8441</v>
      </c>
    </row>
    <row r="147" spans="1:32" s="45" customFormat="1" ht="44.25" customHeight="1" x14ac:dyDescent="0.2">
      <c r="A147" s="41" t="s">
        <v>7006</v>
      </c>
      <c r="B147" s="42">
        <v>708352004</v>
      </c>
      <c r="C147" s="41" t="s">
        <v>72</v>
      </c>
      <c r="D147" s="42" t="s">
        <v>1027</v>
      </c>
      <c r="E147" s="42" t="s">
        <v>1028</v>
      </c>
      <c r="F147" s="42" t="s">
        <v>1029</v>
      </c>
      <c r="G147" s="42" t="s">
        <v>1030</v>
      </c>
      <c r="H147" s="42" t="s">
        <v>604</v>
      </c>
      <c r="I147" s="42" t="s">
        <v>1031</v>
      </c>
      <c r="J147" s="42" t="s">
        <v>1032</v>
      </c>
      <c r="K147" s="42" t="s">
        <v>1033</v>
      </c>
      <c r="L147" s="42" t="s">
        <v>47</v>
      </c>
      <c r="M147" s="42" t="s">
        <v>1035</v>
      </c>
      <c r="N147" s="42" t="s">
        <v>1034</v>
      </c>
      <c r="O147" s="43"/>
      <c r="P147" s="43"/>
      <c r="Q147" s="42">
        <v>93401</v>
      </c>
      <c r="R147" s="42" t="s">
        <v>1036</v>
      </c>
      <c r="S147" s="42">
        <v>37970</v>
      </c>
      <c r="T147" s="42">
        <v>2950</v>
      </c>
      <c r="U147" s="42"/>
      <c r="V147" s="42"/>
      <c r="W147" s="44"/>
      <c r="X147" s="42"/>
      <c r="Y147" s="42"/>
      <c r="Z147" s="42"/>
      <c r="AA147" s="42"/>
      <c r="AB147" s="42"/>
      <c r="AC147" s="41"/>
      <c r="AD147" s="42"/>
      <c r="AE147" s="42"/>
      <c r="AF147" s="42"/>
    </row>
    <row r="148" spans="1:32" s="45" customFormat="1" ht="44.25" customHeight="1" x14ac:dyDescent="0.2">
      <c r="A148" s="41" t="s">
        <v>7007</v>
      </c>
      <c r="B148" s="42">
        <v>714555006</v>
      </c>
      <c r="C148" s="41" t="s">
        <v>72</v>
      </c>
      <c r="D148" s="42" t="s">
        <v>1037</v>
      </c>
      <c r="E148" s="42" t="s">
        <v>6164</v>
      </c>
      <c r="F148" s="42" t="s">
        <v>1038</v>
      </c>
      <c r="G148" s="42" t="s">
        <v>6165</v>
      </c>
      <c r="H148" s="42" t="s">
        <v>6166</v>
      </c>
      <c r="I148" s="42" t="s">
        <v>6171</v>
      </c>
      <c r="J148" s="42" t="s">
        <v>6172</v>
      </c>
      <c r="K148" s="42" t="s">
        <v>1039</v>
      </c>
      <c r="L148" s="42" t="s">
        <v>47</v>
      </c>
      <c r="M148" s="42" t="s">
        <v>1040</v>
      </c>
      <c r="N148" s="42">
        <v>3604100</v>
      </c>
      <c r="O148" s="43" t="s">
        <v>6167</v>
      </c>
      <c r="P148" s="43"/>
      <c r="Q148" s="42">
        <v>93401</v>
      </c>
      <c r="R148" s="42" t="s">
        <v>6168</v>
      </c>
      <c r="S148" s="42">
        <v>41012</v>
      </c>
      <c r="T148" s="42">
        <v>7463</v>
      </c>
      <c r="U148" s="42"/>
      <c r="V148" s="42"/>
      <c r="W148" s="44"/>
      <c r="X148" s="42"/>
      <c r="Y148" s="42"/>
      <c r="Z148" s="42"/>
      <c r="AA148" s="42"/>
      <c r="AB148" s="42"/>
      <c r="AC148" s="41"/>
      <c r="AD148" s="42"/>
      <c r="AE148" s="42"/>
      <c r="AF148" s="42"/>
    </row>
    <row r="149" spans="1:32" s="45" customFormat="1" ht="44.25" customHeight="1" x14ac:dyDescent="0.2">
      <c r="A149" s="41" t="s">
        <v>7008</v>
      </c>
      <c r="B149" s="42">
        <v>710153000</v>
      </c>
      <c r="C149" s="41" t="s">
        <v>1041</v>
      </c>
      <c r="D149" s="42" t="s">
        <v>1042</v>
      </c>
      <c r="E149" s="42" t="s">
        <v>6044</v>
      </c>
      <c r="F149" s="42" t="s">
        <v>1043</v>
      </c>
      <c r="G149" s="42" t="s">
        <v>6045</v>
      </c>
      <c r="H149" s="42" t="s">
        <v>6046</v>
      </c>
      <c r="I149" s="42" t="s">
        <v>6047</v>
      </c>
      <c r="J149" s="42" t="s">
        <v>6048</v>
      </c>
      <c r="K149" s="42" t="s">
        <v>1044</v>
      </c>
      <c r="L149" s="42" t="s">
        <v>5314</v>
      </c>
      <c r="M149" s="42" t="s">
        <v>6049</v>
      </c>
      <c r="N149" s="42" t="s">
        <v>1045</v>
      </c>
      <c r="O149" s="43"/>
      <c r="P149" s="43"/>
      <c r="Q149" s="42" t="s">
        <v>1046</v>
      </c>
      <c r="R149" s="42" t="s">
        <v>6060</v>
      </c>
      <c r="S149" s="42">
        <v>40542</v>
      </c>
      <c r="T149" s="42">
        <v>7439</v>
      </c>
      <c r="U149" s="42"/>
      <c r="V149" s="42"/>
      <c r="W149" s="44"/>
      <c r="X149" s="42"/>
      <c r="Y149" s="42"/>
      <c r="Z149" s="42"/>
      <c r="AA149" s="42"/>
      <c r="AB149" s="42"/>
      <c r="AC149" s="41"/>
      <c r="AD149" s="42"/>
      <c r="AE149" s="42"/>
      <c r="AF149" s="42"/>
    </row>
    <row r="150" spans="1:32" s="45" customFormat="1" ht="44.25" customHeight="1" x14ac:dyDescent="0.2">
      <c r="A150" s="41" t="s">
        <v>7009</v>
      </c>
      <c r="B150" s="42">
        <v>709836005</v>
      </c>
      <c r="C150" s="41" t="s">
        <v>72</v>
      </c>
      <c r="D150" s="42" t="s">
        <v>1047</v>
      </c>
      <c r="E150" s="42" t="s">
        <v>7010</v>
      </c>
      <c r="F150" s="42" t="s">
        <v>1048</v>
      </c>
      <c r="G150" s="42" t="s">
        <v>7011</v>
      </c>
      <c r="H150" s="42" t="s">
        <v>1049</v>
      </c>
      <c r="I150" s="42" t="s">
        <v>7012</v>
      </c>
      <c r="J150" s="42" t="s">
        <v>7013</v>
      </c>
      <c r="K150" s="42" t="s">
        <v>1050</v>
      </c>
      <c r="L150" s="42" t="s">
        <v>538</v>
      </c>
      <c r="M150" s="42" t="s">
        <v>697</v>
      </c>
      <c r="N150" s="42"/>
      <c r="O150" s="43"/>
      <c r="P150" s="43"/>
      <c r="Q150" s="42">
        <v>93401</v>
      </c>
      <c r="R150" s="42" t="s">
        <v>7014</v>
      </c>
      <c r="S150" s="42">
        <v>37970</v>
      </c>
      <c r="T150" s="42">
        <v>6410</v>
      </c>
      <c r="U150" s="42"/>
      <c r="V150" s="42"/>
      <c r="W150" s="44"/>
      <c r="X150" s="42"/>
      <c r="Y150" s="42"/>
      <c r="Z150" s="42"/>
      <c r="AA150" s="42"/>
      <c r="AB150" s="42"/>
      <c r="AC150" s="41"/>
      <c r="AD150" s="42"/>
      <c r="AE150" s="42"/>
      <c r="AF150" s="42"/>
    </row>
    <row r="151" spans="1:32" s="45" customFormat="1" ht="44.25" customHeight="1" x14ac:dyDescent="0.2">
      <c r="A151" s="41" t="s">
        <v>7015</v>
      </c>
      <c r="B151" s="42">
        <v>711731008</v>
      </c>
      <c r="C151" s="41" t="s">
        <v>72</v>
      </c>
      <c r="D151" s="42" t="s">
        <v>1051</v>
      </c>
      <c r="E151" s="42" t="s">
        <v>1052</v>
      </c>
      <c r="F151" s="42" t="s">
        <v>1053</v>
      </c>
      <c r="G151" s="42" t="s">
        <v>1054</v>
      </c>
      <c r="H151" s="42" t="s">
        <v>1055</v>
      </c>
      <c r="I151" s="42" t="s">
        <v>1056</v>
      </c>
      <c r="J151" s="42" t="s">
        <v>1057</v>
      </c>
      <c r="K151" s="42" t="s">
        <v>1059</v>
      </c>
      <c r="L151" s="42" t="s">
        <v>5310</v>
      </c>
      <c r="M151" s="42" t="s">
        <v>1062</v>
      </c>
      <c r="N151" s="42" t="s">
        <v>1060</v>
      </c>
      <c r="O151" s="43" t="s">
        <v>1058</v>
      </c>
      <c r="P151" s="43"/>
      <c r="Q151" s="42">
        <v>93401</v>
      </c>
      <c r="R151" s="42" t="s">
        <v>940</v>
      </c>
      <c r="S151" s="42">
        <v>37970</v>
      </c>
      <c r="T151" s="42"/>
      <c r="U151" s="42"/>
      <c r="V151" s="42"/>
      <c r="W151" s="44"/>
      <c r="X151" s="42"/>
      <c r="Y151" s="42"/>
      <c r="Z151" s="42"/>
      <c r="AA151" s="42"/>
      <c r="AB151" s="42"/>
      <c r="AC151" s="41"/>
      <c r="AD151" s="42"/>
      <c r="AE151" s="42"/>
      <c r="AF151" s="42"/>
    </row>
    <row r="152" spans="1:32" s="45" customFormat="1" ht="44.25" customHeight="1" x14ac:dyDescent="0.2">
      <c r="A152" s="41" t="s">
        <v>1063</v>
      </c>
      <c r="B152" s="42">
        <v>712939001</v>
      </c>
      <c r="C152" s="41" t="s">
        <v>72</v>
      </c>
      <c r="D152" s="42" t="s">
        <v>1064</v>
      </c>
      <c r="E152" s="42" t="s">
        <v>7016</v>
      </c>
      <c r="F152" s="42" t="s">
        <v>1065</v>
      </c>
      <c r="G152" s="42" t="s">
        <v>7017</v>
      </c>
      <c r="H152" s="42" t="s">
        <v>1066</v>
      </c>
      <c r="I152" s="42" t="s">
        <v>5722</v>
      </c>
      <c r="J152" s="42" t="s">
        <v>7018</v>
      </c>
      <c r="K152" s="42" t="s">
        <v>5719</v>
      </c>
      <c r="L152" s="42" t="s">
        <v>47</v>
      </c>
      <c r="M152" s="42" t="s">
        <v>1067</v>
      </c>
      <c r="N152" s="42" t="s">
        <v>5720</v>
      </c>
      <c r="O152" s="43" t="s">
        <v>5721</v>
      </c>
      <c r="P152" s="43"/>
      <c r="Q152" s="42">
        <v>93401</v>
      </c>
      <c r="R152" s="42" t="s">
        <v>7019</v>
      </c>
      <c r="S152" s="42">
        <v>37970</v>
      </c>
      <c r="T152" s="42"/>
      <c r="U152" s="42"/>
      <c r="V152" s="42"/>
      <c r="W152" s="44"/>
      <c r="X152" s="42"/>
      <c r="Y152" s="42"/>
      <c r="Z152" s="42"/>
      <c r="AA152" s="42"/>
      <c r="AB152" s="42"/>
      <c r="AC152" s="41"/>
      <c r="AD152" s="42"/>
      <c r="AE152" s="42"/>
      <c r="AF152" s="42"/>
    </row>
    <row r="153" spans="1:32" s="45" customFormat="1" ht="44.25" customHeight="1" x14ac:dyDescent="0.2">
      <c r="A153" s="41" t="s">
        <v>7020</v>
      </c>
      <c r="B153" s="42">
        <v>712341009</v>
      </c>
      <c r="C153" s="41" t="s">
        <v>72</v>
      </c>
      <c r="D153" s="42" t="s">
        <v>1068</v>
      </c>
      <c r="E153" s="42" t="s">
        <v>6266</v>
      </c>
      <c r="F153" s="42" t="s">
        <v>1069</v>
      </c>
      <c r="G153" s="42" t="s">
        <v>1071</v>
      </c>
      <c r="H153" s="42" t="s">
        <v>1070</v>
      </c>
      <c r="I153" s="42" t="s">
        <v>1072</v>
      </c>
      <c r="J153" s="42" t="s">
        <v>1073</v>
      </c>
      <c r="K153" s="42" t="s">
        <v>1074</v>
      </c>
      <c r="L153" s="42" t="s">
        <v>47</v>
      </c>
      <c r="M153" s="42" t="s">
        <v>1074</v>
      </c>
      <c r="N153" s="42" t="s">
        <v>7021</v>
      </c>
      <c r="O153" s="43" t="s">
        <v>7022</v>
      </c>
      <c r="P153" s="43"/>
      <c r="Q153" s="42">
        <v>93401</v>
      </c>
      <c r="R153" s="42" t="s">
        <v>6261</v>
      </c>
      <c r="S153" s="42">
        <v>40745</v>
      </c>
      <c r="T153" s="42">
        <v>7446</v>
      </c>
      <c r="U153" s="42"/>
      <c r="V153" s="42"/>
      <c r="W153" s="44"/>
      <c r="X153" s="42"/>
      <c r="Y153" s="42"/>
      <c r="Z153" s="42"/>
      <c r="AA153" s="42"/>
      <c r="AB153" s="42"/>
      <c r="AC153" s="41"/>
      <c r="AD153" s="42"/>
      <c r="AE153" s="42"/>
      <c r="AF153" s="42"/>
    </row>
    <row r="154" spans="1:32" s="45" customFormat="1" ht="44.25" customHeight="1" x14ac:dyDescent="0.2">
      <c r="A154" s="41" t="s">
        <v>7023</v>
      </c>
      <c r="B154" s="42" t="s">
        <v>8521</v>
      </c>
      <c r="C154" s="41" t="s">
        <v>72</v>
      </c>
      <c r="D154" s="42" t="s">
        <v>1075</v>
      </c>
      <c r="E154" s="42" t="s">
        <v>1076</v>
      </c>
      <c r="F154" s="42" t="s">
        <v>1077</v>
      </c>
      <c r="G154" s="42" t="s">
        <v>1078</v>
      </c>
      <c r="H154" s="42" t="s">
        <v>604</v>
      </c>
      <c r="I154" s="42" t="s">
        <v>1079</v>
      </c>
      <c r="J154" s="42" t="s">
        <v>1080</v>
      </c>
      <c r="K154" s="42" t="s">
        <v>1081</v>
      </c>
      <c r="L154" s="42" t="s">
        <v>5350</v>
      </c>
      <c r="M154" s="42" t="s">
        <v>1083</v>
      </c>
      <c r="N154" s="42" t="s">
        <v>1082</v>
      </c>
      <c r="O154" s="43"/>
      <c r="P154" s="43"/>
      <c r="Q154" s="42">
        <v>93401</v>
      </c>
      <c r="R154" s="42" t="s">
        <v>1084</v>
      </c>
      <c r="S154" s="42">
        <v>37970</v>
      </c>
      <c r="T154" s="42">
        <v>6990</v>
      </c>
      <c r="U154" s="42"/>
      <c r="V154" s="42"/>
      <c r="W154" s="44"/>
      <c r="X154" s="42"/>
      <c r="Y154" s="42"/>
      <c r="Z154" s="42"/>
      <c r="AA154" s="42"/>
      <c r="AB154" s="42"/>
      <c r="AC154" s="41"/>
      <c r="AD154" s="42"/>
      <c r="AE154" s="42"/>
      <c r="AF154" s="42"/>
    </row>
    <row r="155" spans="1:32" s="45" customFormat="1" ht="44.25" customHeight="1" x14ac:dyDescent="0.2">
      <c r="A155" s="41" t="s">
        <v>7024</v>
      </c>
      <c r="B155" s="42">
        <v>713286001</v>
      </c>
      <c r="C155" s="41" t="s">
        <v>49</v>
      </c>
      <c r="D155" s="42" t="s">
        <v>1085</v>
      </c>
      <c r="E155" s="42" t="s">
        <v>1087</v>
      </c>
      <c r="F155" s="42" t="s">
        <v>1086</v>
      </c>
      <c r="G155" s="42" t="s">
        <v>1088</v>
      </c>
      <c r="H155" s="42" t="s">
        <v>725</v>
      </c>
      <c r="I155" s="42" t="s">
        <v>1089</v>
      </c>
      <c r="J155" s="42" t="s">
        <v>1090</v>
      </c>
      <c r="K155" s="42" t="s">
        <v>1091</v>
      </c>
      <c r="L155" s="42" t="s">
        <v>5314</v>
      </c>
      <c r="M155" s="42" t="s">
        <v>1092</v>
      </c>
      <c r="N155" s="42" t="s">
        <v>1093</v>
      </c>
      <c r="O155" s="43"/>
      <c r="P155" s="43"/>
      <c r="Q155" s="42" t="s">
        <v>1094</v>
      </c>
      <c r="R155" s="42" t="s">
        <v>5305</v>
      </c>
      <c r="S155" s="42">
        <v>37970</v>
      </c>
      <c r="T155" s="42">
        <v>2800</v>
      </c>
      <c r="U155" s="42"/>
      <c r="V155" s="42"/>
      <c r="W155" s="44"/>
      <c r="X155" s="42"/>
      <c r="Y155" s="42"/>
      <c r="Z155" s="42"/>
      <c r="AA155" s="42"/>
      <c r="AB155" s="42"/>
      <c r="AC155" s="41"/>
      <c r="AD155" s="42"/>
      <c r="AE155" s="42"/>
      <c r="AF155" s="42"/>
    </row>
    <row r="156" spans="1:32" s="45" customFormat="1" ht="44.25" customHeight="1" x14ac:dyDescent="0.2">
      <c r="A156" s="41" t="s">
        <v>7025</v>
      </c>
      <c r="B156" s="42">
        <v>709337009</v>
      </c>
      <c r="C156" s="41" t="s">
        <v>72</v>
      </c>
      <c r="D156" s="42" t="s">
        <v>1095</v>
      </c>
      <c r="E156" s="42" t="s">
        <v>1096</v>
      </c>
      <c r="F156" s="42" t="s">
        <v>1097</v>
      </c>
      <c r="G156" s="42" t="s">
        <v>5260</v>
      </c>
      <c r="H156" s="42" t="s">
        <v>1098</v>
      </c>
      <c r="I156" s="42" t="s">
        <v>1099</v>
      </c>
      <c r="J156" s="42" t="s">
        <v>1100</v>
      </c>
      <c r="K156" s="42" t="s">
        <v>1101</v>
      </c>
      <c r="L156" s="42" t="s">
        <v>47</v>
      </c>
      <c r="M156" s="42" t="s">
        <v>575</v>
      </c>
      <c r="N156" s="42">
        <v>226785712</v>
      </c>
      <c r="O156" s="43" t="s">
        <v>1102</v>
      </c>
      <c r="P156" s="43"/>
      <c r="Q156" s="42">
        <v>93401</v>
      </c>
      <c r="R156" s="42" t="s">
        <v>1103</v>
      </c>
      <c r="S156" s="42">
        <v>37970</v>
      </c>
      <c r="T156" s="42">
        <v>3100</v>
      </c>
      <c r="U156" s="42"/>
      <c r="V156" s="42"/>
      <c r="W156" s="44"/>
      <c r="X156" s="42"/>
      <c r="Y156" s="42"/>
      <c r="Z156" s="42"/>
      <c r="AA156" s="42"/>
      <c r="AB156" s="42"/>
      <c r="AC156" s="41"/>
      <c r="AD156" s="42"/>
      <c r="AE156" s="42"/>
      <c r="AF156" s="42"/>
    </row>
    <row r="157" spans="1:32" s="45" customFormat="1" ht="44.25" customHeight="1" x14ac:dyDescent="0.2">
      <c r="A157" s="41" t="s">
        <v>7026</v>
      </c>
      <c r="B157" s="42">
        <v>708789003</v>
      </c>
      <c r="C157" s="41" t="s">
        <v>72</v>
      </c>
      <c r="D157" s="42" t="s">
        <v>1104</v>
      </c>
      <c r="E157" s="42" t="s">
        <v>1105</v>
      </c>
      <c r="F157" s="42" t="s">
        <v>1106</v>
      </c>
      <c r="G157" s="42" t="s">
        <v>1107</v>
      </c>
      <c r="H157" s="42" t="s">
        <v>1108</v>
      </c>
      <c r="I157" s="42" t="s">
        <v>1109</v>
      </c>
      <c r="J157" s="42" t="s">
        <v>1110</v>
      </c>
      <c r="K157" s="42" t="s">
        <v>1111</v>
      </c>
      <c r="L157" s="42" t="s">
        <v>538</v>
      </c>
      <c r="M157" s="42" t="s">
        <v>1113</v>
      </c>
      <c r="N157" s="42" t="s">
        <v>1112</v>
      </c>
      <c r="O157" s="43"/>
      <c r="P157" s="43"/>
      <c r="Q157" s="42">
        <v>93101</v>
      </c>
      <c r="R157" s="42" t="s">
        <v>1114</v>
      </c>
      <c r="S157" s="42">
        <v>37970</v>
      </c>
      <c r="T157" s="42">
        <v>6730</v>
      </c>
      <c r="U157" s="42"/>
      <c r="V157" s="42"/>
      <c r="W157" s="44"/>
      <c r="X157" s="42"/>
      <c r="Y157" s="42"/>
      <c r="Z157" s="42"/>
      <c r="AA157" s="42"/>
      <c r="AB157" s="42"/>
      <c r="AC157" s="41"/>
      <c r="AD157" s="42"/>
      <c r="AE157" s="42"/>
      <c r="AF157" s="42"/>
    </row>
    <row r="158" spans="1:32" s="45" customFormat="1" ht="44.25" customHeight="1" x14ac:dyDescent="0.2">
      <c r="A158" s="41" t="s">
        <v>7027</v>
      </c>
      <c r="B158" s="42">
        <v>651897564</v>
      </c>
      <c r="C158" s="41"/>
      <c r="D158" s="42" t="s">
        <v>6535</v>
      </c>
      <c r="E158" s="42" t="s">
        <v>6536</v>
      </c>
      <c r="F158" s="42" t="s">
        <v>6537</v>
      </c>
      <c r="G158" s="42" t="s">
        <v>6538</v>
      </c>
      <c r="H158" s="42" t="s">
        <v>1555</v>
      </c>
      <c r="I158" s="42" t="s">
        <v>6539</v>
      </c>
      <c r="J158" s="42" t="s">
        <v>6540</v>
      </c>
      <c r="K158" s="42" t="s">
        <v>6541</v>
      </c>
      <c r="L158" s="42" t="s">
        <v>5311</v>
      </c>
      <c r="M158" s="42" t="s">
        <v>2595</v>
      </c>
      <c r="N158" s="42" t="s">
        <v>6542</v>
      </c>
      <c r="O158" s="43" t="s">
        <v>6543</v>
      </c>
      <c r="P158" s="43"/>
      <c r="Q158" s="42">
        <v>93401</v>
      </c>
      <c r="R158" s="42" t="s">
        <v>6544</v>
      </c>
      <c r="S158" s="42">
        <v>44259</v>
      </c>
      <c r="T158" s="42">
        <v>7726</v>
      </c>
      <c r="U158" s="42"/>
      <c r="V158" s="42"/>
      <c r="W158" s="44"/>
      <c r="X158" s="42"/>
      <c r="Y158" s="42"/>
      <c r="Z158" s="42"/>
      <c r="AA158" s="42"/>
      <c r="AB158" s="42"/>
      <c r="AC158" s="41"/>
      <c r="AD158" s="42"/>
      <c r="AE158" s="42"/>
      <c r="AF158" s="42"/>
    </row>
    <row r="159" spans="1:32" s="45" customFormat="1" ht="44.25" customHeight="1" x14ac:dyDescent="0.2">
      <c r="A159" s="41" t="s">
        <v>7028</v>
      </c>
      <c r="B159" s="42">
        <v>718323002</v>
      </c>
      <c r="C159" s="41" t="s">
        <v>72</v>
      </c>
      <c r="D159" s="42" t="s">
        <v>1115</v>
      </c>
      <c r="E159" s="42" t="s">
        <v>1116</v>
      </c>
      <c r="F159" s="42" t="s">
        <v>1117</v>
      </c>
      <c r="G159" s="42" t="s">
        <v>1118</v>
      </c>
      <c r="H159" s="42" t="s">
        <v>962</v>
      </c>
      <c r="I159" s="42" t="s">
        <v>1119</v>
      </c>
      <c r="J159" s="42" t="s">
        <v>1120</v>
      </c>
      <c r="K159" s="42" t="s">
        <v>1121</v>
      </c>
      <c r="L159" s="42" t="s">
        <v>47</v>
      </c>
      <c r="M159" s="42" t="s">
        <v>802</v>
      </c>
      <c r="N159" s="42" t="s">
        <v>1122</v>
      </c>
      <c r="O159" s="43" t="s">
        <v>1123</v>
      </c>
      <c r="P159" s="43"/>
      <c r="Q159" s="42">
        <v>93401</v>
      </c>
      <c r="R159" s="42" t="s">
        <v>1124</v>
      </c>
      <c r="S159" s="42">
        <v>37970</v>
      </c>
      <c r="T159" s="42">
        <v>7000</v>
      </c>
      <c r="U159" s="42"/>
      <c r="V159" s="42"/>
      <c r="W159" s="44"/>
      <c r="X159" s="42"/>
      <c r="Y159" s="42"/>
      <c r="Z159" s="42"/>
      <c r="AA159" s="42"/>
      <c r="AB159" s="42"/>
      <c r="AC159" s="41"/>
      <c r="AD159" s="42"/>
      <c r="AE159" s="42"/>
      <c r="AF159" s="42"/>
    </row>
    <row r="160" spans="1:32" s="45" customFormat="1" ht="44.25" customHeight="1" x14ac:dyDescent="0.2">
      <c r="A160" s="41" t="s">
        <v>7029</v>
      </c>
      <c r="B160" s="42">
        <v>726469008</v>
      </c>
      <c r="C160" s="41" t="s">
        <v>49</v>
      </c>
      <c r="D160" s="42" t="s">
        <v>1125</v>
      </c>
      <c r="E160" s="42" t="s">
        <v>1126</v>
      </c>
      <c r="F160" s="42" t="s">
        <v>1127</v>
      </c>
      <c r="G160" s="42" t="s">
        <v>1128</v>
      </c>
      <c r="H160" s="42" t="s">
        <v>1129</v>
      </c>
      <c r="I160" s="42" t="s">
        <v>1130</v>
      </c>
      <c r="J160" s="42" t="s">
        <v>1131</v>
      </c>
      <c r="K160" s="42" t="s">
        <v>1132</v>
      </c>
      <c r="L160" s="42" t="s">
        <v>47</v>
      </c>
      <c r="M160" s="42" t="s">
        <v>575</v>
      </c>
      <c r="N160" s="42" t="s">
        <v>1133</v>
      </c>
      <c r="O160" s="43"/>
      <c r="P160" s="43"/>
      <c r="Q160" s="42" t="s">
        <v>45</v>
      </c>
      <c r="R160" s="42" t="s">
        <v>1134</v>
      </c>
      <c r="S160" s="42">
        <v>37970</v>
      </c>
      <c r="T160" s="42">
        <v>7044</v>
      </c>
      <c r="U160" s="42"/>
      <c r="V160" s="42"/>
      <c r="W160" s="44"/>
      <c r="X160" s="42"/>
      <c r="Y160" s="42"/>
      <c r="Z160" s="42"/>
      <c r="AA160" s="42"/>
      <c r="AB160" s="42"/>
      <c r="AC160" s="41"/>
      <c r="AD160" s="42"/>
      <c r="AE160" s="42"/>
      <c r="AF160" s="42"/>
    </row>
    <row r="161" spans="1:32" s="45" customFormat="1" ht="44.25" customHeight="1" x14ac:dyDescent="0.2">
      <c r="A161" s="41" t="s">
        <v>7030</v>
      </c>
      <c r="B161" s="42">
        <v>653686706</v>
      </c>
      <c r="C161" s="41" t="s">
        <v>49</v>
      </c>
      <c r="D161" s="42" t="s">
        <v>1135</v>
      </c>
      <c r="E161" s="42" t="s">
        <v>7031</v>
      </c>
      <c r="F161" s="42" t="s">
        <v>1136</v>
      </c>
      <c r="G161" s="42" t="s">
        <v>7032</v>
      </c>
      <c r="H161" s="42" t="s">
        <v>1137</v>
      </c>
      <c r="I161" s="42" t="s">
        <v>5663</v>
      </c>
      <c r="J161" s="42" t="s">
        <v>5664</v>
      </c>
      <c r="K161" s="42" t="s">
        <v>1138</v>
      </c>
      <c r="L161" s="42" t="s">
        <v>5315</v>
      </c>
      <c r="M161" s="42" t="s">
        <v>1140</v>
      </c>
      <c r="N161" s="42" t="s">
        <v>1141</v>
      </c>
      <c r="O161" s="43" t="s">
        <v>7033</v>
      </c>
      <c r="P161" s="43"/>
      <c r="Q161" s="42" t="s">
        <v>45</v>
      </c>
      <c r="R161" s="42" t="s">
        <v>7034</v>
      </c>
      <c r="S161" s="42">
        <v>38523</v>
      </c>
      <c r="T161" s="42">
        <v>7173</v>
      </c>
      <c r="U161" s="42"/>
      <c r="V161" s="42"/>
      <c r="W161" s="44"/>
      <c r="X161" s="42"/>
      <c r="Y161" s="42"/>
      <c r="Z161" s="42"/>
      <c r="AA161" s="42"/>
      <c r="AB161" s="42"/>
      <c r="AC161" s="41"/>
      <c r="AD161" s="42"/>
      <c r="AE161" s="42"/>
      <c r="AF161" s="42"/>
    </row>
    <row r="162" spans="1:32" s="45" customFormat="1" ht="44.25" customHeight="1" x14ac:dyDescent="0.2">
      <c r="A162" s="41" t="s">
        <v>7035</v>
      </c>
      <c r="B162" s="42">
        <v>700159108</v>
      </c>
      <c r="C162" s="41" t="s">
        <v>72</v>
      </c>
      <c r="D162" s="42" t="s">
        <v>1142</v>
      </c>
      <c r="E162" s="42" t="s">
        <v>8072</v>
      </c>
      <c r="F162" s="42" t="s">
        <v>1143</v>
      </c>
      <c r="G162" s="42" t="s">
        <v>1144</v>
      </c>
      <c r="H162" s="42" t="s">
        <v>1145</v>
      </c>
      <c r="I162" s="42" t="s">
        <v>1146</v>
      </c>
      <c r="J162" s="42" t="s">
        <v>1147</v>
      </c>
      <c r="K162" s="42" t="s">
        <v>1149</v>
      </c>
      <c r="L162" s="42" t="s">
        <v>47</v>
      </c>
      <c r="M162" s="42" t="s">
        <v>1151</v>
      </c>
      <c r="N162" s="42" t="s">
        <v>1150</v>
      </c>
      <c r="O162" s="43" t="s">
        <v>1148</v>
      </c>
      <c r="P162" s="43"/>
      <c r="Q162" s="42">
        <v>93401</v>
      </c>
      <c r="R162" s="42" t="s">
        <v>8073</v>
      </c>
      <c r="S162" s="42">
        <v>37970</v>
      </c>
      <c r="T162" s="42">
        <v>5800</v>
      </c>
      <c r="U162" s="42"/>
      <c r="V162" s="42"/>
      <c r="W162" s="44"/>
      <c r="X162" s="42"/>
      <c r="Y162" s="42"/>
      <c r="Z162" s="42"/>
      <c r="AA162" s="42"/>
      <c r="AB162" s="42"/>
      <c r="AC162" s="41"/>
      <c r="AD162" s="42"/>
      <c r="AE162" s="42"/>
      <c r="AF162" s="42"/>
    </row>
    <row r="163" spans="1:32" s="45" customFormat="1" ht="44.25" customHeight="1" x14ac:dyDescent="0.2">
      <c r="A163" s="41" t="s">
        <v>7036</v>
      </c>
      <c r="B163" s="42">
        <v>716594009</v>
      </c>
      <c r="C163" s="41" t="s">
        <v>49</v>
      </c>
      <c r="D163" s="42" t="s">
        <v>1152</v>
      </c>
      <c r="E163" s="42" t="s">
        <v>1153</v>
      </c>
      <c r="F163" s="42" t="s">
        <v>1154</v>
      </c>
      <c r="G163" s="42" t="s">
        <v>1155</v>
      </c>
      <c r="H163" s="42" t="s">
        <v>1055</v>
      </c>
      <c r="I163" s="42" t="s">
        <v>1156</v>
      </c>
      <c r="J163" s="42" t="s">
        <v>1157</v>
      </c>
      <c r="K163" s="42" t="s">
        <v>1158</v>
      </c>
      <c r="L163" s="42" t="s">
        <v>538</v>
      </c>
      <c r="M163" s="42" t="s">
        <v>1159</v>
      </c>
      <c r="N163" s="42" t="s">
        <v>1160</v>
      </c>
      <c r="O163" s="43"/>
      <c r="P163" s="43"/>
      <c r="Q163" s="42" t="s">
        <v>45</v>
      </c>
      <c r="R163" s="42" t="s">
        <v>1161</v>
      </c>
      <c r="S163" s="42">
        <v>37970</v>
      </c>
      <c r="T163" s="42">
        <v>6660</v>
      </c>
      <c r="U163" s="42"/>
      <c r="V163" s="42"/>
      <c r="W163" s="44"/>
      <c r="X163" s="42"/>
      <c r="Y163" s="42"/>
      <c r="Z163" s="42"/>
      <c r="AA163" s="42"/>
      <c r="AB163" s="42"/>
      <c r="AC163" s="41"/>
      <c r="AD163" s="42"/>
      <c r="AE163" s="42"/>
      <c r="AF163" s="42"/>
    </row>
    <row r="164" spans="1:32" s="45" customFormat="1" ht="44.25" customHeight="1" x14ac:dyDescent="0.2">
      <c r="A164" s="41" t="s">
        <v>7037</v>
      </c>
      <c r="B164" s="42">
        <v>706381007</v>
      </c>
      <c r="C164" s="41" t="s">
        <v>72</v>
      </c>
      <c r="D164" s="42" t="s">
        <v>1162</v>
      </c>
      <c r="E164" s="42" t="s">
        <v>1163</v>
      </c>
      <c r="F164" s="42" t="s">
        <v>1164</v>
      </c>
      <c r="G164" s="42" t="s">
        <v>1165</v>
      </c>
      <c r="H164" s="42" t="s">
        <v>1166</v>
      </c>
      <c r="I164" s="42" t="s">
        <v>1167</v>
      </c>
      <c r="J164" s="42" t="s">
        <v>1168</v>
      </c>
      <c r="K164" s="42" t="s">
        <v>1169</v>
      </c>
      <c r="L164" s="42" t="s">
        <v>47</v>
      </c>
      <c r="M164" s="42" t="s">
        <v>779</v>
      </c>
      <c r="N164" s="42" t="s">
        <v>1170</v>
      </c>
      <c r="O164" s="43"/>
      <c r="P164" s="43"/>
      <c r="Q164" s="42">
        <v>93401</v>
      </c>
      <c r="R164" s="42" t="s">
        <v>1171</v>
      </c>
      <c r="S164" s="42">
        <v>37970</v>
      </c>
      <c r="T164" s="42">
        <v>6670</v>
      </c>
      <c r="U164" s="42"/>
      <c r="V164" s="42"/>
      <c r="W164" s="44"/>
      <c r="X164" s="42"/>
      <c r="Y164" s="42"/>
      <c r="Z164" s="42"/>
      <c r="AA164" s="42"/>
      <c r="AB164" s="42"/>
      <c r="AC164" s="41"/>
      <c r="AD164" s="42"/>
      <c r="AE164" s="42"/>
      <c r="AF164" s="42"/>
    </row>
    <row r="165" spans="1:32" s="45" customFormat="1" ht="44.25" customHeight="1" x14ac:dyDescent="0.2">
      <c r="A165" s="41" t="s">
        <v>7038</v>
      </c>
      <c r="B165" s="42">
        <v>650602730</v>
      </c>
      <c r="C165" s="41" t="s">
        <v>356</v>
      </c>
      <c r="D165" s="42" t="s">
        <v>647</v>
      </c>
      <c r="E165" s="42" t="s">
        <v>1172</v>
      </c>
      <c r="F165" s="42" t="s">
        <v>1173</v>
      </c>
      <c r="G165" s="42" t="s">
        <v>1174</v>
      </c>
      <c r="H165" s="42" t="s">
        <v>1175</v>
      </c>
      <c r="I165" s="42" t="s">
        <v>1176</v>
      </c>
      <c r="J165" s="42" t="s">
        <v>1177</v>
      </c>
      <c r="K165" s="42" t="s">
        <v>5320</v>
      </c>
      <c r="L165" s="42" t="s">
        <v>5312</v>
      </c>
      <c r="M165" s="42" t="s">
        <v>1180</v>
      </c>
      <c r="N165" s="42" t="s">
        <v>1179</v>
      </c>
      <c r="O165" s="43" t="s">
        <v>1178</v>
      </c>
      <c r="P165" s="43"/>
      <c r="Q165" s="42" t="s">
        <v>83</v>
      </c>
      <c r="R165" s="42" t="s">
        <v>1181</v>
      </c>
      <c r="S165" s="42">
        <v>41919</v>
      </c>
      <c r="T165" s="42">
        <v>7511</v>
      </c>
      <c r="U165" s="42"/>
      <c r="V165" s="42"/>
      <c r="W165" s="44"/>
      <c r="X165" s="42"/>
      <c r="Y165" s="42"/>
      <c r="Z165" s="42"/>
      <c r="AA165" s="42"/>
      <c r="AB165" s="42"/>
      <c r="AC165" s="41"/>
      <c r="AD165" s="42"/>
      <c r="AE165" s="42"/>
      <c r="AF165" s="42"/>
    </row>
    <row r="166" spans="1:32" s="45" customFormat="1" ht="44.25" customHeight="1" x14ac:dyDescent="0.2">
      <c r="A166" s="41" t="s">
        <v>7039</v>
      </c>
      <c r="B166" s="42" t="s">
        <v>8522</v>
      </c>
      <c r="C166" s="41" t="s">
        <v>49</v>
      </c>
      <c r="D166" s="42" t="s">
        <v>1182</v>
      </c>
      <c r="E166" s="42" t="s">
        <v>7040</v>
      </c>
      <c r="F166" s="42" t="s">
        <v>1183</v>
      </c>
      <c r="G166" s="42" t="s">
        <v>7041</v>
      </c>
      <c r="H166" s="42" t="s">
        <v>483</v>
      </c>
      <c r="I166" s="42" t="s">
        <v>6419</v>
      </c>
      <c r="J166" s="42" t="s">
        <v>1184</v>
      </c>
      <c r="K166" s="42" t="s">
        <v>1185</v>
      </c>
      <c r="L166" s="42" t="s">
        <v>5313</v>
      </c>
      <c r="M166" s="42" t="s">
        <v>1186</v>
      </c>
      <c r="N166" s="42" t="s">
        <v>6327</v>
      </c>
      <c r="O166" s="43" t="s">
        <v>1187</v>
      </c>
      <c r="P166" s="43"/>
      <c r="Q166" s="42" t="s">
        <v>45</v>
      </c>
      <c r="R166" s="42" t="s">
        <v>7042</v>
      </c>
      <c r="S166" s="42">
        <v>42538</v>
      </c>
      <c r="T166" s="42">
        <v>7609</v>
      </c>
      <c r="U166" s="42"/>
      <c r="V166" s="42"/>
      <c r="W166" s="44"/>
      <c r="X166" s="42"/>
      <c r="Y166" s="42"/>
      <c r="Z166" s="42"/>
      <c r="AA166" s="42"/>
      <c r="AB166" s="42"/>
      <c r="AC166" s="41"/>
      <c r="AD166" s="42"/>
      <c r="AE166" s="42"/>
      <c r="AF166" s="42" t="s">
        <v>8434</v>
      </c>
    </row>
    <row r="167" spans="1:32" s="45" customFormat="1" ht="44.25" customHeight="1" x14ac:dyDescent="0.2">
      <c r="A167" s="41" t="s">
        <v>7043</v>
      </c>
      <c r="B167" s="42">
        <v>726079005</v>
      </c>
      <c r="C167" s="41" t="s">
        <v>49</v>
      </c>
      <c r="D167" s="42" t="s">
        <v>1188</v>
      </c>
      <c r="E167" s="42" t="s">
        <v>7044</v>
      </c>
      <c r="F167" s="42" t="s">
        <v>1189</v>
      </c>
      <c r="G167" s="42" t="s">
        <v>5700</v>
      </c>
      <c r="H167" s="42" t="s">
        <v>1190</v>
      </c>
      <c r="I167" s="42" t="s">
        <v>6285</v>
      </c>
      <c r="J167" s="42" t="s">
        <v>5457</v>
      </c>
      <c r="K167" s="42" t="s">
        <v>1191</v>
      </c>
      <c r="L167" s="42" t="s">
        <v>309</v>
      </c>
      <c r="M167" s="42" t="s">
        <v>1193</v>
      </c>
      <c r="N167" s="42" t="s">
        <v>1192</v>
      </c>
      <c r="O167" s="43" t="s">
        <v>7045</v>
      </c>
      <c r="P167" s="43"/>
      <c r="Q167" s="42" t="s">
        <v>45</v>
      </c>
      <c r="R167" s="42" t="s">
        <v>7046</v>
      </c>
      <c r="S167" s="42">
        <v>37970</v>
      </c>
      <c r="T167" s="42">
        <v>6943</v>
      </c>
      <c r="U167" s="42"/>
      <c r="V167" s="42"/>
      <c r="W167" s="44"/>
      <c r="X167" s="42"/>
      <c r="Y167" s="42"/>
      <c r="Z167" s="42"/>
      <c r="AA167" s="42"/>
      <c r="AB167" s="42"/>
      <c r="AC167" s="41"/>
      <c r="AD167" s="42"/>
      <c r="AE167" s="42"/>
      <c r="AF167" s="42"/>
    </row>
    <row r="168" spans="1:32" s="45" customFormat="1" ht="44.25" customHeight="1" x14ac:dyDescent="0.2">
      <c r="A168" s="41" t="s">
        <v>7047</v>
      </c>
      <c r="B168" s="42">
        <v>651920485</v>
      </c>
      <c r="C168" s="41"/>
      <c r="D168" s="42" t="s">
        <v>6545</v>
      </c>
      <c r="E168" s="42" t="s">
        <v>7048</v>
      </c>
      <c r="F168" s="42" t="s">
        <v>5856</v>
      </c>
      <c r="G168" s="42" t="s">
        <v>5857</v>
      </c>
      <c r="H168" s="42" t="s">
        <v>1533</v>
      </c>
      <c r="I168" s="42" t="s">
        <v>5858</v>
      </c>
      <c r="J168" s="42" t="s">
        <v>5859</v>
      </c>
      <c r="K168" s="42" t="s">
        <v>5860</v>
      </c>
      <c r="L168" s="42" t="s">
        <v>538</v>
      </c>
      <c r="M168" s="42" t="s">
        <v>187</v>
      </c>
      <c r="N168" s="42" t="s">
        <v>5861</v>
      </c>
      <c r="O168" s="43" t="s">
        <v>5862</v>
      </c>
      <c r="P168" s="43"/>
      <c r="Q168" s="42">
        <v>93401</v>
      </c>
      <c r="R168" s="42" t="s">
        <v>7049</v>
      </c>
      <c r="S168" s="42">
        <v>43902</v>
      </c>
      <c r="T168" s="42">
        <v>7699</v>
      </c>
      <c r="U168" s="42"/>
      <c r="V168" s="42"/>
      <c r="W168" s="44"/>
      <c r="X168" s="42"/>
      <c r="Y168" s="42"/>
      <c r="Z168" s="42"/>
      <c r="AA168" s="42"/>
      <c r="AB168" s="42"/>
      <c r="AC168" s="41"/>
      <c r="AD168" s="42"/>
      <c r="AE168" s="42"/>
      <c r="AF168" s="42"/>
    </row>
    <row r="169" spans="1:32" s="45" customFormat="1" ht="44.25" customHeight="1" x14ac:dyDescent="0.2">
      <c r="A169" s="41" t="s">
        <v>7050</v>
      </c>
      <c r="B169" s="42">
        <v>703620000</v>
      </c>
      <c r="C169" s="41" t="s">
        <v>72</v>
      </c>
      <c r="D169" s="42" t="s">
        <v>1195</v>
      </c>
      <c r="E169" s="42" t="s">
        <v>72</v>
      </c>
      <c r="F169" s="42" t="s">
        <v>1194</v>
      </c>
      <c r="G169" s="42" t="s">
        <v>1197</v>
      </c>
      <c r="H169" s="42" t="s">
        <v>1196</v>
      </c>
      <c r="I169" s="42" t="s">
        <v>1198</v>
      </c>
      <c r="J169" s="42" t="s">
        <v>1199</v>
      </c>
      <c r="K169" s="42" t="s">
        <v>1201</v>
      </c>
      <c r="L169" s="42" t="s">
        <v>47</v>
      </c>
      <c r="M169" s="42" t="s">
        <v>732</v>
      </c>
      <c r="N169" s="42" t="s">
        <v>1202</v>
      </c>
      <c r="O169" s="43" t="s">
        <v>1200</v>
      </c>
      <c r="P169" s="43"/>
      <c r="Q169" s="42">
        <v>93401</v>
      </c>
      <c r="R169" s="42" t="s">
        <v>1203</v>
      </c>
      <c r="S169" s="42">
        <v>37970</v>
      </c>
      <c r="T169" s="42">
        <v>3250</v>
      </c>
      <c r="U169" s="42"/>
      <c r="V169" s="42"/>
      <c r="W169" s="44"/>
      <c r="X169" s="42"/>
      <c r="Y169" s="42"/>
      <c r="Z169" s="42"/>
      <c r="AA169" s="42"/>
      <c r="AB169" s="42"/>
      <c r="AC169" s="41"/>
      <c r="AD169" s="42"/>
      <c r="AE169" s="42"/>
      <c r="AF169" s="42"/>
    </row>
    <row r="170" spans="1:32" s="45" customFormat="1" ht="44.25" customHeight="1" x14ac:dyDescent="0.2">
      <c r="A170" s="41" t="s">
        <v>7051</v>
      </c>
      <c r="B170" s="42">
        <v>651800501</v>
      </c>
      <c r="C170" s="41" t="s">
        <v>72</v>
      </c>
      <c r="D170" s="42" t="s">
        <v>1204</v>
      </c>
      <c r="E170" s="42" t="s">
        <v>1205</v>
      </c>
      <c r="F170" s="42" t="s">
        <v>858</v>
      </c>
      <c r="G170" s="42" t="s">
        <v>1206</v>
      </c>
      <c r="H170" s="42" t="s">
        <v>1207</v>
      </c>
      <c r="I170" s="42" t="s">
        <v>1208</v>
      </c>
      <c r="J170" s="42" t="s">
        <v>1209</v>
      </c>
      <c r="K170" s="42" t="s">
        <v>1210</v>
      </c>
      <c r="L170" s="42" t="s">
        <v>47</v>
      </c>
      <c r="M170" s="42" t="s">
        <v>1035</v>
      </c>
      <c r="N170" s="42" t="s">
        <v>1211</v>
      </c>
      <c r="O170" s="43" t="s">
        <v>1212</v>
      </c>
      <c r="P170" s="43"/>
      <c r="Q170" s="42">
        <v>93401</v>
      </c>
      <c r="R170" s="42" t="s">
        <v>1213</v>
      </c>
      <c r="S170" s="42">
        <v>42158</v>
      </c>
      <c r="T170" s="42">
        <v>7568</v>
      </c>
      <c r="U170" s="42"/>
      <c r="V170" s="42"/>
      <c r="W170" s="44"/>
      <c r="X170" s="42"/>
      <c r="Y170" s="42"/>
      <c r="Z170" s="42"/>
      <c r="AA170" s="42"/>
      <c r="AB170" s="42"/>
      <c r="AC170" s="41"/>
      <c r="AD170" s="42"/>
      <c r="AE170" s="42"/>
      <c r="AF170" s="42"/>
    </row>
    <row r="171" spans="1:32" s="45" customFormat="1" ht="44.25" customHeight="1" x14ac:dyDescent="0.2">
      <c r="A171" s="41" t="s">
        <v>7052</v>
      </c>
      <c r="B171" s="42">
        <v>651712394</v>
      </c>
      <c r="C171" s="41"/>
      <c r="D171" s="42" t="s">
        <v>6546</v>
      </c>
      <c r="E171" s="42" t="s">
        <v>5915</v>
      </c>
      <c r="F171" s="42" t="s">
        <v>5916</v>
      </c>
      <c r="G171" s="42" t="s">
        <v>5917</v>
      </c>
      <c r="H171" s="42" t="s">
        <v>1533</v>
      </c>
      <c r="I171" s="42" t="s">
        <v>5919</v>
      </c>
      <c r="J171" s="42" t="s">
        <v>5918</v>
      </c>
      <c r="K171" s="42" t="s">
        <v>5920</v>
      </c>
      <c r="L171" s="42" t="s">
        <v>198</v>
      </c>
      <c r="M171" s="42" t="s">
        <v>586</v>
      </c>
      <c r="N171" s="42">
        <v>582431705</v>
      </c>
      <c r="O171" s="43" t="s">
        <v>5921</v>
      </c>
      <c r="P171" s="43"/>
      <c r="Q171" s="42">
        <v>93401</v>
      </c>
      <c r="R171" s="42" t="s">
        <v>5831</v>
      </c>
      <c r="S171" s="42">
        <v>43944</v>
      </c>
      <c r="T171" s="42">
        <v>7705</v>
      </c>
      <c r="U171" s="42"/>
      <c r="V171" s="42"/>
      <c r="W171" s="44"/>
      <c r="X171" s="42"/>
      <c r="Y171" s="42"/>
      <c r="Z171" s="42"/>
      <c r="AA171" s="42"/>
      <c r="AB171" s="42"/>
      <c r="AC171" s="41"/>
      <c r="AD171" s="42"/>
      <c r="AE171" s="42"/>
      <c r="AF171" s="42"/>
    </row>
    <row r="172" spans="1:32" s="45" customFormat="1" ht="44.25" customHeight="1" x14ac:dyDescent="0.2">
      <c r="A172" s="41" t="s">
        <v>7053</v>
      </c>
      <c r="B172" s="42">
        <v>709963007</v>
      </c>
      <c r="C172" s="41" t="s">
        <v>6670</v>
      </c>
      <c r="D172" s="42" t="s">
        <v>6547</v>
      </c>
      <c r="E172" s="42" t="s">
        <v>7054</v>
      </c>
      <c r="F172" s="42" t="s">
        <v>1214</v>
      </c>
      <c r="G172" s="42" t="s">
        <v>5602</v>
      </c>
      <c r="H172" s="42" t="s">
        <v>1215</v>
      </c>
      <c r="I172" s="42" t="s">
        <v>7055</v>
      </c>
      <c r="J172" s="42" t="s">
        <v>5411</v>
      </c>
      <c r="K172" s="42" t="s">
        <v>1217</v>
      </c>
      <c r="L172" s="42" t="s">
        <v>47</v>
      </c>
      <c r="M172" s="42" t="s">
        <v>1218</v>
      </c>
      <c r="N172" s="42"/>
      <c r="O172" s="43" t="s">
        <v>1216</v>
      </c>
      <c r="P172" s="43"/>
      <c r="Q172" s="42" t="s">
        <v>45</v>
      </c>
      <c r="R172" s="42" t="s">
        <v>7056</v>
      </c>
      <c r="S172" s="42">
        <v>37970</v>
      </c>
      <c r="T172" s="42">
        <v>3200</v>
      </c>
      <c r="U172" s="42"/>
      <c r="V172" s="42"/>
      <c r="W172" s="44"/>
      <c r="X172" s="42"/>
      <c r="Y172" s="42"/>
      <c r="Z172" s="42"/>
      <c r="AA172" s="42"/>
      <c r="AB172" s="42"/>
      <c r="AC172" s="41"/>
      <c r="AD172" s="42"/>
      <c r="AE172" s="42"/>
      <c r="AF172" s="42"/>
    </row>
    <row r="173" spans="1:32" s="45" customFormat="1" ht="44.25" customHeight="1" x14ac:dyDescent="0.2">
      <c r="A173" s="41" t="s">
        <v>7057</v>
      </c>
      <c r="B173" s="42">
        <v>651775523</v>
      </c>
      <c r="C173" s="41"/>
      <c r="D173" s="42" t="s">
        <v>6548</v>
      </c>
      <c r="E173" s="42" t="s">
        <v>5600</v>
      </c>
      <c r="F173" s="42" t="s">
        <v>5601</v>
      </c>
      <c r="G173" s="42" t="s">
        <v>5603</v>
      </c>
      <c r="H173" s="42" t="s">
        <v>1280</v>
      </c>
      <c r="I173" s="42" t="s">
        <v>5604</v>
      </c>
      <c r="J173" s="42" t="s">
        <v>5605</v>
      </c>
      <c r="K173" s="42" t="s">
        <v>5606</v>
      </c>
      <c r="L173" s="42" t="s">
        <v>5311</v>
      </c>
      <c r="M173" s="42" t="s">
        <v>166</v>
      </c>
      <c r="N173" s="42" t="s">
        <v>5607</v>
      </c>
      <c r="O173" s="43" t="s">
        <v>5608</v>
      </c>
      <c r="P173" s="43"/>
      <c r="Q173" s="42">
        <v>93401</v>
      </c>
      <c r="R173" s="42" t="s">
        <v>5325</v>
      </c>
      <c r="S173" s="42">
        <v>43644</v>
      </c>
      <c r="T173" s="42">
        <v>7684</v>
      </c>
      <c r="U173" s="42"/>
      <c r="V173" s="42"/>
      <c r="W173" s="44"/>
      <c r="X173" s="42"/>
      <c r="Y173" s="42"/>
      <c r="Z173" s="42"/>
      <c r="AA173" s="42"/>
      <c r="AB173" s="42"/>
      <c r="AC173" s="41"/>
      <c r="AD173" s="42"/>
      <c r="AE173" s="42"/>
      <c r="AF173" s="42"/>
    </row>
    <row r="174" spans="1:32" s="45" customFormat="1" ht="44.25" customHeight="1" x14ac:dyDescent="0.2">
      <c r="A174" s="41" t="s">
        <v>7058</v>
      </c>
      <c r="B174" s="42" t="s">
        <v>8523</v>
      </c>
      <c r="C174" s="41"/>
      <c r="D174" s="42" t="s">
        <v>6549</v>
      </c>
      <c r="E174" s="42" t="s">
        <v>6420</v>
      </c>
      <c r="F174" s="42" t="s">
        <v>6421</v>
      </c>
      <c r="G174" s="42" t="s">
        <v>6422</v>
      </c>
      <c r="H174" s="42" t="s">
        <v>1361</v>
      </c>
      <c r="I174" s="42" t="s">
        <v>6423</v>
      </c>
      <c r="J174" s="42" t="s">
        <v>6424</v>
      </c>
      <c r="K174" s="42" t="s">
        <v>6425</v>
      </c>
      <c r="L174" s="42" t="s">
        <v>766</v>
      </c>
      <c r="M174" s="42" t="s">
        <v>767</v>
      </c>
      <c r="N174" s="42">
        <v>994571291</v>
      </c>
      <c r="O174" s="43" t="s">
        <v>6426</v>
      </c>
      <c r="P174" s="43"/>
      <c r="Q174" s="42">
        <v>93401</v>
      </c>
      <c r="R174" s="42" t="s">
        <v>6427</v>
      </c>
      <c r="S174" s="42">
        <v>44167</v>
      </c>
      <c r="T174" s="42">
        <v>7720</v>
      </c>
      <c r="U174" s="42"/>
      <c r="V174" s="42"/>
      <c r="W174" s="44"/>
      <c r="X174" s="42"/>
      <c r="Y174" s="42"/>
      <c r="Z174" s="42"/>
      <c r="AA174" s="42"/>
      <c r="AB174" s="42"/>
      <c r="AC174" s="41"/>
      <c r="AD174" s="42"/>
      <c r="AE174" s="42"/>
      <c r="AF174" s="42"/>
    </row>
    <row r="175" spans="1:32" s="45" customFormat="1" ht="44.25" customHeight="1" x14ac:dyDescent="0.2">
      <c r="A175" s="41" t="s">
        <v>7059</v>
      </c>
      <c r="B175" s="42">
        <v>717461002</v>
      </c>
      <c r="C175" s="41" t="s">
        <v>72</v>
      </c>
      <c r="D175" s="42" t="s">
        <v>1219</v>
      </c>
      <c r="E175" s="42" t="s">
        <v>1220</v>
      </c>
      <c r="F175" s="42" t="s">
        <v>1221</v>
      </c>
      <c r="G175" s="42" t="s">
        <v>1222</v>
      </c>
      <c r="H175" s="42" t="s">
        <v>1223</v>
      </c>
      <c r="I175" s="42" t="s">
        <v>1224</v>
      </c>
      <c r="J175" s="42" t="s">
        <v>1225</v>
      </c>
      <c r="K175" s="42" t="s">
        <v>1226</v>
      </c>
      <c r="L175" s="42" t="s">
        <v>538</v>
      </c>
      <c r="M175" s="42" t="s">
        <v>395</v>
      </c>
      <c r="N175" s="42" t="s">
        <v>1227</v>
      </c>
      <c r="O175" s="43"/>
      <c r="P175" s="43"/>
      <c r="Q175" s="42">
        <v>93401</v>
      </c>
      <c r="R175" s="42" t="s">
        <v>1228</v>
      </c>
      <c r="S175" s="42">
        <v>37970</v>
      </c>
      <c r="T175" s="42">
        <v>6870</v>
      </c>
      <c r="U175" s="42"/>
      <c r="V175" s="42"/>
      <c r="W175" s="44"/>
      <c r="X175" s="42"/>
      <c r="Y175" s="42"/>
      <c r="Z175" s="42"/>
      <c r="AA175" s="42"/>
      <c r="AB175" s="42"/>
      <c r="AC175" s="41"/>
      <c r="AD175" s="42"/>
      <c r="AE175" s="42"/>
      <c r="AF175" s="42"/>
    </row>
    <row r="176" spans="1:32" s="45" customFormat="1" ht="44.25" customHeight="1" x14ac:dyDescent="0.2">
      <c r="A176" s="41" t="s">
        <v>7060</v>
      </c>
      <c r="B176" s="42">
        <v>713394009</v>
      </c>
      <c r="C176" s="41" t="s">
        <v>49</v>
      </c>
      <c r="D176" s="42" t="s">
        <v>1229</v>
      </c>
      <c r="E176" s="42" t="s">
        <v>7061</v>
      </c>
      <c r="F176" s="42" t="s">
        <v>1230</v>
      </c>
      <c r="G176" s="42" t="s">
        <v>7062</v>
      </c>
      <c r="H176" s="42" t="s">
        <v>1055</v>
      </c>
      <c r="I176" s="42" t="s">
        <v>5307</v>
      </c>
      <c r="J176" s="42" t="s">
        <v>1231</v>
      </c>
      <c r="K176" s="42" t="s">
        <v>7063</v>
      </c>
      <c r="L176" s="42" t="s">
        <v>48</v>
      </c>
      <c r="M176" s="42" t="s">
        <v>1232</v>
      </c>
      <c r="N176" s="42" t="s">
        <v>7064</v>
      </c>
      <c r="O176" s="43" t="s">
        <v>5599</v>
      </c>
      <c r="P176" s="43"/>
      <c r="Q176" s="42">
        <v>93401</v>
      </c>
      <c r="R176" s="42" t="s">
        <v>7065</v>
      </c>
      <c r="S176" s="42">
        <v>39476</v>
      </c>
      <c r="T176" s="42">
        <v>7388</v>
      </c>
      <c r="U176" s="42"/>
      <c r="V176" s="42"/>
      <c r="W176" s="44"/>
      <c r="X176" s="42"/>
      <c r="Y176" s="42"/>
      <c r="Z176" s="42"/>
      <c r="AA176" s="42"/>
      <c r="AB176" s="42"/>
      <c r="AC176" s="41"/>
      <c r="AD176" s="42"/>
      <c r="AE176" s="42"/>
      <c r="AF176" s="42" t="s">
        <v>8425</v>
      </c>
    </row>
    <row r="177" spans="1:32" s="45" customFormat="1" ht="44.25" customHeight="1" x14ac:dyDescent="0.2">
      <c r="A177" s="41" t="s">
        <v>7066</v>
      </c>
      <c r="B177" s="42">
        <v>702006007</v>
      </c>
      <c r="C177" s="41" t="s">
        <v>72</v>
      </c>
      <c r="D177" s="42" t="s">
        <v>1233</v>
      </c>
      <c r="E177" s="42" t="s">
        <v>1234</v>
      </c>
      <c r="F177" s="42" t="s">
        <v>1235</v>
      </c>
      <c r="G177" s="42" t="s">
        <v>1236</v>
      </c>
      <c r="H177" s="42" t="s">
        <v>629</v>
      </c>
      <c r="I177" s="42" t="s">
        <v>127</v>
      </c>
      <c r="J177" s="42" t="s">
        <v>1237</v>
      </c>
      <c r="K177" s="42" t="s">
        <v>1239</v>
      </c>
      <c r="L177" s="42" t="s">
        <v>5313</v>
      </c>
      <c r="M177" s="42" t="s">
        <v>1240</v>
      </c>
      <c r="N177" s="42"/>
      <c r="O177" s="43" t="s">
        <v>1238</v>
      </c>
      <c r="P177" s="43"/>
      <c r="Q177" s="42" t="s">
        <v>368</v>
      </c>
      <c r="R177" s="42" t="s">
        <v>1241</v>
      </c>
      <c r="S177" s="42">
        <v>39122</v>
      </c>
      <c r="T177" s="42">
        <v>7345</v>
      </c>
      <c r="U177" s="42"/>
      <c r="V177" s="42"/>
      <c r="W177" s="44"/>
      <c r="X177" s="42"/>
      <c r="Y177" s="42"/>
      <c r="Z177" s="42"/>
      <c r="AA177" s="42"/>
      <c r="AB177" s="42"/>
      <c r="AC177" s="41"/>
      <c r="AD177" s="42"/>
      <c r="AE177" s="42"/>
      <c r="AF177" s="42"/>
    </row>
    <row r="178" spans="1:32" s="45" customFormat="1" ht="44.25" customHeight="1" x14ac:dyDescent="0.2">
      <c r="A178" s="41" t="s">
        <v>7067</v>
      </c>
      <c r="B178" s="42">
        <v>656288108</v>
      </c>
      <c r="C178" s="41" t="s">
        <v>72</v>
      </c>
      <c r="D178" s="42" t="s">
        <v>1242</v>
      </c>
      <c r="E178" s="42" t="s">
        <v>7068</v>
      </c>
      <c r="F178" s="42" t="s">
        <v>1243</v>
      </c>
      <c r="G178" s="42" t="s">
        <v>7069</v>
      </c>
      <c r="H178" s="42" t="s">
        <v>1244</v>
      </c>
      <c r="I178" s="42" t="s">
        <v>7070</v>
      </c>
      <c r="J178" s="42" t="s">
        <v>1245</v>
      </c>
      <c r="K178" s="42" t="s">
        <v>1247</v>
      </c>
      <c r="L178" s="42" t="s">
        <v>538</v>
      </c>
      <c r="M178" s="42" t="s">
        <v>4831</v>
      </c>
      <c r="N178" s="42" t="s">
        <v>5562</v>
      </c>
      <c r="O178" s="43" t="s">
        <v>1246</v>
      </c>
      <c r="P178" s="43"/>
      <c r="Q178" s="42">
        <v>93401</v>
      </c>
      <c r="R178" s="42" t="s">
        <v>7071</v>
      </c>
      <c r="S178" s="42">
        <v>38848</v>
      </c>
      <c r="T178" s="42">
        <v>7320</v>
      </c>
      <c r="U178" s="42"/>
      <c r="V178" s="42"/>
      <c r="W178" s="44"/>
      <c r="X178" s="42"/>
      <c r="Y178" s="42"/>
      <c r="Z178" s="42" t="s">
        <v>8432</v>
      </c>
      <c r="AA178" s="42"/>
      <c r="AB178" s="42"/>
      <c r="AC178" s="41"/>
      <c r="AD178" s="42"/>
      <c r="AE178" s="42"/>
      <c r="AF178" s="42" t="s">
        <v>8442</v>
      </c>
    </row>
    <row r="179" spans="1:32" s="45" customFormat="1" ht="44.25" customHeight="1" x14ac:dyDescent="0.2">
      <c r="A179" s="41" t="s">
        <v>7072</v>
      </c>
      <c r="B179" s="42">
        <v>732420002</v>
      </c>
      <c r="C179" s="41" t="s">
        <v>72</v>
      </c>
      <c r="D179" s="42" t="s">
        <v>1248</v>
      </c>
      <c r="E179" s="42" t="s">
        <v>5677</v>
      </c>
      <c r="F179" s="42" t="s">
        <v>1249</v>
      </c>
      <c r="G179" s="42" t="s">
        <v>1250</v>
      </c>
      <c r="H179" s="42" t="s">
        <v>1055</v>
      </c>
      <c r="I179" s="42" t="s">
        <v>5678</v>
      </c>
      <c r="J179" s="42" t="s">
        <v>6428</v>
      </c>
      <c r="K179" s="42" t="s">
        <v>5948</v>
      </c>
      <c r="L179" s="42" t="s">
        <v>47</v>
      </c>
      <c r="M179" s="42" t="s">
        <v>1253</v>
      </c>
      <c r="N179" s="42" t="s">
        <v>1252</v>
      </c>
      <c r="O179" s="43" t="s">
        <v>1251</v>
      </c>
      <c r="P179" s="43"/>
      <c r="Q179" s="42">
        <v>93401</v>
      </c>
      <c r="R179" s="42" t="s">
        <v>5949</v>
      </c>
      <c r="S179" s="42">
        <v>37970</v>
      </c>
      <c r="T179" s="42">
        <v>6972</v>
      </c>
      <c r="U179" s="42"/>
      <c r="V179" s="42"/>
      <c r="W179" s="44"/>
      <c r="X179" s="42"/>
      <c r="Y179" s="42"/>
      <c r="Z179" s="42"/>
      <c r="AA179" s="42"/>
      <c r="AB179" s="42"/>
      <c r="AC179" s="41"/>
      <c r="AD179" s="42"/>
      <c r="AE179" s="42"/>
      <c r="AF179" s="42"/>
    </row>
    <row r="180" spans="1:32" s="45" customFormat="1" ht="44.25" customHeight="1" x14ac:dyDescent="0.2">
      <c r="A180" s="41" t="s">
        <v>7073</v>
      </c>
      <c r="B180" s="42">
        <v>720462001</v>
      </c>
      <c r="C180" s="41" t="s">
        <v>72</v>
      </c>
      <c r="D180" s="42" t="s">
        <v>1254</v>
      </c>
      <c r="E180" s="42" t="s">
        <v>1255</v>
      </c>
      <c r="F180" s="42" t="s">
        <v>1256</v>
      </c>
      <c r="G180" s="42" t="s">
        <v>1257</v>
      </c>
      <c r="H180" s="42" t="s">
        <v>962</v>
      </c>
      <c r="I180" s="42" t="s">
        <v>1258</v>
      </c>
      <c r="J180" s="42" t="s">
        <v>1259</v>
      </c>
      <c r="K180" s="42" t="s">
        <v>1261</v>
      </c>
      <c r="L180" s="42" t="s">
        <v>47</v>
      </c>
      <c r="M180" s="42" t="s">
        <v>732</v>
      </c>
      <c r="N180" s="42" t="s">
        <v>1262</v>
      </c>
      <c r="O180" s="43" t="s">
        <v>1260</v>
      </c>
      <c r="P180" s="43"/>
      <c r="Q180" s="42">
        <v>93401</v>
      </c>
      <c r="R180" s="42" t="s">
        <v>1263</v>
      </c>
      <c r="S180" s="42">
        <v>38905</v>
      </c>
      <c r="T180" s="42">
        <v>7328</v>
      </c>
      <c r="U180" s="42"/>
      <c r="V180" s="42"/>
      <c r="W180" s="44"/>
      <c r="X180" s="42"/>
      <c r="Y180" s="42"/>
      <c r="Z180" s="42"/>
      <c r="AA180" s="42"/>
      <c r="AB180" s="42"/>
      <c r="AC180" s="41"/>
      <c r="AD180" s="42"/>
      <c r="AE180" s="42"/>
      <c r="AF180" s="42"/>
    </row>
    <row r="181" spans="1:32" s="45" customFormat="1" ht="44.25" customHeight="1" x14ac:dyDescent="0.2">
      <c r="A181" s="41" t="s">
        <v>7074</v>
      </c>
      <c r="B181" s="42">
        <v>724416004</v>
      </c>
      <c r="C181" s="41" t="s">
        <v>72</v>
      </c>
      <c r="D181" s="42" t="s">
        <v>1264</v>
      </c>
      <c r="E181" s="42" t="s">
        <v>1265</v>
      </c>
      <c r="F181" s="42" t="s">
        <v>1266</v>
      </c>
      <c r="G181" s="42" t="s">
        <v>1267</v>
      </c>
      <c r="H181" s="42" t="s">
        <v>1268</v>
      </c>
      <c r="I181" s="42" t="s">
        <v>1269</v>
      </c>
      <c r="J181" s="42" t="s">
        <v>1270</v>
      </c>
      <c r="K181" s="42" t="s">
        <v>1272</v>
      </c>
      <c r="L181" s="42" t="s">
        <v>47</v>
      </c>
      <c r="M181" s="42" t="s">
        <v>1274</v>
      </c>
      <c r="N181" s="42" t="s">
        <v>1273</v>
      </c>
      <c r="O181" s="43" t="s">
        <v>1271</v>
      </c>
      <c r="P181" s="43"/>
      <c r="Q181" s="42"/>
      <c r="R181" s="42" t="s">
        <v>1275</v>
      </c>
      <c r="S181" s="42">
        <v>37970</v>
      </c>
      <c r="T181" s="42">
        <v>7055</v>
      </c>
      <c r="U181" s="42"/>
      <c r="V181" s="42"/>
      <c r="W181" s="44"/>
      <c r="X181" s="42"/>
      <c r="Y181" s="42"/>
      <c r="Z181" s="42"/>
      <c r="AA181" s="42"/>
      <c r="AB181" s="42"/>
      <c r="AC181" s="41"/>
      <c r="AD181" s="42"/>
      <c r="AE181" s="42"/>
      <c r="AF181" s="42"/>
    </row>
    <row r="182" spans="1:32" s="45" customFormat="1" ht="44.25" customHeight="1" x14ac:dyDescent="0.2">
      <c r="A182" s="41" t="s">
        <v>7075</v>
      </c>
      <c r="B182" s="42">
        <v>657495808</v>
      </c>
      <c r="C182" s="41" t="s">
        <v>72</v>
      </c>
      <c r="D182" s="42" t="s">
        <v>5321</v>
      </c>
      <c r="E182" s="42" t="s">
        <v>7076</v>
      </c>
      <c r="F182" s="42" t="s">
        <v>5322</v>
      </c>
      <c r="G182" s="42" t="s">
        <v>7077</v>
      </c>
      <c r="H182" s="42" t="s">
        <v>1268</v>
      </c>
      <c r="I182" s="42" t="s">
        <v>7078</v>
      </c>
      <c r="J182" s="42" t="s">
        <v>5323</v>
      </c>
      <c r="K182" s="42" t="s">
        <v>5272</v>
      </c>
      <c r="L182" s="42" t="s">
        <v>5310</v>
      </c>
      <c r="M182" s="42" t="s">
        <v>1492</v>
      </c>
      <c r="N182" s="42" t="s">
        <v>5324</v>
      </c>
      <c r="O182" s="43" t="s">
        <v>5273</v>
      </c>
      <c r="P182" s="43"/>
      <c r="Q182" s="42" t="s">
        <v>368</v>
      </c>
      <c r="R182" s="42" t="s">
        <v>7079</v>
      </c>
      <c r="S182" s="42">
        <v>43567</v>
      </c>
      <c r="T182" s="42">
        <v>7674</v>
      </c>
      <c r="U182" s="42"/>
      <c r="V182" s="42"/>
      <c r="W182" s="44"/>
      <c r="X182" s="42"/>
      <c r="Y182" s="42"/>
      <c r="Z182" s="42"/>
      <c r="AA182" s="42"/>
      <c r="AB182" s="42"/>
      <c r="AC182" s="41"/>
      <c r="AD182" s="42"/>
      <c r="AE182" s="42"/>
      <c r="AF182" s="42"/>
    </row>
    <row r="183" spans="1:32" s="45" customFormat="1" ht="44.25" customHeight="1" x14ac:dyDescent="0.2">
      <c r="A183" s="41" t="s">
        <v>7080</v>
      </c>
      <c r="B183" s="42">
        <v>651773733</v>
      </c>
      <c r="C183" s="41"/>
      <c r="D183" s="42" t="s">
        <v>6550</v>
      </c>
      <c r="E183" s="42" t="s">
        <v>5587</v>
      </c>
      <c r="F183" s="42" t="s">
        <v>5588</v>
      </c>
      <c r="G183" s="42" t="s">
        <v>5589</v>
      </c>
      <c r="H183" s="42" t="s">
        <v>5590</v>
      </c>
      <c r="I183" s="42" t="s">
        <v>5591</v>
      </c>
      <c r="J183" s="42" t="s">
        <v>5592</v>
      </c>
      <c r="K183" s="42" t="s">
        <v>5593</v>
      </c>
      <c r="L183" s="42" t="s">
        <v>5314</v>
      </c>
      <c r="M183" s="42" t="s">
        <v>3138</v>
      </c>
      <c r="N183" s="42" t="s">
        <v>5594</v>
      </c>
      <c r="O183" s="43" t="s">
        <v>5595</v>
      </c>
      <c r="P183" s="43"/>
      <c r="Q183" s="42">
        <v>93401</v>
      </c>
      <c r="R183" s="42" t="s">
        <v>5596</v>
      </c>
      <c r="S183" s="42" t="s">
        <v>7081</v>
      </c>
      <c r="T183" s="42">
        <v>7681</v>
      </c>
      <c r="U183" s="42"/>
      <c r="V183" s="42"/>
      <c r="W183" s="44"/>
      <c r="X183" s="42"/>
      <c r="Y183" s="42"/>
      <c r="Z183" s="42"/>
      <c r="AA183" s="42"/>
      <c r="AB183" s="42"/>
      <c r="AC183" s="41"/>
      <c r="AD183" s="42"/>
      <c r="AE183" s="42"/>
      <c r="AF183" s="42"/>
    </row>
    <row r="184" spans="1:32" s="45" customFormat="1" ht="44.25" customHeight="1" x14ac:dyDescent="0.2">
      <c r="A184" s="41" t="s">
        <v>7082</v>
      </c>
      <c r="B184" s="42" t="s">
        <v>8524</v>
      </c>
      <c r="C184" s="41" t="s">
        <v>72</v>
      </c>
      <c r="D184" s="42" t="s">
        <v>1276</v>
      </c>
      <c r="E184" s="42" t="s">
        <v>1277</v>
      </c>
      <c r="F184" s="42" t="s">
        <v>1278</v>
      </c>
      <c r="G184" s="42" t="s">
        <v>1279</v>
      </c>
      <c r="H184" s="42" t="s">
        <v>1280</v>
      </c>
      <c r="I184" s="42" t="s">
        <v>1281</v>
      </c>
      <c r="J184" s="42" t="s">
        <v>1282</v>
      </c>
      <c r="K184" s="42" t="s">
        <v>1284</v>
      </c>
      <c r="L184" s="42" t="s">
        <v>47</v>
      </c>
      <c r="M184" s="42" t="s">
        <v>1286</v>
      </c>
      <c r="N184" s="42" t="s">
        <v>1285</v>
      </c>
      <c r="O184" s="43" t="s">
        <v>1283</v>
      </c>
      <c r="P184" s="43"/>
      <c r="Q184" s="42" t="s">
        <v>368</v>
      </c>
      <c r="R184" s="42" t="s">
        <v>1287</v>
      </c>
      <c r="S184" s="42">
        <v>42417</v>
      </c>
      <c r="T184" s="42">
        <v>7600</v>
      </c>
      <c r="U184" s="42"/>
      <c r="V184" s="42"/>
      <c r="W184" s="44"/>
      <c r="X184" s="42"/>
      <c r="Y184" s="42"/>
      <c r="Z184" s="42"/>
      <c r="AA184" s="42"/>
      <c r="AB184" s="42"/>
      <c r="AC184" s="41"/>
      <c r="AD184" s="42"/>
      <c r="AE184" s="42"/>
      <c r="AF184" s="42"/>
    </row>
    <row r="185" spans="1:32" s="45" customFormat="1" ht="44.25" customHeight="1" x14ac:dyDescent="0.2">
      <c r="A185" s="41" t="s">
        <v>7083</v>
      </c>
      <c r="B185" s="42">
        <v>650794826</v>
      </c>
      <c r="C185" s="41" t="s">
        <v>1288</v>
      </c>
      <c r="D185" s="42" t="s">
        <v>1289</v>
      </c>
      <c r="E185" s="42" t="s">
        <v>7084</v>
      </c>
      <c r="F185" s="42" t="s">
        <v>1290</v>
      </c>
      <c r="G185" s="42" t="s">
        <v>7085</v>
      </c>
      <c r="H185" s="42" t="s">
        <v>1291</v>
      </c>
      <c r="I185" s="42" t="s">
        <v>7086</v>
      </c>
      <c r="J185" s="42" t="s">
        <v>1292</v>
      </c>
      <c r="K185" s="42" t="s">
        <v>1293</v>
      </c>
      <c r="L185" s="42" t="s">
        <v>5311</v>
      </c>
      <c r="M185" s="42" t="s">
        <v>1294</v>
      </c>
      <c r="N185" s="42" t="s">
        <v>6270</v>
      </c>
      <c r="O185" s="43" t="s">
        <v>6271</v>
      </c>
      <c r="P185" s="43"/>
      <c r="Q185" s="42" t="s">
        <v>368</v>
      </c>
      <c r="R185" s="42" t="s">
        <v>8074</v>
      </c>
      <c r="S185" s="42">
        <v>41739</v>
      </c>
      <c r="T185" s="42">
        <v>7499</v>
      </c>
      <c r="U185" s="42"/>
      <c r="V185" s="42"/>
      <c r="W185" s="44"/>
      <c r="X185" s="42"/>
      <c r="Y185" s="42"/>
      <c r="Z185" s="42"/>
      <c r="AA185" s="42"/>
      <c r="AB185" s="42"/>
      <c r="AC185" s="41"/>
      <c r="AD185" s="42"/>
      <c r="AE185" s="42"/>
      <c r="AF185" s="42"/>
    </row>
    <row r="186" spans="1:32" s="45" customFormat="1" ht="44.25" customHeight="1" x14ac:dyDescent="0.2">
      <c r="A186" s="41" t="s">
        <v>7087</v>
      </c>
      <c r="B186" s="42">
        <v>705568006</v>
      </c>
      <c r="C186" s="41" t="s">
        <v>72</v>
      </c>
      <c r="D186" s="42" t="s">
        <v>1295</v>
      </c>
      <c r="E186" s="42" t="s">
        <v>1296</v>
      </c>
      <c r="F186" s="42" t="s">
        <v>1297</v>
      </c>
      <c r="G186" s="42" t="s">
        <v>1298</v>
      </c>
      <c r="H186" s="42" t="s">
        <v>1299</v>
      </c>
      <c r="I186" s="42" t="s">
        <v>1300</v>
      </c>
      <c r="J186" s="42" t="s">
        <v>1301</v>
      </c>
      <c r="K186" s="42" t="s">
        <v>1303</v>
      </c>
      <c r="L186" s="42" t="s">
        <v>47</v>
      </c>
      <c r="M186" s="42" t="s">
        <v>623</v>
      </c>
      <c r="N186" s="42" t="s">
        <v>1304</v>
      </c>
      <c r="O186" s="43" t="s">
        <v>1302</v>
      </c>
      <c r="P186" s="43"/>
      <c r="Q186" s="42" t="s">
        <v>1094</v>
      </c>
      <c r="R186" s="42" t="s">
        <v>1305</v>
      </c>
      <c r="S186" s="42">
        <v>37970</v>
      </c>
      <c r="T186" s="42">
        <v>7062</v>
      </c>
      <c r="U186" s="42"/>
      <c r="V186" s="42"/>
      <c r="W186" s="44"/>
      <c r="X186" s="42"/>
      <c r="Y186" s="42"/>
      <c r="Z186" s="42"/>
      <c r="AA186" s="42"/>
      <c r="AB186" s="42"/>
      <c r="AC186" s="41"/>
      <c r="AD186" s="42"/>
      <c r="AE186" s="42"/>
      <c r="AF186" s="42"/>
    </row>
    <row r="187" spans="1:32" s="45" customFormat="1" ht="44.25" customHeight="1" x14ac:dyDescent="0.2">
      <c r="A187" s="41" t="s">
        <v>7088</v>
      </c>
      <c r="B187" s="40">
        <v>721694003</v>
      </c>
      <c r="C187" s="41" t="s">
        <v>72</v>
      </c>
      <c r="D187" s="42" t="s">
        <v>1306</v>
      </c>
      <c r="E187" s="42" t="s">
        <v>7089</v>
      </c>
      <c r="F187" s="42" t="s">
        <v>1307</v>
      </c>
      <c r="G187" s="42" t="s">
        <v>6251</v>
      </c>
      <c r="H187" s="42" t="s">
        <v>1634</v>
      </c>
      <c r="I187" s="42" t="s">
        <v>6252</v>
      </c>
      <c r="J187" s="42" t="s">
        <v>1308</v>
      </c>
      <c r="K187" s="42" t="s">
        <v>1309</v>
      </c>
      <c r="L187" s="42" t="s">
        <v>538</v>
      </c>
      <c r="M187" s="42" t="s">
        <v>187</v>
      </c>
      <c r="N187" s="42" t="s">
        <v>6551</v>
      </c>
      <c r="O187" s="43" t="s">
        <v>1310</v>
      </c>
      <c r="P187" s="43"/>
      <c r="Q187" s="42">
        <v>93401</v>
      </c>
      <c r="R187" s="42" t="s">
        <v>7090</v>
      </c>
      <c r="S187" s="42">
        <v>37970</v>
      </c>
      <c r="T187" s="42">
        <v>6915</v>
      </c>
      <c r="U187" s="42"/>
      <c r="V187" s="42"/>
      <c r="W187" s="44"/>
      <c r="X187" s="42"/>
      <c r="Y187" s="42"/>
      <c r="Z187" s="42" t="s">
        <v>8443</v>
      </c>
      <c r="AA187" s="42"/>
      <c r="AB187" s="42"/>
      <c r="AC187" s="41"/>
      <c r="AD187" s="42"/>
      <c r="AE187" s="42"/>
      <c r="AF187" s="42" t="s">
        <v>8444</v>
      </c>
    </row>
    <row r="188" spans="1:32" s="45" customFormat="1" ht="44.25" customHeight="1" x14ac:dyDescent="0.2">
      <c r="A188" s="41" t="s">
        <v>7091</v>
      </c>
      <c r="B188" s="42">
        <v>651559219</v>
      </c>
      <c r="C188" s="41" t="s">
        <v>546</v>
      </c>
      <c r="D188" s="42" t="s">
        <v>1311</v>
      </c>
      <c r="E188" s="42" t="s">
        <v>1312</v>
      </c>
      <c r="F188" s="42" t="s">
        <v>1313</v>
      </c>
      <c r="G188" s="42" t="s">
        <v>1314</v>
      </c>
      <c r="H188" s="42" t="s">
        <v>1315</v>
      </c>
      <c r="I188" s="42" t="s">
        <v>1316</v>
      </c>
      <c r="J188" s="42" t="s">
        <v>1317</v>
      </c>
      <c r="K188" s="42" t="s">
        <v>1318</v>
      </c>
      <c r="L188" s="42" t="s">
        <v>47</v>
      </c>
      <c r="M188" s="42" t="s">
        <v>991</v>
      </c>
      <c r="N188" s="42">
        <v>56930800728</v>
      </c>
      <c r="O188" s="43" t="s">
        <v>1319</v>
      </c>
      <c r="P188" s="43"/>
      <c r="Q188" s="42" t="s">
        <v>600</v>
      </c>
      <c r="R188" s="42" t="s">
        <v>1320</v>
      </c>
      <c r="S188" s="42">
        <v>43227</v>
      </c>
      <c r="T188" s="42">
        <v>7649</v>
      </c>
      <c r="U188" s="42"/>
      <c r="V188" s="42"/>
      <c r="W188" s="44"/>
      <c r="X188" s="42"/>
      <c r="Y188" s="42"/>
      <c r="Z188" s="42"/>
      <c r="AA188" s="42"/>
      <c r="AB188" s="42"/>
      <c r="AC188" s="41"/>
      <c r="AD188" s="42"/>
      <c r="AE188" s="42"/>
      <c r="AF188" s="42"/>
    </row>
    <row r="189" spans="1:32" s="45" customFormat="1" ht="44.25" customHeight="1" x14ac:dyDescent="0.2">
      <c r="A189" s="41" t="s">
        <v>7092</v>
      </c>
      <c r="B189" s="42">
        <v>653872801</v>
      </c>
      <c r="C189" s="41" t="s">
        <v>72</v>
      </c>
      <c r="D189" s="42" t="s">
        <v>1321</v>
      </c>
      <c r="E189" s="42" t="s">
        <v>1322</v>
      </c>
      <c r="F189" s="42" t="s">
        <v>1323</v>
      </c>
      <c r="G189" s="42" t="s">
        <v>1324</v>
      </c>
      <c r="H189" s="42" t="s">
        <v>170</v>
      </c>
      <c r="I189" s="42" t="s">
        <v>1325</v>
      </c>
      <c r="J189" s="42" t="s">
        <v>1326</v>
      </c>
      <c r="K189" s="42" t="s">
        <v>1328</v>
      </c>
      <c r="L189" s="42" t="s">
        <v>47</v>
      </c>
      <c r="M189" s="42" t="s">
        <v>1007</v>
      </c>
      <c r="N189" s="42" t="s">
        <v>1329</v>
      </c>
      <c r="O189" s="43" t="s">
        <v>1327</v>
      </c>
      <c r="P189" s="43"/>
      <c r="Q189" s="42" t="s">
        <v>83</v>
      </c>
      <c r="R189" s="42" t="s">
        <v>1330</v>
      </c>
      <c r="S189" s="42">
        <v>39015</v>
      </c>
      <c r="T189" s="42">
        <v>7338</v>
      </c>
      <c r="U189" s="42"/>
      <c r="V189" s="42"/>
      <c r="W189" s="44"/>
      <c r="X189" s="42"/>
      <c r="Y189" s="42"/>
      <c r="Z189" s="42"/>
      <c r="AA189" s="42"/>
      <c r="AB189" s="42"/>
      <c r="AC189" s="41"/>
      <c r="AD189" s="42"/>
      <c r="AE189" s="42"/>
      <c r="AF189" s="42"/>
    </row>
    <row r="190" spans="1:32" s="45" customFormat="1" ht="44.25" customHeight="1" x14ac:dyDescent="0.2">
      <c r="A190" s="41" t="s">
        <v>7093</v>
      </c>
      <c r="B190" s="42">
        <v>651384842</v>
      </c>
      <c r="C190" s="41" t="s">
        <v>72</v>
      </c>
      <c r="D190" s="42" t="s">
        <v>1331</v>
      </c>
      <c r="E190" s="42" t="s">
        <v>1332</v>
      </c>
      <c r="F190" s="42" t="s">
        <v>1333</v>
      </c>
      <c r="G190" s="42" t="s">
        <v>1334</v>
      </c>
      <c r="H190" s="42" t="s">
        <v>827</v>
      </c>
      <c r="I190" s="42" t="s">
        <v>1335</v>
      </c>
      <c r="J190" s="42" t="s">
        <v>1336</v>
      </c>
      <c r="K190" s="42" t="s">
        <v>1337</v>
      </c>
      <c r="L190" s="42" t="s">
        <v>5315</v>
      </c>
      <c r="M190" s="42" t="s">
        <v>1140</v>
      </c>
      <c r="N190" s="42" t="s">
        <v>1339</v>
      </c>
      <c r="O190" s="43" t="s">
        <v>1338</v>
      </c>
      <c r="P190" s="43"/>
      <c r="Q190" s="42" t="s">
        <v>600</v>
      </c>
      <c r="R190" s="42" t="s">
        <v>739</v>
      </c>
      <c r="S190" s="42">
        <v>43501</v>
      </c>
      <c r="T190" s="42">
        <v>7669</v>
      </c>
      <c r="U190" s="42"/>
      <c r="V190" s="42"/>
      <c r="W190" s="44"/>
      <c r="X190" s="42"/>
      <c r="Y190" s="42"/>
      <c r="Z190" s="42"/>
      <c r="AA190" s="42"/>
      <c r="AB190" s="42"/>
      <c r="AC190" s="41"/>
      <c r="AD190" s="42"/>
      <c r="AE190" s="42"/>
      <c r="AF190" s="42"/>
    </row>
    <row r="191" spans="1:32" s="45" customFormat="1" ht="44.25" customHeight="1" x14ac:dyDescent="0.2">
      <c r="A191" s="41" t="s">
        <v>6193</v>
      </c>
      <c r="B191" s="42">
        <v>533344577</v>
      </c>
      <c r="C191" s="41"/>
      <c r="D191" s="42" t="s">
        <v>6552</v>
      </c>
      <c r="E191" s="42" t="s">
        <v>6195</v>
      </c>
      <c r="F191" s="42" t="s">
        <v>6194</v>
      </c>
      <c r="G191" s="42" t="s">
        <v>6196</v>
      </c>
      <c r="H191" s="42" t="s">
        <v>5503</v>
      </c>
      <c r="I191" s="42" t="s">
        <v>6197</v>
      </c>
      <c r="J191" s="42" t="s">
        <v>6198</v>
      </c>
      <c r="K191" s="42" t="s">
        <v>6199</v>
      </c>
      <c r="L191" s="42" t="s">
        <v>538</v>
      </c>
      <c r="M191" s="42" t="s">
        <v>187</v>
      </c>
      <c r="N191" s="42">
        <v>56977591646</v>
      </c>
      <c r="O191" s="43" t="s">
        <v>6200</v>
      </c>
      <c r="P191" s="43"/>
      <c r="Q191" s="42">
        <v>93401</v>
      </c>
      <c r="R191" s="42" t="s">
        <v>6201</v>
      </c>
      <c r="S191" s="42">
        <v>44050</v>
      </c>
      <c r="T191" s="42">
        <v>7717</v>
      </c>
      <c r="U191" s="42"/>
      <c r="V191" s="42"/>
      <c r="W191" s="44"/>
      <c r="X191" s="42"/>
      <c r="Y191" s="42"/>
      <c r="Z191" s="42"/>
      <c r="AA191" s="42"/>
      <c r="AB191" s="42"/>
      <c r="AC191" s="41"/>
      <c r="AD191" s="42"/>
      <c r="AE191" s="42"/>
      <c r="AF191" s="42"/>
    </row>
    <row r="192" spans="1:32" s="45" customFormat="1" ht="44.25" customHeight="1" x14ac:dyDescent="0.2">
      <c r="A192" s="41" t="s">
        <v>1340</v>
      </c>
      <c r="B192" s="42">
        <v>721766004</v>
      </c>
      <c r="C192" s="41" t="s">
        <v>72</v>
      </c>
      <c r="D192" s="42" t="s">
        <v>1341</v>
      </c>
      <c r="E192" s="42" t="s">
        <v>1342</v>
      </c>
      <c r="F192" s="42" t="s">
        <v>1343</v>
      </c>
      <c r="G192" s="42" t="s">
        <v>1344</v>
      </c>
      <c r="H192" s="42" t="s">
        <v>1345</v>
      </c>
      <c r="I192" s="42" t="s">
        <v>1346</v>
      </c>
      <c r="J192" s="42" t="s">
        <v>1347</v>
      </c>
      <c r="K192" s="42" t="s">
        <v>1348</v>
      </c>
      <c r="L192" s="42" t="s">
        <v>538</v>
      </c>
      <c r="M192" s="42" t="s">
        <v>187</v>
      </c>
      <c r="N192" s="42"/>
      <c r="O192" s="43" t="s">
        <v>1349</v>
      </c>
      <c r="P192" s="43"/>
      <c r="Q192" s="42">
        <v>93401</v>
      </c>
      <c r="R192" s="42" t="s">
        <v>1350</v>
      </c>
      <c r="S192" s="42">
        <v>38327</v>
      </c>
      <c r="T192" s="42">
        <v>7152</v>
      </c>
      <c r="U192" s="42"/>
      <c r="V192" s="42"/>
      <c r="W192" s="44"/>
      <c r="X192" s="42"/>
      <c r="Y192" s="42"/>
      <c r="Z192" s="42"/>
      <c r="AA192" s="42"/>
      <c r="AB192" s="42"/>
      <c r="AC192" s="41"/>
      <c r="AD192" s="42"/>
      <c r="AE192" s="42"/>
      <c r="AF192" s="42"/>
    </row>
    <row r="193" spans="1:32" s="45" customFormat="1" ht="44.25" customHeight="1" x14ac:dyDescent="0.2">
      <c r="A193" s="41" t="s">
        <v>1351</v>
      </c>
      <c r="B193" s="42">
        <v>705121001</v>
      </c>
      <c r="C193" s="41" t="s">
        <v>1352</v>
      </c>
      <c r="D193" s="42" t="s">
        <v>1353</v>
      </c>
      <c r="E193" s="42" t="s">
        <v>8075</v>
      </c>
      <c r="F193" s="42" t="s">
        <v>1354</v>
      </c>
      <c r="G193" s="42" t="s">
        <v>8076</v>
      </c>
      <c r="H193" s="42" t="s">
        <v>6323</v>
      </c>
      <c r="I193" s="42" t="s">
        <v>6321</v>
      </c>
      <c r="J193" s="42" t="s">
        <v>6322</v>
      </c>
      <c r="K193" s="42" t="s">
        <v>1355</v>
      </c>
      <c r="L193" s="42" t="s">
        <v>47</v>
      </c>
      <c r="M193" s="42" t="s">
        <v>732</v>
      </c>
      <c r="N193" s="42" t="s">
        <v>8077</v>
      </c>
      <c r="O193" s="43" t="s">
        <v>6320</v>
      </c>
      <c r="P193" s="43"/>
      <c r="Q193" s="42" t="s">
        <v>45</v>
      </c>
      <c r="R193" s="42" t="s">
        <v>8078</v>
      </c>
      <c r="S193" s="42">
        <v>37970</v>
      </c>
      <c r="T193" s="42">
        <v>3450</v>
      </c>
      <c r="U193" s="42"/>
      <c r="V193" s="42"/>
      <c r="W193" s="44"/>
      <c r="X193" s="42"/>
      <c r="Y193" s="42"/>
      <c r="Z193" s="42"/>
      <c r="AA193" s="42"/>
      <c r="AB193" s="42"/>
      <c r="AC193" s="41"/>
      <c r="AD193" s="42"/>
      <c r="AE193" s="42"/>
      <c r="AF193" s="42"/>
    </row>
    <row r="194" spans="1:32" s="45" customFormat="1" ht="44.25" customHeight="1" x14ac:dyDescent="0.2">
      <c r="A194" s="41" t="s">
        <v>7094</v>
      </c>
      <c r="B194" s="42">
        <v>650719832</v>
      </c>
      <c r="C194" s="41" t="s">
        <v>1356</v>
      </c>
      <c r="D194" s="42" t="s">
        <v>1357</v>
      </c>
      <c r="E194" s="42" t="s">
        <v>1358</v>
      </c>
      <c r="F194" s="42" t="s">
        <v>1359</v>
      </c>
      <c r="G194" s="42" t="s">
        <v>1360</v>
      </c>
      <c r="H194" s="42" t="s">
        <v>1361</v>
      </c>
      <c r="I194" s="42" t="s">
        <v>1362</v>
      </c>
      <c r="J194" s="42" t="s">
        <v>1363</v>
      </c>
      <c r="K194" s="42" t="s">
        <v>1365</v>
      </c>
      <c r="L194" s="42" t="s">
        <v>47</v>
      </c>
      <c r="M194" s="42" t="s">
        <v>623</v>
      </c>
      <c r="N194" s="42" t="s">
        <v>1366</v>
      </c>
      <c r="O194" s="43" t="s">
        <v>1364</v>
      </c>
      <c r="P194" s="43"/>
      <c r="Q194" s="42">
        <v>93401</v>
      </c>
      <c r="R194" s="42" t="s">
        <v>1367</v>
      </c>
      <c r="S194" s="42">
        <v>42180</v>
      </c>
      <c r="T194" s="42">
        <v>7570</v>
      </c>
      <c r="U194" s="42"/>
      <c r="V194" s="42"/>
      <c r="W194" s="44"/>
      <c r="X194" s="42"/>
      <c r="Y194" s="42"/>
      <c r="Z194" s="42"/>
      <c r="AA194" s="42"/>
      <c r="AB194" s="42"/>
      <c r="AC194" s="41"/>
      <c r="AD194" s="42"/>
      <c r="AE194" s="42"/>
      <c r="AF194" s="42"/>
    </row>
    <row r="195" spans="1:32" s="45" customFormat="1" ht="44.25" customHeight="1" x14ac:dyDescent="0.2">
      <c r="A195" s="41" t="s">
        <v>8376</v>
      </c>
      <c r="B195" s="42" t="s">
        <v>8525</v>
      </c>
      <c r="C195" s="41" t="s">
        <v>1368</v>
      </c>
      <c r="D195" s="42" t="s">
        <v>1369</v>
      </c>
      <c r="E195" s="42" t="s">
        <v>1370</v>
      </c>
      <c r="F195" s="42" t="s">
        <v>1371</v>
      </c>
      <c r="G195" s="42" t="s">
        <v>1372</v>
      </c>
      <c r="H195" s="42" t="s">
        <v>1373</v>
      </c>
      <c r="I195" s="42" t="s">
        <v>1374</v>
      </c>
      <c r="J195" s="42" t="s">
        <v>1375</v>
      </c>
      <c r="K195" s="42" t="s">
        <v>1376</v>
      </c>
      <c r="L195" s="42" t="s">
        <v>5313</v>
      </c>
      <c r="M195" s="42" t="s">
        <v>1377</v>
      </c>
      <c r="N195" s="42" t="s">
        <v>1378</v>
      </c>
      <c r="O195" s="43" t="s">
        <v>1379</v>
      </c>
      <c r="P195" s="43"/>
      <c r="Q195" s="42" t="s">
        <v>1380</v>
      </c>
      <c r="R195" s="42" t="s">
        <v>1381</v>
      </c>
      <c r="S195" s="42">
        <v>42982</v>
      </c>
      <c r="T195" s="42">
        <v>7635</v>
      </c>
      <c r="U195" s="42"/>
      <c r="V195" s="42"/>
      <c r="W195" s="44"/>
      <c r="X195" s="42"/>
      <c r="Y195" s="42"/>
      <c r="Z195" s="42"/>
      <c r="AA195" s="42"/>
      <c r="AB195" s="42"/>
      <c r="AC195" s="41"/>
      <c r="AD195" s="42"/>
      <c r="AE195" s="42"/>
      <c r="AF195" s="42"/>
    </row>
    <row r="196" spans="1:32" s="45" customFormat="1" ht="44.25" customHeight="1" x14ac:dyDescent="0.2">
      <c r="A196" s="41" t="s">
        <v>7095</v>
      </c>
      <c r="B196" s="42">
        <v>651023297</v>
      </c>
      <c r="C196" s="41" t="s">
        <v>1368</v>
      </c>
      <c r="D196" s="42" t="s">
        <v>1382</v>
      </c>
      <c r="E196" s="42" t="s">
        <v>6553</v>
      </c>
      <c r="F196" s="42" t="s">
        <v>1383</v>
      </c>
      <c r="G196" s="42" t="s">
        <v>6554</v>
      </c>
      <c r="H196" s="42" t="s">
        <v>1384</v>
      </c>
      <c r="I196" s="42" t="s">
        <v>6555</v>
      </c>
      <c r="J196" s="42" t="s">
        <v>1385</v>
      </c>
      <c r="K196" s="42" t="s">
        <v>1386</v>
      </c>
      <c r="L196" s="42" t="s">
        <v>538</v>
      </c>
      <c r="M196" s="42" t="s">
        <v>1387</v>
      </c>
      <c r="N196" s="42">
        <v>998761252</v>
      </c>
      <c r="O196" s="43" t="s">
        <v>1388</v>
      </c>
      <c r="P196" s="43"/>
      <c r="Q196" s="42" t="s">
        <v>1380</v>
      </c>
      <c r="R196" s="42" t="s">
        <v>6671</v>
      </c>
      <c r="S196" s="42">
        <v>42818</v>
      </c>
      <c r="T196" s="42">
        <v>7630</v>
      </c>
      <c r="U196" s="42"/>
      <c r="V196" s="42"/>
      <c r="W196" s="44"/>
      <c r="X196" s="42"/>
      <c r="Y196" s="42"/>
      <c r="Z196" s="42"/>
      <c r="AA196" s="42"/>
      <c r="AB196" s="42"/>
      <c r="AC196" s="41"/>
      <c r="AD196" s="42"/>
      <c r="AE196" s="42"/>
      <c r="AF196" s="42"/>
    </row>
    <row r="197" spans="1:32" s="45" customFormat="1" ht="44.25" customHeight="1" x14ac:dyDescent="0.2">
      <c r="A197" s="41" t="s">
        <v>7096</v>
      </c>
      <c r="B197" s="42">
        <v>650702913</v>
      </c>
      <c r="C197" s="41" t="s">
        <v>1356</v>
      </c>
      <c r="D197" s="42" t="s">
        <v>1389</v>
      </c>
      <c r="E197" s="42" t="s">
        <v>1390</v>
      </c>
      <c r="F197" s="42" t="s">
        <v>1391</v>
      </c>
      <c r="G197" s="42" t="s">
        <v>1392</v>
      </c>
      <c r="H197" s="42" t="s">
        <v>1393</v>
      </c>
      <c r="I197" s="42" t="s">
        <v>1394</v>
      </c>
      <c r="J197" s="42" t="s">
        <v>1395</v>
      </c>
      <c r="K197" s="42" t="s">
        <v>1397</v>
      </c>
      <c r="L197" s="42" t="s">
        <v>47</v>
      </c>
      <c r="M197" s="42" t="s">
        <v>1399</v>
      </c>
      <c r="N197" s="42" t="s">
        <v>1398</v>
      </c>
      <c r="O197" s="43" t="s">
        <v>1396</v>
      </c>
      <c r="P197" s="43"/>
      <c r="Q197" s="42">
        <v>93401</v>
      </c>
      <c r="R197" s="42" t="s">
        <v>1400</v>
      </c>
      <c r="S197" s="42">
        <v>41600</v>
      </c>
      <c r="T197" s="42">
        <v>7494</v>
      </c>
      <c r="U197" s="42"/>
      <c r="V197" s="42"/>
      <c r="W197" s="44"/>
      <c r="X197" s="42"/>
      <c r="Y197" s="42"/>
      <c r="Z197" s="42"/>
      <c r="AA197" s="42"/>
      <c r="AB197" s="42"/>
      <c r="AC197" s="41"/>
      <c r="AD197" s="42"/>
      <c r="AE197" s="42"/>
      <c r="AF197" s="42"/>
    </row>
    <row r="198" spans="1:32" s="45" customFormat="1" ht="44.25" customHeight="1" x14ac:dyDescent="0.2">
      <c r="A198" s="41" t="s">
        <v>7097</v>
      </c>
      <c r="B198" s="42">
        <v>700043126</v>
      </c>
      <c r="C198" s="41" t="s">
        <v>1368</v>
      </c>
      <c r="D198" s="42" t="s">
        <v>1401</v>
      </c>
      <c r="E198" s="42" t="s">
        <v>1402</v>
      </c>
      <c r="F198" s="42" t="s">
        <v>45</v>
      </c>
      <c r="G198" s="42" t="s">
        <v>7098</v>
      </c>
      <c r="H198" s="42" t="s">
        <v>1403</v>
      </c>
      <c r="I198" s="42" t="s">
        <v>127</v>
      </c>
      <c r="J198" s="42" t="s">
        <v>7099</v>
      </c>
      <c r="K198" s="42" t="s">
        <v>1405</v>
      </c>
      <c r="L198" s="42" t="s">
        <v>5315</v>
      </c>
      <c r="M198" s="42" t="s">
        <v>1407</v>
      </c>
      <c r="N198" s="42" t="s">
        <v>1406</v>
      </c>
      <c r="O198" s="43" t="s">
        <v>1404</v>
      </c>
      <c r="P198" s="43"/>
      <c r="Q198" s="42" t="s">
        <v>45</v>
      </c>
      <c r="R198" s="42" t="s">
        <v>1408</v>
      </c>
      <c r="S198" s="42">
        <v>37970</v>
      </c>
      <c r="T198" s="42">
        <v>3700</v>
      </c>
      <c r="U198" s="42"/>
      <c r="V198" s="42"/>
      <c r="W198" s="44"/>
      <c r="X198" s="42"/>
      <c r="Y198" s="42"/>
      <c r="Z198" s="42"/>
      <c r="AA198" s="42"/>
      <c r="AB198" s="42"/>
      <c r="AC198" s="41"/>
      <c r="AD198" s="42"/>
      <c r="AE198" s="42"/>
      <c r="AF198" s="42"/>
    </row>
    <row r="199" spans="1:32" s="45" customFormat="1" ht="44.25" customHeight="1" x14ac:dyDescent="0.2">
      <c r="A199" s="41" t="s">
        <v>7100</v>
      </c>
      <c r="B199" s="42" t="s">
        <v>8526</v>
      </c>
      <c r="C199" s="41" t="s">
        <v>1409</v>
      </c>
      <c r="D199" s="42" t="s">
        <v>1410</v>
      </c>
      <c r="E199" s="42" t="s">
        <v>1411</v>
      </c>
      <c r="F199" s="42" t="s">
        <v>1412</v>
      </c>
      <c r="G199" s="42" t="s">
        <v>1413</v>
      </c>
      <c r="H199" s="42" t="s">
        <v>1414</v>
      </c>
      <c r="I199" s="42" t="s">
        <v>127</v>
      </c>
      <c r="J199" s="42" t="s">
        <v>127</v>
      </c>
      <c r="K199" s="42" t="s">
        <v>1415</v>
      </c>
      <c r="L199" s="42" t="s">
        <v>48</v>
      </c>
      <c r="M199" s="42" t="s">
        <v>1416</v>
      </c>
      <c r="N199" s="42"/>
      <c r="O199" s="43"/>
      <c r="P199" s="43"/>
      <c r="Q199" s="42" t="s">
        <v>1094</v>
      </c>
      <c r="R199" s="42" t="s">
        <v>1417</v>
      </c>
      <c r="S199" s="42">
        <v>38867</v>
      </c>
      <c r="T199" s="42">
        <v>7322</v>
      </c>
      <c r="U199" s="42"/>
      <c r="V199" s="42"/>
      <c r="W199" s="44"/>
      <c r="X199" s="42"/>
      <c r="Y199" s="42"/>
      <c r="Z199" s="42"/>
      <c r="AA199" s="42"/>
      <c r="AB199" s="42"/>
      <c r="AC199" s="41"/>
      <c r="AD199" s="42"/>
      <c r="AE199" s="42"/>
      <c r="AF199" s="42"/>
    </row>
    <row r="200" spans="1:32" s="45" customFormat="1" ht="44.25" customHeight="1" x14ac:dyDescent="0.2">
      <c r="A200" s="41" t="s">
        <v>7101</v>
      </c>
      <c r="B200" s="42">
        <v>719991009</v>
      </c>
      <c r="C200" s="41" t="s">
        <v>1418</v>
      </c>
      <c r="D200" s="42" t="s">
        <v>1419</v>
      </c>
      <c r="E200" s="42" t="s">
        <v>7102</v>
      </c>
      <c r="F200" s="42" t="s">
        <v>1420</v>
      </c>
      <c r="G200" s="42" t="s">
        <v>6072</v>
      </c>
      <c r="H200" s="42" t="s">
        <v>1421</v>
      </c>
      <c r="I200" s="42" t="s">
        <v>7103</v>
      </c>
      <c r="J200" s="42" t="s">
        <v>7104</v>
      </c>
      <c r="K200" s="42" t="s">
        <v>7105</v>
      </c>
      <c r="L200" s="42" t="s">
        <v>47</v>
      </c>
      <c r="M200" s="42" t="s">
        <v>623</v>
      </c>
      <c r="N200" s="42" t="s">
        <v>7106</v>
      </c>
      <c r="O200" s="43" t="s">
        <v>6267</v>
      </c>
      <c r="P200" s="43"/>
      <c r="Q200" s="42">
        <v>93401</v>
      </c>
      <c r="R200" s="42" t="s">
        <v>7107</v>
      </c>
      <c r="S200" s="42">
        <v>39352</v>
      </c>
      <c r="T200" s="42">
        <v>7376</v>
      </c>
      <c r="U200" s="42"/>
      <c r="V200" s="42"/>
      <c r="W200" s="44"/>
      <c r="X200" s="42"/>
      <c r="Y200" s="42"/>
      <c r="Z200" s="42"/>
      <c r="AA200" s="42"/>
      <c r="AB200" s="42"/>
      <c r="AC200" s="41"/>
      <c r="AD200" s="42"/>
      <c r="AE200" s="42"/>
      <c r="AF200" s="42"/>
    </row>
    <row r="201" spans="1:32" s="45" customFormat="1" ht="44.25" customHeight="1" x14ac:dyDescent="0.2">
      <c r="A201" s="41" t="s">
        <v>7108</v>
      </c>
      <c r="B201" s="42">
        <v>658771205</v>
      </c>
      <c r="C201" s="41" t="s">
        <v>1356</v>
      </c>
      <c r="D201" s="42" t="s">
        <v>1422</v>
      </c>
      <c r="E201" s="42" t="s">
        <v>1423</v>
      </c>
      <c r="F201" s="42" t="s">
        <v>1424</v>
      </c>
      <c r="G201" s="42" t="s">
        <v>1425</v>
      </c>
      <c r="H201" s="42" t="s">
        <v>1426</v>
      </c>
      <c r="I201" s="42" t="s">
        <v>1427</v>
      </c>
      <c r="J201" s="42" t="s">
        <v>1428</v>
      </c>
      <c r="K201" s="42" t="s">
        <v>1429</v>
      </c>
      <c r="L201" s="42" t="s">
        <v>47</v>
      </c>
      <c r="M201" s="42" t="s">
        <v>623</v>
      </c>
      <c r="N201" s="42" t="s">
        <v>1430</v>
      </c>
      <c r="O201" s="43"/>
      <c r="P201" s="43"/>
      <c r="Q201" s="42" t="s">
        <v>83</v>
      </c>
      <c r="R201" s="42" t="s">
        <v>1431</v>
      </c>
      <c r="S201" s="42">
        <v>40374</v>
      </c>
      <c r="T201" s="42">
        <v>7431</v>
      </c>
      <c r="U201" s="42"/>
      <c r="V201" s="42"/>
      <c r="W201" s="44"/>
      <c r="X201" s="42"/>
      <c r="Y201" s="42"/>
      <c r="Z201" s="42"/>
      <c r="AA201" s="42"/>
      <c r="AB201" s="42"/>
      <c r="AC201" s="41"/>
      <c r="AD201" s="42"/>
      <c r="AE201" s="42"/>
      <c r="AF201" s="42"/>
    </row>
    <row r="202" spans="1:32" s="45" customFormat="1" ht="44.25" customHeight="1" x14ac:dyDescent="0.2">
      <c r="A202" s="41" t="s">
        <v>7109</v>
      </c>
      <c r="B202" s="42" t="s">
        <v>8527</v>
      </c>
      <c r="C202" s="41" t="s">
        <v>1432</v>
      </c>
      <c r="D202" s="42" t="s">
        <v>1433</v>
      </c>
      <c r="E202" s="42" t="s">
        <v>26</v>
      </c>
      <c r="F202" s="42" t="s">
        <v>1434</v>
      </c>
      <c r="G202" s="42" t="s">
        <v>1435</v>
      </c>
      <c r="H202" s="42" t="s">
        <v>170</v>
      </c>
      <c r="I202" s="42" t="s">
        <v>1436</v>
      </c>
      <c r="J202" s="42" t="s">
        <v>1437</v>
      </c>
      <c r="K202" s="42" t="s">
        <v>1439</v>
      </c>
      <c r="L202" s="42" t="s">
        <v>5314</v>
      </c>
      <c r="M202" s="42" t="s">
        <v>1440</v>
      </c>
      <c r="N202" s="42"/>
      <c r="O202" s="43" t="s">
        <v>1438</v>
      </c>
      <c r="P202" s="43"/>
      <c r="Q202" s="42">
        <v>93401</v>
      </c>
      <c r="R202" s="42" t="s">
        <v>1441</v>
      </c>
      <c r="S202" s="42">
        <v>37970</v>
      </c>
      <c r="T202" s="42">
        <v>7060</v>
      </c>
      <c r="U202" s="42"/>
      <c r="V202" s="42"/>
      <c r="W202" s="44"/>
      <c r="X202" s="42"/>
      <c r="Y202" s="42"/>
      <c r="Z202" s="42"/>
      <c r="AA202" s="42"/>
      <c r="AB202" s="42"/>
      <c r="AC202" s="41"/>
      <c r="AD202" s="42"/>
      <c r="AE202" s="42"/>
      <c r="AF202" s="42"/>
    </row>
    <row r="203" spans="1:32" s="45" customFormat="1" ht="44.25" customHeight="1" x14ac:dyDescent="0.2">
      <c r="A203" s="41" t="s">
        <v>7110</v>
      </c>
      <c r="B203" s="42">
        <v>650149939</v>
      </c>
      <c r="C203" s="41" t="s">
        <v>1356</v>
      </c>
      <c r="D203" s="42" t="s">
        <v>1442</v>
      </c>
      <c r="E203" s="42" t="s">
        <v>1443</v>
      </c>
      <c r="F203" s="42" t="s">
        <v>1444</v>
      </c>
      <c r="G203" s="42" t="s">
        <v>1445</v>
      </c>
      <c r="H203" s="42" t="s">
        <v>1446</v>
      </c>
      <c r="I203" s="42" t="s">
        <v>1447</v>
      </c>
      <c r="J203" s="42" t="s">
        <v>1448</v>
      </c>
      <c r="K203" s="42" t="s">
        <v>1449</v>
      </c>
      <c r="L203" s="42" t="s">
        <v>47</v>
      </c>
      <c r="M203" s="42" t="s">
        <v>1451</v>
      </c>
      <c r="N203" s="42" t="s">
        <v>1450</v>
      </c>
      <c r="O203" s="43"/>
      <c r="P203" s="43"/>
      <c r="Q203" s="42">
        <v>93401</v>
      </c>
      <c r="R203" s="42" t="s">
        <v>1452</v>
      </c>
      <c r="S203" s="42">
        <v>40494</v>
      </c>
      <c r="T203" s="42">
        <v>7435</v>
      </c>
      <c r="U203" s="42"/>
      <c r="V203" s="42"/>
      <c r="W203" s="44"/>
      <c r="X203" s="42"/>
      <c r="Y203" s="42"/>
      <c r="Z203" s="42"/>
      <c r="AA203" s="42"/>
      <c r="AB203" s="42"/>
      <c r="AC203" s="41"/>
      <c r="AD203" s="42"/>
      <c r="AE203" s="42"/>
      <c r="AF203" s="42"/>
    </row>
    <row r="204" spans="1:32" s="45" customFormat="1" ht="44.25" customHeight="1" x14ac:dyDescent="0.2">
      <c r="A204" s="41" t="s">
        <v>7111</v>
      </c>
      <c r="B204" s="42">
        <v>651940532</v>
      </c>
      <c r="C204" s="41"/>
      <c r="D204" s="42" t="s">
        <v>6556</v>
      </c>
      <c r="E204" s="42" t="s">
        <v>7112</v>
      </c>
      <c r="F204" s="42" t="s">
        <v>6204</v>
      </c>
      <c r="G204" s="42" t="s">
        <v>7113</v>
      </c>
      <c r="H204" s="42" t="s">
        <v>5590</v>
      </c>
      <c r="I204" s="42" t="s">
        <v>6205</v>
      </c>
      <c r="J204" s="42" t="s">
        <v>6206</v>
      </c>
      <c r="K204" s="42" t="s">
        <v>6207</v>
      </c>
      <c r="L204" s="42" t="s">
        <v>773</v>
      </c>
      <c r="M204" s="42" t="s">
        <v>1588</v>
      </c>
      <c r="N204" s="42" t="s">
        <v>6208</v>
      </c>
      <c r="O204" s="43" t="s">
        <v>6209</v>
      </c>
      <c r="P204" s="43"/>
      <c r="Q204" s="42">
        <v>93401</v>
      </c>
      <c r="R204" s="42" t="s">
        <v>7114</v>
      </c>
      <c r="S204" s="42">
        <v>44111</v>
      </c>
      <c r="T204" s="42">
        <v>7716</v>
      </c>
      <c r="U204" s="42"/>
      <c r="V204" s="42"/>
      <c r="W204" s="44"/>
      <c r="X204" s="42"/>
      <c r="Y204" s="42"/>
      <c r="Z204" s="42"/>
      <c r="AA204" s="42"/>
      <c r="AB204" s="42"/>
      <c r="AC204" s="41"/>
      <c r="AD204" s="42"/>
      <c r="AE204" s="42"/>
      <c r="AF204" s="42"/>
    </row>
    <row r="205" spans="1:32" s="45" customFormat="1" ht="44.25" customHeight="1" x14ac:dyDescent="0.2">
      <c r="A205" s="41" t="s">
        <v>7115</v>
      </c>
      <c r="B205" s="42">
        <v>753958002</v>
      </c>
      <c r="C205" s="41" t="s">
        <v>1453</v>
      </c>
      <c r="D205" s="42" t="s">
        <v>1454</v>
      </c>
      <c r="E205" s="42" t="s">
        <v>1455</v>
      </c>
      <c r="F205" s="42" t="s">
        <v>1456</v>
      </c>
      <c r="G205" s="42" t="s">
        <v>1457</v>
      </c>
      <c r="H205" s="42" t="s">
        <v>1458</v>
      </c>
      <c r="I205" s="42" t="s">
        <v>1459</v>
      </c>
      <c r="J205" s="42" t="s">
        <v>1460</v>
      </c>
      <c r="K205" s="42" t="s">
        <v>1461</v>
      </c>
      <c r="L205" s="42" t="s">
        <v>48</v>
      </c>
      <c r="M205" s="42" t="s">
        <v>1462</v>
      </c>
      <c r="N205" s="42"/>
      <c r="O205" s="43"/>
      <c r="P205" s="43"/>
      <c r="Q205" s="42" t="s">
        <v>45</v>
      </c>
      <c r="R205" s="42" t="s">
        <v>1463</v>
      </c>
      <c r="S205" s="42">
        <v>38804</v>
      </c>
      <c r="T205" s="42">
        <v>7316</v>
      </c>
      <c r="U205" s="42"/>
      <c r="V205" s="42"/>
      <c r="W205" s="44"/>
      <c r="X205" s="42"/>
      <c r="Y205" s="42"/>
      <c r="Z205" s="42"/>
      <c r="AA205" s="42"/>
      <c r="AB205" s="42"/>
      <c r="AC205" s="41"/>
      <c r="AD205" s="42"/>
      <c r="AE205" s="42"/>
      <c r="AF205" s="42"/>
    </row>
    <row r="206" spans="1:32" s="45" customFormat="1" ht="44.25" customHeight="1" x14ac:dyDescent="0.2">
      <c r="A206" s="41" t="s">
        <v>7116</v>
      </c>
      <c r="B206" s="42">
        <v>754634006</v>
      </c>
      <c r="C206" s="41" t="s">
        <v>1432</v>
      </c>
      <c r="D206" s="42" t="s">
        <v>1464</v>
      </c>
      <c r="E206" s="42" t="s">
        <v>6295</v>
      </c>
      <c r="F206" s="42" t="s">
        <v>1465</v>
      </c>
      <c r="G206" s="42" t="s">
        <v>7117</v>
      </c>
      <c r="H206" s="42" t="s">
        <v>1466</v>
      </c>
      <c r="I206" s="42" t="s">
        <v>7118</v>
      </c>
      <c r="J206" s="42" t="s">
        <v>7119</v>
      </c>
      <c r="K206" s="42" t="s">
        <v>5922</v>
      </c>
      <c r="L206" s="42" t="s">
        <v>5315</v>
      </c>
      <c r="M206" s="42" t="s">
        <v>1467</v>
      </c>
      <c r="N206" s="42" t="s">
        <v>5923</v>
      </c>
      <c r="O206" s="43" t="s">
        <v>5924</v>
      </c>
      <c r="P206" s="43"/>
      <c r="Q206" s="42">
        <v>93401</v>
      </c>
      <c r="R206" s="42" t="s">
        <v>7120</v>
      </c>
      <c r="S206" s="42">
        <v>38600</v>
      </c>
      <c r="T206" s="42">
        <v>7189</v>
      </c>
      <c r="U206" s="42"/>
      <c r="V206" s="42"/>
      <c r="W206" s="44"/>
      <c r="X206" s="42"/>
      <c r="Y206" s="42"/>
      <c r="Z206" s="42"/>
      <c r="AA206" s="42"/>
      <c r="AB206" s="42"/>
      <c r="AC206" s="41"/>
      <c r="AD206" s="42"/>
      <c r="AE206" s="42"/>
      <c r="AF206" s="42"/>
    </row>
    <row r="207" spans="1:32" s="45" customFormat="1" ht="44.25" customHeight="1" x14ac:dyDescent="0.2">
      <c r="A207" s="41" t="s">
        <v>7121</v>
      </c>
      <c r="B207" s="42">
        <v>725761007</v>
      </c>
      <c r="C207" s="41" t="s">
        <v>1432</v>
      </c>
      <c r="D207" s="42" t="s">
        <v>1468</v>
      </c>
      <c r="E207" s="42" t="s">
        <v>1469</v>
      </c>
      <c r="F207" s="42" t="s">
        <v>1470</v>
      </c>
      <c r="G207" s="42" t="s">
        <v>1471</v>
      </c>
      <c r="H207" s="42" t="s">
        <v>1472</v>
      </c>
      <c r="I207" s="42" t="s">
        <v>1473</v>
      </c>
      <c r="J207" s="42" t="s">
        <v>1474</v>
      </c>
      <c r="K207" s="42" t="s">
        <v>1475</v>
      </c>
      <c r="L207" s="42" t="s">
        <v>48</v>
      </c>
      <c r="M207" s="42" t="s">
        <v>1232</v>
      </c>
      <c r="N207" s="42" t="s">
        <v>1476</v>
      </c>
      <c r="O207" s="43"/>
      <c r="P207" s="43"/>
      <c r="Q207" s="42" t="s">
        <v>1094</v>
      </c>
      <c r="R207" s="42" t="s">
        <v>1477</v>
      </c>
      <c r="S207" s="42">
        <v>37970</v>
      </c>
      <c r="T207" s="42">
        <v>6957</v>
      </c>
      <c r="U207" s="42"/>
      <c r="V207" s="42"/>
      <c r="W207" s="44"/>
      <c r="X207" s="42"/>
      <c r="Y207" s="42"/>
      <c r="Z207" s="42"/>
      <c r="AA207" s="42"/>
      <c r="AB207" s="42"/>
      <c r="AC207" s="41"/>
      <c r="AD207" s="42"/>
      <c r="AE207" s="42"/>
      <c r="AF207" s="42"/>
    </row>
    <row r="208" spans="1:32" s="45" customFormat="1" ht="44.25" customHeight="1" x14ac:dyDescent="0.2">
      <c r="A208" s="41" t="s">
        <v>7122</v>
      </c>
      <c r="B208" s="42">
        <v>651239339</v>
      </c>
      <c r="C208" s="41"/>
      <c r="D208" s="42" t="s">
        <v>6557</v>
      </c>
      <c r="E208" s="42" t="s">
        <v>5819</v>
      </c>
      <c r="F208" s="42" t="s">
        <v>5820</v>
      </c>
      <c r="G208" s="42" t="s">
        <v>5821</v>
      </c>
      <c r="H208" s="42" t="s">
        <v>1472</v>
      </c>
      <c r="I208" s="42" t="s">
        <v>5822</v>
      </c>
      <c r="J208" s="42" t="s">
        <v>5823</v>
      </c>
      <c r="K208" s="42" t="s">
        <v>5824</v>
      </c>
      <c r="L208" s="42" t="s">
        <v>47</v>
      </c>
      <c r="M208" s="42" t="s">
        <v>2510</v>
      </c>
      <c r="N208" s="42" t="s">
        <v>5825</v>
      </c>
      <c r="O208" s="43" t="s">
        <v>5826</v>
      </c>
      <c r="P208" s="43"/>
      <c r="Q208" s="42">
        <v>93401</v>
      </c>
      <c r="R208" s="42" t="s">
        <v>5708</v>
      </c>
      <c r="S208" s="42">
        <v>43745</v>
      </c>
      <c r="T208" s="42">
        <v>7689</v>
      </c>
      <c r="U208" s="42"/>
      <c r="V208" s="42"/>
      <c r="W208" s="44"/>
      <c r="X208" s="42"/>
      <c r="Y208" s="42"/>
      <c r="Z208" s="42"/>
      <c r="AA208" s="42"/>
      <c r="AB208" s="42"/>
      <c r="AC208" s="41"/>
      <c r="AD208" s="42"/>
      <c r="AE208" s="42"/>
      <c r="AF208" s="42"/>
    </row>
    <row r="209" spans="1:32" s="45" customFormat="1" ht="44.25" customHeight="1" x14ac:dyDescent="0.2">
      <c r="A209" s="41" t="s">
        <v>7123</v>
      </c>
      <c r="B209" s="42" t="s">
        <v>8528</v>
      </c>
      <c r="C209" s="41"/>
      <c r="D209" s="42" t="s">
        <v>6558</v>
      </c>
      <c r="E209" s="42" t="s">
        <v>6429</v>
      </c>
      <c r="F209" s="42" t="s">
        <v>6430</v>
      </c>
      <c r="G209" s="42" t="s">
        <v>6431</v>
      </c>
      <c r="H209" s="42" t="s">
        <v>5590</v>
      </c>
      <c r="I209" s="42" t="s">
        <v>6432</v>
      </c>
      <c r="J209" s="42" t="s">
        <v>6433</v>
      </c>
      <c r="K209" s="42" t="s">
        <v>6434</v>
      </c>
      <c r="L209" s="42" t="s">
        <v>47</v>
      </c>
      <c r="M209" s="42" t="s">
        <v>6435</v>
      </c>
      <c r="N209" s="42" t="s">
        <v>6436</v>
      </c>
      <c r="O209" s="43" t="s">
        <v>6437</v>
      </c>
      <c r="P209" s="43"/>
      <c r="Q209" s="42">
        <v>93401</v>
      </c>
      <c r="R209" s="42" t="s">
        <v>6416</v>
      </c>
      <c r="S209" s="42">
        <v>44186</v>
      </c>
      <c r="T209" s="42">
        <v>7721</v>
      </c>
      <c r="U209" s="42"/>
      <c r="V209" s="42"/>
      <c r="W209" s="44"/>
      <c r="X209" s="42"/>
      <c r="Y209" s="42"/>
      <c r="Z209" s="42"/>
      <c r="AA209" s="42"/>
      <c r="AB209" s="42"/>
      <c r="AC209" s="41"/>
      <c r="AD209" s="42"/>
      <c r="AE209" s="42"/>
      <c r="AF209" s="42"/>
    </row>
    <row r="210" spans="1:32" s="45" customFormat="1" ht="44.25" customHeight="1" x14ac:dyDescent="0.2">
      <c r="A210" s="41" t="s">
        <v>7124</v>
      </c>
      <c r="B210" s="42">
        <v>652041302</v>
      </c>
      <c r="C210" s="41" t="s">
        <v>1356</v>
      </c>
      <c r="D210" s="42" t="s">
        <v>1478</v>
      </c>
      <c r="E210" s="42" t="s">
        <v>7125</v>
      </c>
      <c r="F210" s="42" t="s">
        <v>1479</v>
      </c>
      <c r="G210" s="42" t="s">
        <v>28</v>
      </c>
      <c r="H210" s="42" t="s">
        <v>2988</v>
      </c>
      <c r="I210" s="42" t="s">
        <v>28</v>
      </c>
      <c r="J210" s="42" t="s">
        <v>1480</v>
      </c>
      <c r="K210" s="42" t="s">
        <v>8396</v>
      </c>
      <c r="L210" s="42" t="s">
        <v>5316</v>
      </c>
      <c r="M210" s="42" t="s">
        <v>959</v>
      </c>
      <c r="N210" s="42" t="s">
        <v>5567</v>
      </c>
      <c r="O210" s="43" t="s">
        <v>1481</v>
      </c>
      <c r="P210" s="43"/>
      <c r="Q210" s="42">
        <v>93401</v>
      </c>
      <c r="R210" s="42" t="s">
        <v>7126</v>
      </c>
      <c r="S210" s="42">
        <v>38412</v>
      </c>
      <c r="T210" s="42">
        <v>7158</v>
      </c>
      <c r="U210" s="42"/>
      <c r="V210" s="42"/>
      <c r="W210" s="44"/>
      <c r="X210" s="42"/>
      <c r="Y210" s="42"/>
      <c r="Z210" s="42"/>
      <c r="AA210" s="42"/>
      <c r="AB210" s="42"/>
      <c r="AC210" s="41"/>
      <c r="AD210" s="42"/>
      <c r="AE210" s="42"/>
      <c r="AF210" s="42"/>
    </row>
    <row r="211" spans="1:32" s="45" customFormat="1" ht="44.25" customHeight="1" x14ac:dyDescent="0.2">
      <c r="A211" s="41" t="s">
        <v>7127</v>
      </c>
      <c r="B211" s="42">
        <v>655461604</v>
      </c>
      <c r="C211" s="41" t="s">
        <v>1356</v>
      </c>
      <c r="D211" s="42" t="s">
        <v>1482</v>
      </c>
      <c r="E211" s="42" t="s">
        <v>1483</v>
      </c>
      <c r="F211" s="42" t="s">
        <v>1484</v>
      </c>
      <c r="G211" s="42" t="s">
        <v>1485</v>
      </c>
      <c r="H211" s="42" t="s">
        <v>1486</v>
      </c>
      <c r="I211" s="42" t="s">
        <v>1487</v>
      </c>
      <c r="J211" s="42" t="s">
        <v>1488</v>
      </c>
      <c r="K211" s="42" t="s">
        <v>1490</v>
      </c>
      <c r="L211" s="42" t="s">
        <v>5310</v>
      </c>
      <c r="M211" s="42" t="s">
        <v>1492</v>
      </c>
      <c r="N211" s="42" t="s">
        <v>1491</v>
      </c>
      <c r="O211" s="43" t="s">
        <v>1489</v>
      </c>
      <c r="P211" s="43"/>
      <c r="Q211" s="42" t="s">
        <v>1094</v>
      </c>
      <c r="R211" s="42" t="s">
        <v>1493</v>
      </c>
      <c r="S211" s="42">
        <v>39013</v>
      </c>
      <c r="T211" s="42">
        <v>7337</v>
      </c>
      <c r="U211" s="42"/>
      <c r="V211" s="42"/>
      <c r="W211" s="44"/>
      <c r="X211" s="42"/>
      <c r="Y211" s="42"/>
      <c r="Z211" s="42"/>
      <c r="AA211" s="42"/>
      <c r="AB211" s="42"/>
      <c r="AC211" s="41"/>
      <c r="AD211" s="42"/>
      <c r="AE211" s="42"/>
      <c r="AF211" s="42"/>
    </row>
    <row r="212" spans="1:32" s="45" customFormat="1" ht="44.25" customHeight="1" x14ac:dyDescent="0.2">
      <c r="A212" s="41" t="s">
        <v>7128</v>
      </c>
      <c r="B212" s="42">
        <v>752181004</v>
      </c>
      <c r="C212" s="41" t="s">
        <v>1368</v>
      </c>
      <c r="D212" s="42" t="s">
        <v>1494</v>
      </c>
      <c r="E212" s="42" t="s">
        <v>1495</v>
      </c>
      <c r="F212" s="42" t="s">
        <v>1496</v>
      </c>
      <c r="G212" s="42" t="s">
        <v>1497</v>
      </c>
      <c r="H212" s="42" t="s">
        <v>1498</v>
      </c>
      <c r="I212" s="42" t="s">
        <v>1499</v>
      </c>
      <c r="J212" s="42" t="s">
        <v>1500</v>
      </c>
      <c r="K212" s="42" t="s">
        <v>1501</v>
      </c>
      <c r="L212" s="42" t="s">
        <v>309</v>
      </c>
      <c r="M212" s="42" t="s">
        <v>1502</v>
      </c>
      <c r="N212" s="42" t="s">
        <v>1503</v>
      </c>
      <c r="O212" s="43" t="s">
        <v>1504</v>
      </c>
      <c r="P212" s="43"/>
      <c r="Q212" s="42" t="s">
        <v>45</v>
      </c>
      <c r="R212" s="42" t="s">
        <v>682</v>
      </c>
      <c r="S212" s="42">
        <v>41234</v>
      </c>
      <c r="T212" s="42">
        <v>7467</v>
      </c>
      <c r="U212" s="42"/>
      <c r="V212" s="42"/>
      <c r="W212" s="44"/>
      <c r="X212" s="42"/>
      <c r="Y212" s="42"/>
      <c r="Z212" s="42"/>
      <c r="AA212" s="42"/>
      <c r="AB212" s="42"/>
      <c r="AC212" s="41"/>
      <c r="AD212" s="42"/>
      <c r="AE212" s="42"/>
      <c r="AF212" s="42"/>
    </row>
    <row r="213" spans="1:32" s="45" customFormat="1" ht="44.25" customHeight="1" x14ac:dyDescent="0.2">
      <c r="A213" s="41" t="s">
        <v>7129</v>
      </c>
      <c r="B213" s="42">
        <v>655466509</v>
      </c>
      <c r="C213" s="41" t="s">
        <v>1356</v>
      </c>
      <c r="D213" s="42" t="s">
        <v>1505</v>
      </c>
      <c r="E213" s="42" t="s">
        <v>1506</v>
      </c>
      <c r="F213" s="42" t="s">
        <v>1507</v>
      </c>
      <c r="G213" s="42" t="s">
        <v>1508</v>
      </c>
      <c r="H213" s="42" t="s">
        <v>1509</v>
      </c>
      <c r="I213" s="42" t="s">
        <v>1510</v>
      </c>
      <c r="J213" s="42" t="s">
        <v>1511</v>
      </c>
      <c r="K213" s="42" t="s">
        <v>1512</v>
      </c>
      <c r="L213" s="42" t="s">
        <v>47</v>
      </c>
      <c r="M213" s="42" t="s">
        <v>991</v>
      </c>
      <c r="N213" s="42"/>
      <c r="O213" s="43" t="s">
        <v>1513</v>
      </c>
      <c r="P213" s="43"/>
      <c r="Q213" s="42" t="s">
        <v>83</v>
      </c>
      <c r="R213" s="42" t="s">
        <v>1514</v>
      </c>
      <c r="S213" s="42">
        <v>38742</v>
      </c>
      <c r="T213" s="42">
        <v>7287</v>
      </c>
      <c r="U213" s="42"/>
      <c r="V213" s="42"/>
      <c r="W213" s="44"/>
      <c r="X213" s="42"/>
      <c r="Y213" s="42"/>
      <c r="Z213" s="42"/>
      <c r="AA213" s="42"/>
      <c r="AB213" s="42"/>
      <c r="AC213" s="41"/>
      <c r="AD213" s="42"/>
      <c r="AE213" s="42"/>
      <c r="AF213" s="42"/>
    </row>
    <row r="214" spans="1:32" s="45" customFormat="1" ht="44.25" customHeight="1" x14ac:dyDescent="0.2">
      <c r="A214" s="41" t="s">
        <v>7130</v>
      </c>
      <c r="B214" s="42">
        <v>706427007</v>
      </c>
      <c r="C214" s="41" t="s">
        <v>1515</v>
      </c>
      <c r="D214" s="42" t="s">
        <v>1516</v>
      </c>
      <c r="E214" s="42" t="s">
        <v>7131</v>
      </c>
      <c r="F214" s="42" t="s">
        <v>1517</v>
      </c>
      <c r="G214" s="42" t="s">
        <v>7132</v>
      </c>
      <c r="H214" s="42" t="s">
        <v>6119</v>
      </c>
      <c r="I214" s="42" t="s">
        <v>6120</v>
      </c>
      <c r="J214" s="42" t="s">
        <v>6121</v>
      </c>
      <c r="K214" s="42" t="s">
        <v>1518</v>
      </c>
      <c r="L214" s="42" t="s">
        <v>47</v>
      </c>
      <c r="M214" s="42" t="s">
        <v>1520</v>
      </c>
      <c r="N214" s="42" t="s">
        <v>1519</v>
      </c>
      <c r="O214" s="43"/>
      <c r="P214" s="43"/>
      <c r="Q214" s="42">
        <v>93401</v>
      </c>
      <c r="R214" s="42" t="s">
        <v>7133</v>
      </c>
      <c r="S214" s="42">
        <v>41113</v>
      </c>
      <c r="T214" s="42">
        <v>7465</v>
      </c>
      <c r="U214" s="42"/>
      <c r="V214" s="42"/>
      <c r="W214" s="44"/>
      <c r="X214" s="42"/>
      <c r="Y214" s="42"/>
      <c r="Z214" s="42"/>
      <c r="AA214" s="42"/>
      <c r="AB214" s="42"/>
      <c r="AC214" s="41"/>
      <c r="AD214" s="42"/>
      <c r="AE214" s="42"/>
      <c r="AF214" s="42"/>
    </row>
    <row r="215" spans="1:32" s="45" customFormat="1" ht="44.25" customHeight="1" x14ac:dyDescent="0.2">
      <c r="A215" s="41" t="s">
        <v>7134</v>
      </c>
      <c r="B215" s="42">
        <v>705528004</v>
      </c>
      <c r="C215" s="41" t="s">
        <v>1356</v>
      </c>
      <c r="D215" s="42" t="s">
        <v>1521</v>
      </c>
      <c r="E215" s="42" t="s">
        <v>7135</v>
      </c>
      <c r="F215" s="42" t="s">
        <v>1522</v>
      </c>
      <c r="G215" s="42" t="s">
        <v>6314</v>
      </c>
      <c r="H215" s="42" t="s">
        <v>6315</v>
      </c>
      <c r="I215" s="42" t="s">
        <v>6316</v>
      </c>
      <c r="J215" s="42" t="s">
        <v>1523</v>
      </c>
      <c r="K215" s="42" t="s">
        <v>1525</v>
      </c>
      <c r="L215" s="42" t="s">
        <v>5315</v>
      </c>
      <c r="M215" s="42" t="s">
        <v>872</v>
      </c>
      <c r="N215" s="42" t="s">
        <v>6313</v>
      </c>
      <c r="O215" s="43" t="s">
        <v>1524</v>
      </c>
      <c r="P215" s="43"/>
      <c r="Q215" s="42">
        <v>93401</v>
      </c>
      <c r="R215" s="42" t="s">
        <v>7136</v>
      </c>
      <c r="S215" s="42">
        <v>37970</v>
      </c>
      <c r="T215" s="42">
        <v>6880</v>
      </c>
      <c r="U215" s="42"/>
      <c r="V215" s="42"/>
      <c r="W215" s="44"/>
      <c r="X215" s="42"/>
      <c r="Y215" s="42"/>
      <c r="Z215" s="42"/>
      <c r="AA215" s="42"/>
      <c r="AB215" s="42"/>
      <c r="AC215" s="41"/>
      <c r="AD215" s="42"/>
      <c r="AE215" s="42"/>
      <c r="AF215" s="42"/>
    </row>
    <row r="216" spans="1:32" s="45" customFormat="1" ht="44.25" customHeight="1" x14ac:dyDescent="0.2">
      <c r="A216" s="41" t="s">
        <v>7137</v>
      </c>
      <c r="B216" s="42">
        <v>725172001</v>
      </c>
      <c r="C216" s="41" t="s">
        <v>1432</v>
      </c>
      <c r="D216" s="42" t="s">
        <v>1526</v>
      </c>
      <c r="E216" s="42" t="s">
        <v>1469</v>
      </c>
      <c r="F216" s="42" t="s">
        <v>1527</v>
      </c>
      <c r="G216" s="42" t="s">
        <v>6032</v>
      </c>
      <c r="H216" s="42" t="s">
        <v>1528</v>
      </c>
      <c r="I216" s="42" t="s">
        <v>6033</v>
      </c>
      <c r="J216" s="42" t="s">
        <v>6034</v>
      </c>
      <c r="K216" s="42" t="s">
        <v>1529</v>
      </c>
      <c r="L216" s="42" t="s">
        <v>47</v>
      </c>
      <c r="M216" s="42" t="s">
        <v>1015</v>
      </c>
      <c r="N216" s="42" t="s">
        <v>1530</v>
      </c>
      <c r="O216" s="43" t="s">
        <v>6031</v>
      </c>
      <c r="P216" s="43"/>
      <c r="Q216" s="42" t="s">
        <v>1094</v>
      </c>
      <c r="R216" s="42" t="s">
        <v>6086</v>
      </c>
      <c r="S216" s="42">
        <v>37970</v>
      </c>
      <c r="T216" s="42">
        <v>7069</v>
      </c>
      <c r="U216" s="42"/>
      <c r="V216" s="42"/>
      <c r="W216" s="44"/>
      <c r="X216" s="42"/>
      <c r="Y216" s="42"/>
      <c r="Z216" s="42"/>
      <c r="AA216" s="42"/>
      <c r="AB216" s="42"/>
      <c r="AC216" s="41"/>
      <c r="AD216" s="42"/>
      <c r="AE216" s="42"/>
      <c r="AF216" s="42"/>
    </row>
    <row r="217" spans="1:32" s="45" customFormat="1" ht="44.25" customHeight="1" x14ac:dyDescent="0.2">
      <c r="A217" s="41" t="s">
        <v>7138</v>
      </c>
      <c r="B217" s="42">
        <v>712800003</v>
      </c>
      <c r="C217" s="41" t="s">
        <v>1368</v>
      </c>
      <c r="D217" s="42" t="s">
        <v>1531</v>
      </c>
      <c r="E217" s="42" t="s">
        <v>7139</v>
      </c>
      <c r="F217" s="42" t="s">
        <v>1532</v>
      </c>
      <c r="G217" s="42" t="s">
        <v>7140</v>
      </c>
      <c r="H217" s="42" t="s">
        <v>1533</v>
      </c>
      <c r="I217" s="42" t="s">
        <v>7141</v>
      </c>
      <c r="J217" s="42" t="s">
        <v>1534</v>
      </c>
      <c r="K217" s="42" t="s">
        <v>1536</v>
      </c>
      <c r="L217" s="42" t="s">
        <v>47</v>
      </c>
      <c r="M217" s="42" t="s">
        <v>732</v>
      </c>
      <c r="N217" s="42" t="s">
        <v>7142</v>
      </c>
      <c r="O217" s="43" t="s">
        <v>1535</v>
      </c>
      <c r="P217" s="43"/>
      <c r="Q217" s="42" t="s">
        <v>45</v>
      </c>
      <c r="R217" s="42" t="s">
        <v>7143</v>
      </c>
      <c r="S217" s="42">
        <v>37970</v>
      </c>
      <c r="T217" s="42">
        <v>6938</v>
      </c>
      <c r="U217" s="42"/>
      <c r="V217" s="42"/>
      <c r="W217" s="44"/>
      <c r="X217" s="42"/>
      <c r="Y217" s="42"/>
      <c r="Z217" s="42"/>
      <c r="AA217" s="42"/>
      <c r="AB217" s="42"/>
      <c r="AC217" s="41"/>
      <c r="AD217" s="42"/>
      <c r="AE217" s="42"/>
      <c r="AF217" s="42"/>
    </row>
    <row r="218" spans="1:32" s="45" customFormat="1" ht="44.25" customHeight="1" x14ac:dyDescent="0.2">
      <c r="A218" s="41" t="s">
        <v>7144</v>
      </c>
      <c r="B218" s="42">
        <v>700177300</v>
      </c>
      <c r="C218" s="41" t="s">
        <v>1453</v>
      </c>
      <c r="D218" s="42" t="s">
        <v>1537</v>
      </c>
      <c r="E218" s="42" t="s">
        <v>1469</v>
      </c>
      <c r="F218" s="42" t="s">
        <v>1538</v>
      </c>
      <c r="G218" s="42" t="s">
        <v>7145</v>
      </c>
      <c r="H218" s="42" t="s">
        <v>6282</v>
      </c>
      <c r="I218" s="42" t="s">
        <v>6283</v>
      </c>
      <c r="J218" s="42" t="s">
        <v>1539</v>
      </c>
      <c r="K218" s="42" t="s">
        <v>5947</v>
      </c>
      <c r="L218" s="42" t="s">
        <v>309</v>
      </c>
      <c r="M218" s="42" t="s">
        <v>1541</v>
      </c>
      <c r="N218" s="42"/>
      <c r="O218" s="43" t="s">
        <v>1540</v>
      </c>
      <c r="P218" s="43"/>
      <c r="Q218" s="42" t="s">
        <v>45</v>
      </c>
      <c r="R218" s="42" t="s">
        <v>7146</v>
      </c>
      <c r="S218" s="42">
        <v>37970</v>
      </c>
      <c r="T218" s="42">
        <v>3800</v>
      </c>
      <c r="U218" s="42"/>
      <c r="V218" s="42"/>
      <c r="W218" s="44"/>
      <c r="X218" s="42"/>
      <c r="Y218" s="42"/>
      <c r="Z218" s="42"/>
      <c r="AA218" s="42"/>
      <c r="AB218" s="42"/>
      <c r="AC218" s="41"/>
      <c r="AD218" s="42"/>
      <c r="AE218" s="42"/>
      <c r="AF218" s="42" t="s">
        <v>8445</v>
      </c>
    </row>
    <row r="219" spans="1:32" s="45" customFormat="1" ht="44.25" customHeight="1" x14ac:dyDescent="0.2">
      <c r="A219" s="41" t="s">
        <v>7147</v>
      </c>
      <c r="B219" s="42">
        <v>700376001</v>
      </c>
      <c r="C219" s="41" t="s">
        <v>1368</v>
      </c>
      <c r="D219" s="42" t="s">
        <v>1542</v>
      </c>
      <c r="E219" s="42" t="s">
        <v>7148</v>
      </c>
      <c r="F219" s="42" t="s">
        <v>1543</v>
      </c>
      <c r="G219" s="42" t="s">
        <v>7149</v>
      </c>
      <c r="H219" s="42" t="s">
        <v>1544</v>
      </c>
      <c r="I219" s="42" t="s">
        <v>7150</v>
      </c>
      <c r="J219" s="42" t="s">
        <v>7151</v>
      </c>
      <c r="K219" s="42" t="s">
        <v>1545</v>
      </c>
      <c r="L219" s="42" t="s">
        <v>47</v>
      </c>
      <c r="M219" s="42" t="s">
        <v>732</v>
      </c>
      <c r="N219" s="42" t="s">
        <v>1546</v>
      </c>
      <c r="O219" s="43" t="s">
        <v>1547</v>
      </c>
      <c r="P219" s="43"/>
      <c r="Q219" s="42" t="s">
        <v>45</v>
      </c>
      <c r="R219" s="42" t="s">
        <v>7152</v>
      </c>
      <c r="S219" s="42">
        <v>37970</v>
      </c>
      <c r="T219" s="42">
        <v>1800</v>
      </c>
      <c r="U219" s="42"/>
      <c r="V219" s="42"/>
      <c r="W219" s="44"/>
      <c r="X219" s="42"/>
      <c r="Y219" s="42"/>
      <c r="Z219" s="42" t="s">
        <v>8446</v>
      </c>
      <c r="AA219" s="42"/>
      <c r="AB219" s="42"/>
      <c r="AC219" s="41"/>
      <c r="AD219" s="42"/>
      <c r="AE219" s="42"/>
      <c r="AF219" s="42" t="s">
        <v>8447</v>
      </c>
    </row>
    <row r="220" spans="1:32" s="45" customFormat="1" ht="44.25" customHeight="1" x14ac:dyDescent="0.2">
      <c r="A220" s="41" t="s">
        <v>7153</v>
      </c>
      <c r="B220" s="42" t="s">
        <v>6334</v>
      </c>
      <c r="C220" s="41" t="s">
        <v>1356</v>
      </c>
      <c r="D220" s="42" t="s">
        <v>647</v>
      </c>
      <c r="E220" s="42" t="s">
        <v>6241</v>
      </c>
      <c r="F220" s="42" t="s">
        <v>1548</v>
      </c>
      <c r="G220" s="42" t="s">
        <v>7154</v>
      </c>
      <c r="H220" s="42" t="s">
        <v>1175</v>
      </c>
      <c r="I220" s="42" t="s">
        <v>5566</v>
      </c>
      <c r="J220" s="42" t="s">
        <v>1549</v>
      </c>
      <c r="K220" s="42" t="s">
        <v>1550</v>
      </c>
      <c r="L220" s="42" t="s">
        <v>47</v>
      </c>
      <c r="M220" s="42" t="s">
        <v>623</v>
      </c>
      <c r="N220" s="42" t="s">
        <v>5564</v>
      </c>
      <c r="O220" s="43" t="s">
        <v>5565</v>
      </c>
      <c r="P220" s="43"/>
      <c r="Q220" s="42" t="s">
        <v>83</v>
      </c>
      <c r="R220" s="42" t="s">
        <v>6783</v>
      </c>
      <c r="S220" s="42">
        <v>41908</v>
      </c>
      <c r="T220" s="42">
        <v>7510</v>
      </c>
      <c r="U220" s="42"/>
      <c r="V220" s="42"/>
      <c r="W220" s="44"/>
      <c r="X220" s="42"/>
      <c r="Y220" s="42"/>
      <c r="Z220" s="42"/>
      <c r="AA220" s="42"/>
      <c r="AB220" s="42"/>
      <c r="AC220" s="41"/>
      <c r="AD220" s="42"/>
      <c r="AE220" s="42"/>
      <c r="AF220" s="42"/>
    </row>
    <row r="221" spans="1:32" s="45" customFormat="1" ht="44.25" customHeight="1" x14ac:dyDescent="0.2">
      <c r="A221" s="41" t="s">
        <v>7155</v>
      </c>
      <c r="B221" s="42">
        <v>651512808</v>
      </c>
      <c r="C221" s="41" t="s">
        <v>1356</v>
      </c>
      <c r="D221" s="42" t="s">
        <v>1551</v>
      </c>
      <c r="E221" s="42" t="s">
        <v>1552</v>
      </c>
      <c r="F221" s="42" t="s">
        <v>1553</v>
      </c>
      <c r="G221" s="42" t="s">
        <v>1554</v>
      </c>
      <c r="H221" s="42" t="s">
        <v>1555</v>
      </c>
      <c r="I221" s="42" t="s">
        <v>1556</v>
      </c>
      <c r="J221" s="42" t="s">
        <v>1557</v>
      </c>
      <c r="K221" s="42" t="s">
        <v>1559</v>
      </c>
      <c r="L221" s="42" t="s">
        <v>47</v>
      </c>
      <c r="M221" s="42" t="s">
        <v>623</v>
      </c>
      <c r="N221" s="42" t="s">
        <v>1560</v>
      </c>
      <c r="O221" s="43" t="s">
        <v>1558</v>
      </c>
      <c r="P221" s="43"/>
      <c r="Q221" s="42">
        <v>93401</v>
      </c>
      <c r="R221" s="42" t="s">
        <v>1561</v>
      </c>
      <c r="S221" s="42">
        <v>42146</v>
      </c>
      <c r="T221" s="42">
        <v>7567</v>
      </c>
      <c r="U221" s="42"/>
      <c r="V221" s="42"/>
      <c r="W221" s="44"/>
      <c r="X221" s="42"/>
      <c r="Y221" s="42"/>
      <c r="Z221" s="42"/>
      <c r="AA221" s="42"/>
      <c r="AB221" s="42"/>
      <c r="AC221" s="41"/>
      <c r="AD221" s="42"/>
      <c r="AE221" s="42"/>
      <c r="AF221" s="42"/>
    </row>
    <row r="222" spans="1:32" s="45" customFormat="1" ht="44.25" customHeight="1" x14ac:dyDescent="0.2">
      <c r="A222" s="41" t="s">
        <v>6152</v>
      </c>
      <c r="B222" s="42">
        <v>651868661</v>
      </c>
      <c r="C222" s="41"/>
      <c r="D222" s="42" t="s">
        <v>6559</v>
      </c>
      <c r="E222" s="42" t="s">
        <v>7156</v>
      </c>
      <c r="F222" s="42" t="s">
        <v>6153</v>
      </c>
      <c r="G222" s="42" t="s">
        <v>6154</v>
      </c>
      <c r="H222" s="42" t="s">
        <v>6155</v>
      </c>
      <c r="I222" s="42" t="s">
        <v>6156</v>
      </c>
      <c r="J222" s="42" t="s">
        <v>6157</v>
      </c>
      <c r="K222" s="42" t="s">
        <v>6158</v>
      </c>
      <c r="L222" s="42" t="s">
        <v>5314</v>
      </c>
      <c r="M222" s="42" t="s">
        <v>3291</v>
      </c>
      <c r="N222" s="42" t="s">
        <v>6159</v>
      </c>
      <c r="O222" s="43" t="s">
        <v>6160</v>
      </c>
      <c r="P222" s="43"/>
      <c r="Q222" s="42">
        <v>94301</v>
      </c>
      <c r="R222" s="42" t="s">
        <v>7157</v>
      </c>
      <c r="S222" s="42">
        <v>44102</v>
      </c>
      <c r="T222" s="42">
        <v>7713</v>
      </c>
      <c r="U222" s="42"/>
      <c r="V222" s="42"/>
      <c r="W222" s="44"/>
      <c r="X222" s="42"/>
      <c r="Y222" s="42"/>
      <c r="Z222" s="42"/>
      <c r="AA222" s="42"/>
      <c r="AB222" s="42"/>
      <c r="AC222" s="41"/>
      <c r="AD222" s="42"/>
      <c r="AE222" s="42"/>
      <c r="AF222" s="42"/>
    </row>
    <row r="223" spans="1:32" s="45" customFormat="1" ht="44.25" customHeight="1" x14ac:dyDescent="0.2">
      <c r="A223" s="41" t="s">
        <v>7158</v>
      </c>
      <c r="B223" s="42">
        <v>650587340</v>
      </c>
      <c r="C223" s="41" t="s">
        <v>1356</v>
      </c>
      <c r="D223" s="42" t="s">
        <v>1562</v>
      </c>
      <c r="E223" s="42" t="s">
        <v>7159</v>
      </c>
      <c r="F223" s="42" t="s">
        <v>1563</v>
      </c>
      <c r="G223" s="42" t="s">
        <v>7160</v>
      </c>
      <c r="H223" s="42" t="s">
        <v>1564</v>
      </c>
      <c r="I223" s="42" t="s">
        <v>6296</v>
      </c>
      <c r="J223" s="42" t="s">
        <v>1565</v>
      </c>
      <c r="K223" s="42" t="s">
        <v>7161</v>
      </c>
      <c r="L223" s="42" t="s">
        <v>48</v>
      </c>
      <c r="M223" s="42" t="s">
        <v>1232</v>
      </c>
      <c r="N223" s="42"/>
      <c r="O223" s="43" t="s">
        <v>1566</v>
      </c>
      <c r="P223" s="43"/>
      <c r="Q223" s="42">
        <v>93401</v>
      </c>
      <c r="R223" s="42" t="s">
        <v>7162</v>
      </c>
      <c r="S223" s="42">
        <v>41340</v>
      </c>
      <c r="T223" s="42">
        <v>7473</v>
      </c>
      <c r="U223" s="42"/>
      <c r="V223" s="42"/>
      <c r="W223" s="44"/>
      <c r="X223" s="42"/>
      <c r="Y223" s="42"/>
      <c r="Z223" s="42"/>
      <c r="AA223" s="42"/>
      <c r="AB223" s="42"/>
      <c r="AC223" s="41"/>
      <c r="AD223" s="42"/>
      <c r="AE223" s="42"/>
      <c r="AF223" s="42"/>
    </row>
    <row r="224" spans="1:32" s="45" customFormat="1" ht="44.25" customHeight="1" x14ac:dyDescent="0.2">
      <c r="A224" s="41" t="s">
        <v>7163</v>
      </c>
      <c r="B224" s="42" t="s">
        <v>8529</v>
      </c>
      <c r="C224" s="41"/>
      <c r="D224" s="42" t="s">
        <v>6560</v>
      </c>
      <c r="E224" s="42" t="s">
        <v>5832</v>
      </c>
      <c r="F224" s="42" t="s">
        <v>5786</v>
      </c>
      <c r="G224" s="42" t="s">
        <v>5833</v>
      </c>
      <c r="H224" s="42" t="s">
        <v>4087</v>
      </c>
      <c r="I224" s="42" t="s">
        <v>5834</v>
      </c>
      <c r="J224" s="42" t="s">
        <v>5788</v>
      </c>
      <c r="K224" s="42" t="s">
        <v>5790</v>
      </c>
      <c r="L224" s="42" t="s">
        <v>5315</v>
      </c>
      <c r="M224" s="42" t="s">
        <v>3313</v>
      </c>
      <c r="N224" s="42" t="s">
        <v>5789</v>
      </c>
      <c r="O224" s="43" t="s">
        <v>5791</v>
      </c>
      <c r="P224" s="43"/>
      <c r="Q224" s="42">
        <v>93401</v>
      </c>
      <c r="R224" s="42" t="s">
        <v>5787</v>
      </c>
      <c r="S224" s="42">
        <v>43805</v>
      </c>
      <c r="T224" s="42">
        <v>7963</v>
      </c>
      <c r="U224" s="42"/>
      <c r="V224" s="42"/>
      <c r="W224" s="44"/>
      <c r="X224" s="42"/>
      <c r="Y224" s="42"/>
      <c r="Z224" s="42"/>
      <c r="AA224" s="42"/>
      <c r="AB224" s="42"/>
      <c r="AC224" s="41"/>
      <c r="AD224" s="42"/>
      <c r="AE224" s="42"/>
      <c r="AF224" s="42"/>
    </row>
    <row r="225" spans="1:32" s="45" customFormat="1" ht="44.25" customHeight="1" x14ac:dyDescent="0.2">
      <c r="A225" s="41" t="s">
        <v>7164</v>
      </c>
      <c r="B225" s="42">
        <v>707764007</v>
      </c>
      <c r="C225" s="41" t="s">
        <v>1356</v>
      </c>
      <c r="D225" s="42" t="s">
        <v>1567</v>
      </c>
      <c r="E225" s="42" t="s">
        <v>1568</v>
      </c>
      <c r="F225" s="42" t="s">
        <v>1569</v>
      </c>
      <c r="G225" s="42" t="s">
        <v>1570</v>
      </c>
      <c r="H225" s="42" t="s">
        <v>1571</v>
      </c>
      <c r="I225" s="42" t="s">
        <v>1572</v>
      </c>
      <c r="J225" s="42" t="s">
        <v>1573</v>
      </c>
      <c r="K225" s="42" t="s">
        <v>1574</v>
      </c>
      <c r="L225" s="42" t="s">
        <v>47</v>
      </c>
      <c r="M225" s="42" t="s">
        <v>946</v>
      </c>
      <c r="N225" s="42"/>
      <c r="O225" s="43"/>
      <c r="P225" s="43"/>
      <c r="Q225" s="42">
        <v>93401</v>
      </c>
      <c r="R225" s="42" t="s">
        <v>1575</v>
      </c>
      <c r="S225" s="42">
        <v>37970</v>
      </c>
      <c r="T225" s="42">
        <v>6937</v>
      </c>
      <c r="U225" s="42"/>
      <c r="V225" s="42"/>
      <c r="W225" s="44"/>
      <c r="X225" s="42"/>
      <c r="Y225" s="42"/>
      <c r="Z225" s="42"/>
      <c r="AA225" s="42"/>
      <c r="AB225" s="42"/>
      <c r="AC225" s="41"/>
      <c r="AD225" s="42"/>
      <c r="AE225" s="42"/>
      <c r="AF225" s="42"/>
    </row>
    <row r="226" spans="1:32" s="45" customFormat="1" ht="44.25" customHeight="1" x14ac:dyDescent="0.2">
      <c r="A226" s="41" t="s">
        <v>7165</v>
      </c>
      <c r="B226" s="42">
        <v>650847326</v>
      </c>
      <c r="C226" s="41" t="s">
        <v>1356</v>
      </c>
      <c r="D226" s="42" t="s">
        <v>6051</v>
      </c>
      <c r="E226" s="42" t="s">
        <v>6052</v>
      </c>
      <c r="F226" s="42" t="s">
        <v>1576</v>
      </c>
      <c r="G226" s="42" t="s">
        <v>6053</v>
      </c>
      <c r="H226" s="42" t="s">
        <v>734</v>
      </c>
      <c r="I226" s="42" t="s">
        <v>6054</v>
      </c>
      <c r="J226" s="42" t="s">
        <v>6055</v>
      </c>
      <c r="K226" s="42" t="s">
        <v>6056</v>
      </c>
      <c r="L226" s="42" t="s">
        <v>47</v>
      </c>
      <c r="M226" s="42" t="s">
        <v>1577</v>
      </c>
      <c r="N226" s="42" t="s">
        <v>6057</v>
      </c>
      <c r="O226" s="43" t="s">
        <v>6058</v>
      </c>
      <c r="P226" s="43"/>
      <c r="Q226" s="42" t="s">
        <v>600</v>
      </c>
      <c r="R226" s="42" t="s">
        <v>6143</v>
      </c>
      <c r="S226" s="42">
        <v>43063</v>
      </c>
      <c r="T226" s="42">
        <v>7642</v>
      </c>
      <c r="U226" s="42"/>
      <c r="V226" s="42"/>
      <c r="W226" s="44"/>
      <c r="X226" s="42"/>
      <c r="Y226" s="42"/>
      <c r="Z226" s="42"/>
      <c r="AA226" s="42"/>
      <c r="AB226" s="42"/>
      <c r="AC226" s="41"/>
      <c r="AD226" s="42"/>
      <c r="AE226" s="42"/>
      <c r="AF226" s="42"/>
    </row>
    <row r="227" spans="1:32" s="45" customFormat="1" ht="44.25" customHeight="1" x14ac:dyDescent="0.2">
      <c r="A227" s="41" t="s">
        <v>7166</v>
      </c>
      <c r="B227" s="42">
        <v>650975340</v>
      </c>
      <c r="C227" s="41" t="s">
        <v>356</v>
      </c>
      <c r="D227" s="42" t="s">
        <v>1579</v>
      </c>
      <c r="E227" s="42" t="s">
        <v>1580</v>
      </c>
      <c r="F227" s="42" t="s">
        <v>1581</v>
      </c>
      <c r="G227" s="42" t="s">
        <v>1582</v>
      </c>
      <c r="H227" s="42" t="s">
        <v>409</v>
      </c>
      <c r="I227" s="42" t="s">
        <v>1583</v>
      </c>
      <c r="J227" s="42" t="s">
        <v>1584</v>
      </c>
      <c r="K227" s="42" t="s">
        <v>1586</v>
      </c>
      <c r="L227" s="42" t="s">
        <v>5311</v>
      </c>
      <c r="M227" s="42"/>
      <c r="N227" s="42" t="s">
        <v>1587</v>
      </c>
      <c r="O227" s="43" t="s">
        <v>1585</v>
      </c>
      <c r="P227" s="43"/>
      <c r="Q227" s="42" t="s">
        <v>368</v>
      </c>
      <c r="R227" s="42" t="s">
        <v>1589</v>
      </c>
      <c r="S227" s="42">
        <v>42187</v>
      </c>
      <c r="T227" s="42">
        <v>7571</v>
      </c>
      <c r="U227" s="42"/>
      <c r="V227" s="42"/>
      <c r="W227" s="44"/>
      <c r="X227" s="42"/>
      <c r="Y227" s="42"/>
      <c r="Z227" s="42"/>
      <c r="AA227" s="42"/>
      <c r="AB227" s="42"/>
      <c r="AC227" s="41"/>
      <c r="AD227" s="42"/>
      <c r="AE227" s="42"/>
      <c r="AF227" s="42"/>
    </row>
    <row r="228" spans="1:32" s="45" customFormat="1" ht="44.25" customHeight="1" x14ac:dyDescent="0.2">
      <c r="A228" s="41" t="s">
        <v>7167</v>
      </c>
      <c r="B228" s="42">
        <v>702670004</v>
      </c>
      <c r="C228" s="41" t="s">
        <v>1356</v>
      </c>
      <c r="D228" s="42" t="s">
        <v>1590</v>
      </c>
      <c r="E228" s="42" t="s">
        <v>7168</v>
      </c>
      <c r="F228" s="42" t="s">
        <v>1591</v>
      </c>
      <c r="G228" s="42" t="s">
        <v>7169</v>
      </c>
      <c r="H228" s="42" t="s">
        <v>1592</v>
      </c>
      <c r="I228" s="42" t="s">
        <v>6250</v>
      </c>
      <c r="J228" s="42" t="s">
        <v>7170</v>
      </c>
      <c r="K228" s="42" t="s">
        <v>1593</v>
      </c>
      <c r="L228" s="42" t="s">
        <v>47</v>
      </c>
      <c r="M228" s="42" t="s">
        <v>1594</v>
      </c>
      <c r="N228" s="42" t="s">
        <v>1595</v>
      </c>
      <c r="O228" s="43" t="s">
        <v>1596</v>
      </c>
      <c r="P228" s="43"/>
      <c r="Q228" s="42">
        <v>93401</v>
      </c>
      <c r="R228" s="42" t="s">
        <v>7171</v>
      </c>
      <c r="S228" s="42">
        <v>37970</v>
      </c>
      <c r="T228" s="42">
        <v>2150</v>
      </c>
      <c r="U228" s="42"/>
      <c r="V228" s="42"/>
      <c r="W228" s="44"/>
      <c r="X228" s="42"/>
      <c r="Y228" s="42"/>
      <c r="Z228" s="42"/>
      <c r="AA228" s="42"/>
      <c r="AB228" s="42"/>
      <c r="AC228" s="41"/>
      <c r="AD228" s="42"/>
      <c r="AE228" s="42"/>
      <c r="AF228" s="42"/>
    </row>
    <row r="229" spans="1:32" s="45" customFormat="1" ht="44.25" customHeight="1" x14ac:dyDescent="0.2">
      <c r="A229" s="41" t="s">
        <v>7172</v>
      </c>
      <c r="B229" s="42">
        <v>651933943</v>
      </c>
      <c r="C229" s="41"/>
      <c r="D229" s="42" t="s">
        <v>6561</v>
      </c>
      <c r="E229" s="42" t="s">
        <v>5847</v>
      </c>
      <c r="F229" s="42" t="s">
        <v>5848</v>
      </c>
      <c r="G229" s="42" t="s">
        <v>5849</v>
      </c>
      <c r="H229" s="42" t="s">
        <v>1361</v>
      </c>
      <c r="I229" s="42" t="s">
        <v>5850</v>
      </c>
      <c r="J229" s="42" t="s">
        <v>5851</v>
      </c>
      <c r="K229" s="42" t="s">
        <v>5852</v>
      </c>
      <c r="L229" s="42" t="s">
        <v>198</v>
      </c>
      <c r="M229" s="42" t="s">
        <v>586</v>
      </c>
      <c r="N229" s="42" t="s">
        <v>5853</v>
      </c>
      <c r="O229" s="43" t="s">
        <v>5854</v>
      </c>
      <c r="P229" s="43"/>
      <c r="Q229" s="42">
        <v>93401</v>
      </c>
      <c r="R229" s="42" t="s">
        <v>5855</v>
      </c>
      <c r="S229" s="42">
        <v>43903</v>
      </c>
      <c r="T229" s="42">
        <v>7700</v>
      </c>
      <c r="U229" s="42"/>
      <c r="V229" s="42"/>
      <c r="W229" s="44"/>
      <c r="X229" s="42"/>
      <c r="Y229" s="42"/>
      <c r="Z229" s="42"/>
      <c r="AA229" s="42"/>
      <c r="AB229" s="42"/>
      <c r="AC229" s="41"/>
      <c r="AD229" s="42"/>
      <c r="AE229" s="42"/>
      <c r="AF229" s="42"/>
    </row>
    <row r="230" spans="1:32" s="45" customFormat="1" ht="44.25" customHeight="1" x14ac:dyDescent="0.2">
      <c r="A230" s="41" t="s">
        <v>7173</v>
      </c>
      <c r="B230" s="42" t="s">
        <v>8530</v>
      </c>
      <c r="C230" s="41" t="s">
        <v>1356</v>
      </c>
      <c r="D230" s="42" t="s">
        <v>1597</v>
      </c>
      <c r="E230" s="42" t="s">
        <v>1598</v>
      </c>
      <c r="F230" s="42" t="s">
        <v>1599</v>
      </c>
      <c r="G230" s="42" t="s">
        <v>1600</v>
      </c>
      <c r="H230" s="42" t="s">
        <v>1601</v>
      </c>
      <c r="I230" s="42" t="s">
        <v>1602</v>
      </c>
      <c r="J230" s="42" t="s">
        <v>1603</v>
      </c>
      <c r="K230" s="42" t="s">
        <v>1605</v>
      </c>
      <c r="L230" s="42" t="s">
        <v>47</v>
      </c>
      <c r="M230" s="42" t="s">
        <v>1286</v>
      </c>
      <c r="N230" s="42" t="s">
        <v>1606</v>
      </c>
      <c r="O230" s="43" t="s">
        <v>1604</v>
      </c>
      <c r="P230" s="43"/>
      <c r="Q230" s="42" t="s">
        <v>1094</v>
      </c>
      <c r="R230" s="42" t="s">
        <v>1607</v>
      </c>
      <c r="S230" s="42">
        <v>41668</v>
      </c>
      <c r="T230" s="42">
        <v>7496</v>
      </c>
      <c r="U230" s="42"/>
      <c r="V230" s="42"/>
      <c r="W230" s="44"/>
      <c r="X230" s="42"/>
      <c r="Y230" s="42"/>
      <c r="Z230" s="42"/>
      <c r="AA230" s="42"/>
      <c r="AB230" s="42"/>
      <c r="AC230" s="41"/>
      <c r="AD230" s="42"/>
      <c r="AE230" s="42"/>
      <c r="AF230" s="42"/>
    </row>
    <row r="231" spans="1:32" s="45" customFormat="1" ht="44.25" customHeight="1" x14ac:dyDescent="0.2">
      <c r="A231" s="41" t="s">
        <v>7174</v>
      </c>
      <c r="B231" s="42">
        <v>714041002</v>
      </c>
      <c r="C231" s="41" t="s">
        <v>1432</v>
      </c>
      <c r="D231" s="42" t="s">
        <v>1609</v>
      </c>
      <c r="E231" s="42" t="s">
        <v>7175</v>
      </c>
      <c r="F231" s="42" t="s">
        <v>1608</v>
      </c>
      <c r="G231" s="42" t="s">
        <v>5774</v>
      </c>
      <c r="H231" s="42" t="s">
        <v>246</v>
      </c>
      <c r="I231" s="42" t="s">
        <v>6112</v>
      </c>
      <c r="J231" s="42" t="s">
        <v>6115</v>
      </c>
      <c r="K231" s="42" t="s">
        <v>5870</v>
      </c>
      <c r="L231" s="42" t="s">
        <v>538</v>
      </c>
      <c r="M231" s="42" t="s">
        <v>3743</v>
      </c>
      <c r="N231" s="42">
        <v>352471664</v>
      </c>
      <c r="O231" s="43" t="s">
        <v>5871</v>
      </c>
      <c r="P231" s="43"/>
      <c r="Q231" s="42" t="s">
        <v>1094</v>
      </c>
      <c r="R231" s="42" t="s">
        <v>7176</v>
      </c>
      <c r="S231" s="42">
        <v>37970</v>
      </c>
      <c r="T231" s="42">
        <v>3650</v>
      </c>
      <c r="U231" s="42"/>
      <c r="V231" s="42"/>
      <c r="W231" s="44"/>
      <c r="X231" s="42"/>
      <c r="Y231" s="42"/>
      <c r="Z231" s="42"/>
      <c r="AA231" s="42"/>
      <c r="AB231" s="42"/>
      <c r="AC231" s="41"/>
      <c r="AD231" s="42"/>
      <c r="AE231" s="42"/>
      <c r="AF231" s="42"/>
    </row>
    <row r="232" spans="1:32" s="45" customFormat="1" ht="44.25" customHeight="1" x14ac:dyDescent="0.2">
      <c r="A232" s="41" t="s">
        <v>7177</v>
      </c>
      <c r="B232" s="42">
        <v>717354001</v>
      </c>
      <c r="C232" s="41" t="s">
        <v>1356</v>
      </c>
      <c r="D232" s="42" t="s">
        <v>1610</v>
      </c>
      <c r="E232" s="42" t="s">
        <v>1611</v>
      </c>
      <c r="F232" s="42" t="s">
        <v>1612</v>
      </c>
      <c r="G232" s="42" t="s">
        <v>1613</v>
      </c>
      <c r="H232" s="42" t="s">
        <v>1614</v>
      </c>
      <c r="I232" s="42" t="s">
        <v>1615</v>
      </c>
      <c r="J232" s="42" t="s">
        <v>1616</v>
      </c>
      <c r="K232" s="42" t="s">
        <v>1618</v>
      </c>
      <c r="L232" s="42" t="s">
        <v>47</v>
      </c>
      <c r="M232" s="42" t="s">
        <v>1620</v>
      </c>
      <c r="N232" s="42" t="s">
        <v>1619</v>
      </c>
      <c r="O232" s="43" t="s">
        <v>1617</v>
      </c>
      <c r="P232" s="43"/>
      <c r="Q232" s="42">
        <v>93401</v>
      </c>
      <c r="R232" s="42" t="s">
        <v>1621</v>
      </c>
      <c r="S232" s="42">
        <v>38568</v>
      </c>
      <c r="T232" s="42">
        <v>7185</v>
      </c>
      <c r="U232" s="42"/>
      <c r="V232" s="42"/>
      <c r="W232" s="44"/>
      <c r="X232" s="42"/>
      <c r="Y232" s="42"/>
      <c r="Z232" s="42"/>
      <c r="AA232" s="42"/>
      <c r="AB232" s="42"/>
      <c r="AC232" s="41"/>
      <c r="AD232" s="42"/>
      <c r="AE232" s="42"/>
      <c r="AF232" s="42"/>
    </row>
    <row r="233" spans="1:32" s="45" customFormat="1" ht="44.25" customHeight="1" x14ac:dyDescent="0.2">
      <c r="A233" s="41" t="s">
        <v>6087</v>
      </c>
      <c r="B233" s="42">
        <v>711524002</v>
      </c>
      <c r="C233" s="41" t="s">
        <v>1356</v>
      </c>
      <c r="D233" s="42" t="s">
        <v>1632</v>
      </c>
      <c r="E233" s="42" t="s">
        <v>7178</v>
      </c>
      <c r="F233" s="42" t="s">
        <v>1633</v>
      </c>
      <c r="G233" s="42" t="s">
        <v>7179</v>
      </c>
      <c r="H233" s="42" t="s">
        <v>1634</v>
      </c>
      <c r="I233" s="42" t="s">
        <v>6088</v>
      </c>
      <c r="J233" s="42" t="s">
        <v>7180</v>
      </c>
      <c r="K233" s="42" t="s">
        <v>1635</v>
      </c>
      <c r="L233" s="42" t="s">
        <v>47</v>
      </c>
      <c r="M233" s="42" t="s">
        <v>1637</v>
      </c>
      <c r="N233" s="42" t="s">
        <v>1636</v>
      </c>
      <c r="O233" s="43"/>
      <c r="P233" s="43"/>
      <c r="Q233" s="42">
        <v>93401</v>
      </c>
      <c r="R233" s="42" t="s">
        <v>7181</v>
      </c>
      <c r="S233" s="42">
        <v>37970</v>
      </c>
      <c r="T233" s="42">
        <v>1700</v>
      </c>
      <c r="U233" s="42"/>
      <c r="V233" s="42"/>
      <c r="W233" s="44"/>
      <c r="X233" s="42"/>
      <c r="Y233" s="42"/>
      <c r="Z233" s="42"/>
      <c r="AA233" s="42"/>
      <c r="AB233" s="42"/>
      <c r="AC233" s="41"/>
      <c r="AD233" s="42"/>
      <c r="AE233" s="42"/>
      <c r="AF233" s="42"/>
    </row>
    <row r="234" spans="1:32" s="45" customFormat="1" ht="44.25" customHeight="1" x14ac:dyDescent="0.2">
      <c r="A234" s="41" t="s">
        <v>7182</v>
      </c>
      <c r="B234" s="42">
        <v>710474001</v>
      </c>
      <c r="C234" s="41" t="s">
        <v>1368</v>
      </c>
      <c r="D234" s="42" t="s">
        <v>1622</v>
      </c>
      <c r="E234" s="42" t="s">
        <v>1623</v>
      </c>
      <c r="F234" s="42" t="s">
        <v>1624</v>
      </c>
      <c r="G234" s="42" t="s">
        <v>1625</v>
      </c>
      <c r="H234" s="42" t="s">
        <v>1469</v>
      </c>
      <c r="I234" s="42" t="s">
        <v>1626</v>
      </c>
      <c r="J234" s="42" t="s">
        <v>1627</v>
      </c>
      <c r="K234" s="42" t="s">
        <v>1629</v>
      </c>
      <c r="L234" s="42" t="s">
        <v>47</v>
      </c>
      <c r="M234" s="42" t="s">
        <v>1630</v>
      </c>
      <c r="N234" s="42" t="s">
        <v>1628</v>
      </c>
      <c r="O234" s="43"/>
      <c r="P234" s="43"/>
      <c r="Q234" s="42" t="s">
        <v>45</v>
      </c>
      <c r="R234" s="42" t="s">
        <v>1631</v>
      </c>
      <c r="S234" s="42">
        <v>37970</v>
      </c>
      <c r="T234" s="42">
        <v>3900</v>
      </c>
      <c r="U234" s="42"/>
      <c r="V234" s="42"/>
      <c r="W234" s="44"/>
      <c r="X234" s="42"/>
      <c r="Y234" s="42"/>
      <c r="Z234" s="42"/>
      <c r="AA234" s="42"/>
      <c r="AB234" s="42"/>
      <c r="AC234" s="41"/>
      <c r="AD234" s="42"/>
      <c r="AE234" s="42"/>
      <c r="AF234" s="42"/>
    </row>
    <row r="235" spans="1:32" s="45" customFormat="1" ht="44.25" customHeight="1" x14ac:dyDescent="0.2">
      <c r="A235" s="41" t="s">
        <v>7183</v>
      </c>
      <c r="B235" s="42">
        <v>814968006</v>
      </c>
      <c r="C235" s="41" t="s">
        <v>1356</v>
      </c>
      <c r="D235" s="42" t="s">
        <v>1638</v>
      </c>
      <c r="E235" s="42" t="s">
        <v>7184</v>
      </c>
      <c r="F235" s="42" t="s">
        <v>1639</v>
      </c>
      <c r="G235" s="42" t="s">
        <v>7185</v>
      </c>
      <c r="H235" s="42" t="s">
        <v>6203</v>
      </c>
      <c r="I235" s="42" t="s">
        <v>7186</v>
      </c>
      <c r="J235" s="42" t="s">
        <v>7187</v>
      </c>
      <c r="K235" s="42" t="s">
        <v>5869</v>
      </c>
      <c r="L235" s="42" t="s">
        <v>47</v>
      </c>
      <c r="M235" s="42" t="s">
        <v>1640</v>
      </c>
      <c r="N235" s="42">
        <v>225409300</v>
      </c>
      <c r="O235" s="43" t="s">
        <v>6202</v>
      </c>
      <c r="P235" s="43"/>
      <c r="Q235" s="42" t="s">
        <v>1094</v>
      </c>
      <c r="R235" s="42" t="s">
        <v>7188</v>
      </c>
      <c r="S235" s="42">
        <v>37970</v>
      </c>
      <c r="T235" s="42">
        <v>3950</v>
      </c>
      <c r="U235" s="42"/>
      <c r="V235" s="42"/>
      <c r="W235" s="44"/>
      <c r="X235" s="42"/>
      <c r="Y235" s="42"/>
      <c r="Z235" s="42"/>
      <c r="AA235" s="42"/>
      <c r="AB235" s="42"/>
      <c r="AC235" s="41"/>
      <c r="AD235" s="42"/>
      <c r="AE235" s="42"/>
      <c r="AF235" s="42" t="s">
        <v>8434</v>
      </c>
    </row>
    <row r="236" spans="1:32" s="45" customFormat="1" ht="44.25" customHeight="1" x14ac:dyDescent="0.2">
      <c r="A236" s="41" t="s">
        <v>7189</v>
      </c>
      <c r="B236" s="42">
        <v>700249204</v>
      </c>
      <c r="C236" s="41" t="s">
        <v>1356</v>
      </c>
      <c r="D236" s="42" t="s">
        <v>1641</v>
      </c>
      <c r="E236" s="42" t="s">
        <v>7190</v>
      </c>
      <c r="F236" s="42" t="s">
        <v>1642</v>
      </c>
      <c r="G236" s="42" t="s">
        <v>7191</v>
      </c>
      <c r="H236" s="42" t="s">
        <v>1643</v>
      </c>
      <c r="I236" s="42" t="s">
        <v>7192</v>
      </c>
      <c r="J236" s="42" t="s">
        <v>7193</v>
      </c>
      <c r="K236" s="42" t="s">
        <v>1644</v>
      </c>
      <c r="L236" s="42" t="s">
        <v>47</v>
      </c>
      <c r="M236" s="42" t="s">
        <v>1645</v>
      </c>
      <c r="N236" s="42" t="s">
        <v>7194</v>
      </c>
      <c r="O236" s="43" t="s">
        <v>7195</v>
      </c>
      <c r="P236" s="43"/>
      <c r="Q236" s="42" t="s">
        <v>1094</v>
      </c>
      <c r="R236" s="42" t="s">
        <v>7196</v>
      </c>
      <c r="S236" s="42">
        <v>37970</v>
      </c>
      <c r="T236" s="42">
        <v>7039</v>
      </c>
      <c r="U236" s="42"/>
      <c r="V236" s="42"/>
      <c r="W236" s="44"/>
      <c r="X236" s="42"/>
      <c r="Y236" s="42"/>
      <c r="Z236" s="42"/>
      <c r="AA236" s="42"/>
      <c r="AB236" s="42"/>
      <c r="AC236" s="41"/>
      <c r="AD236" s="42"/>
      <c r="AE236" s="42"/>
      <c r="AF236" s="42"/>
    </row>
    <row r="237" spans="1:32" s="45" customFormat="1" ht="44.25" customHeight="1" x14ac:dyDescent="0.2">
      <c r="A237" s="41" t="s">
        <v>7197</v>
      </c>
      <c r="B237" s="42">
        <v>651765404</v>
      </c>
      <c r="C237" s="41" t="s">
        <v>1356</v>
      </c>
      <c r="D237" s="42" t="s">
        <v>1646</v>
      </c>
      <c r="E237" s="42" t="s">
        <v>1647</v>
      </c>
      <c r="F237" s="42" t="s">
        <v>1648</v>
      </c>
      <c r="G237" s="42" t="s">
        <v>1649</v>
      </c>
      <c r="H237" s="42" t="s">
        <v>1650</v>
      </c>
      <c r="I237" s="42" t="s">
        <v>1651</v>
      </c>
      <c r="J237" s="42" t="s">
        <v>1652</v>
      </c>
      <c r="K237" s="42" t="s">
        <v>1654</v>
      </c>
      <c r="L237" s="42" t="s">
        <v>47</v>
      </c>
      <c r="M237" s="42" t="s">
        <v>1656</v>
      </c>
      <c r="N237" s="42" t="s">
        <v>1655</v>
      </c>
      <c r="O237" s="43" t="s">
        <v>1653</v>
      </c>
      <c r="P237" s="43"/>
      <c r="Q237" s="42">
        <v>93401</v>
      </c>
      <c r="R237" s="42" t="s">
        <v>1657</v>
      </c>
      <c r="S237" s="42">
        <v>38019</v>
      </c>
      <c r="T237" s="42">
        <v>7127</v>
      </c>
      <c r="U237" s="42"/>
      <c r="V237" s="42"/>
      <c r="W237" s="44"/>
      <c r="X237" s="42"/>
      <c r="Y237" s="42"/>
      <c r="Z237" s="42"/>
      <c r="AA237" s="42"/>
      <c r="AB237" s="42"/>
      <c r="AC237" s="41"/>
      <c r="AD237" s="42"/>
      <c r="AE237" s="42"/>
      <c r="AF237" s="42"/>
    </row>
    <row r="238" spans="1:32" s="45" customFormat="1" ht="44.25" customHeight="1" x14ac:dyDescent="0.2">
      <c r="A238" s="41" t="s">
        <v>7198</v>
      </c>
      <c r="B238" s="42">
        <v>717618009</v>
      </c>
      <c r="C238" s="41" t="s">
        <v>1368</v>
      </c>
      <c r="D238" s="42" t="s">
        <v>1658</v>
      </c>
      <c r="E238" s="42" t="s">
        <v>1659</v>
      </c>
      <c r="F238" s="42" t="s">
        <v>1660</v>
      </c>
      <c r="G238" s="42" t="s">
        <v>1661</v>
      </c>
      <c r="H238" s="42" t="s">
        <v>1650</v>
      </c>
      <c r="I238" s="42" t="s">
        <v>1662</v>
      </c>
      <c r="J238" s="42" t="s">
        <v>1663</v>
      </c>
      <c r="K238" s="42" t="s">
        <v>1665</v>
      </c>
      <c r="L238" s="42" t="s">
        <v>5313</v>
      </c>
      <c r="M238" s="42" t="s">
        <v>1377</v>
      </c>
      <c r="N238" s="42"/>
      <c r="O238" s="43" t="s">
        <v>1664</v>
      </c>
      <c r="P238" s="43"/>
      <c r="Q238" s="42" t="s">
        <v>45</v>
      </c>
      <c r="R238" s="42" t="s">
        <v>1666</v>
      </c>
      <c r="S238" s="42">
        <v>37970</v>
      </c>
      <c r="T238" s="42">
        <v>6680</v>
      </c>
      <c r="U238" s="42"/>
      <c r="V238" s="42"/>
      <c r="W238" s="44"/>
      <c r="X238" s="42"/>
      <c r="Y238" s="42"/>
      <c r="Z238" s="42"/>
      <c r="AA238" s="42"/>
      <c r="AB238" s="42"/>
      <c r="AC238" s="41"/>
      <c r="AD238" s="42"/>
      <c r="AE238" s="42"/>
      <c r="AF238" s="42"/>
    </row>
    <row r="239" spans="1:32" s="45" customFormat="1" ht="44.25" customHeight="1" x14ac:dyDescent="0.2">
      <c r="A239" s="41" t="s">
        <v>7199</v>
      </c>
      <c r="B239" s="42" t="s">
        <v>8603</v>
      </c>
      <c r="C239" s="41" t="s">
        <v>1356</v>
      </c>
      <c r="D239" s="42" t="s">
        <v>1667</v>
      </c>
      <c r="E239" s="42" t="s">
        <v>7200</v>
      </c>
      <c r="F239" s="42" t="s">
        <v>5261</v>
      </c>
      <c r="G239" s="42" t="s">
        <v>7201</v>
      </c>
      <c r="H239" s="42" t="s">
        <v>1668</v>
      </c>
      <c r="I239" s="42" t="s">
        <v>6302</v>
      </c>
      <c r="J239" s="42" t="s">
        <v>1669</v>
      </c>
      <c r="K239" s="42" t="s">
        <v>5370</v>
      </c>
      <c r="L239" s="42" t="s">
        <v>47</v>
      </c>
      <c r="M239" s="42" t="s">
        <v>1640</v>
      </c>
      <c r="N239" s="42" t="s">
        <v>5368</v>
      </c>
      <c r="O239" s="43" t="s">
        <v>5369</v>
      </c>
      <c r="P239" s="43"/>
      <c r="Q239" s="42" t="s">
        <v>1094</v>
      </c>
      <c r="R239" s="42" t="s">
        <v>7202</v>
      </c>
      <c r="S239" s="42">
        <v>41950</v>
      </c>
      <c r="T239" s="42">
        <v>7517</v>
      </c>
      <c r="U239" s="42"/>
      <c r="V239" s="42"/>
      <c r="W239" s="44"/>
      <c r="X239" s="42"/>
      <c r="Y239" s="42"/>
      <c r="Z239" s="42"/>
      <c r="AA239" s="42"/>
      <c r="AB239" s="42"/>
      <c r="AC239" s="41"/>
      <c r="AD239" s="42"/>
      <c r="AE239" s="42"/>
      <c r="AF239" s="42"/>
    </row>
    <row r="240" spans="1:32" s="45" customFormat="1" ht="44.25" customHeight="1" x14ac:dyDescent="0.2">
      <c r="A240" s="41" t="s">
        <v>7203</v>
      </c>
      <c r="B240" s="42">
        <v>734382000</v>
      </c>
      <c r="C240" s="41" t="s">
        <v>1432</v>
      </c>
      <c r="D240" s="42" t="s">
        <v>1670</v>
      </c>
      <c r="E240" s="42" t="s">
        <v>1469</v>
      </c>
      <c r="F240" s="42" t="s">
        <v>1671</v>
      </c>
      <c r="G240" s="42" t="s">
        <v>1672</v>
      </c>
      <c r="H240" s="42" t="s">
        <v>1673</v>
      </c>
      <c r="I240" s="42" t="s">
        <v>1674</v>
      </c>
      <c r="J240" s="42" t="s">
        <v>1675</v>
      </c>
      <c r="K240" s="42" t="s">
        <v>1676</v>
      </c>
      <c r="L240" s="42" t="s">
        <v>5311</v>
      </c>
      <c r="M240" s="42" t="s">
        <v>1677</v>
      </c>
      <c r="N240" s="42"/>
      <c r="O240" s="43" t="s">
        <v>1678</v>
      </c>
      <c r="P240" s="43"/>
      <c r="Q240" s="42">
        <v>93401</v>
      </c>
      <c r="R240" s="42" t="s">
        <v>1679</v>
      </c>
      <c r="S240" s="42">
        <v>37970</v>
      </c>
      <c r="T240" s="42">
        <v>6966</v>
      </c>
      <c r="U240" s="42"/>
      <c r="V240" s="42"/>
      <c r="W240" s="44"/>
      <c r="X240" s="42"/>
      <c r="Y240" s="42"/>
      <c r="Z240" s="42"/>
      <c r="AA240" s="42"/>
      <c r="AB240" s="42"/>
      <c r="AC240" s="41"/>
      <c r="AD240" s="42"/>
      <c r="AE240" s="42"/>
      <c r="AF240" s="42"/>
    </row>
    <row r="241" spans="1:32" s="45" customFormat="1" ht="44.25" customHeight="1" x14ac:dyDescent="0.2">
      <c r="A241" s="41" t="s">
        <v>7204</v>
      </c>
      <c r="B241" s="42">
        <v>733377003</v>
      </c>
      <c r="C241" s="41" t="s">
        <v>1356</v>
      </c>
      <c r="D241" s="42" t="s">
        <v>1680</v>
      </c>
      <c r="E241" s="42" t="s">
        <v>1681</v>
      </c>
      <c r="F241" s="42" t="s">
        <v>1682</v>
      </c>
      <c r="G241" s="42" t="s">
        <v>1683</v>
      </c>
      <c r="H241" s="42" t="s">
        <v>1684</v>
      </c>
      <c r="I241" s="42" t="s">
        <v>1685</v>
      </c>
      <c r="J241" s="42" t="s">
        <v>1686</v>
      </c>
      <c r="K241" s="42" t="s">
        <v>1688</v>
      </c>
      <c r="L241" s="42" t="s">
        <v>47</v>
      </c>
      <c r="M241" s="42" t="s">
        <v>623</v>
      </c>
      <c r="N241" s="42" t="s">
        <v>1689</v>
      </c>
      <c r="O241" s="43" t="s">
        <v>1687</v>
      </c>
      <c r="P241" s="43"/>
      <c r="Q241" s="42">
        <v>93401</v>
      </c>
      <c r="R241" s="42" t="s">
        <v>1690</v>
      </c>
      <c r="S241" s="42">
        <v>37970</v>
      </c>
      <c r="T241" s="42">
        <v>7045</v>
      </c>
      <c r="U241" s="42"/>
      <c r="V241" s="42"/>
      <c r="W241" s="44"/>
      <c r="X241" s="42"/>
      <c r="Y241" s="42"/>
      <c r="Z241" s="42"/>
      <c r="AA241" s="42"/>
      <c r="AB241" s="42"/>
      <c r="AC241" s="41"/>
      <c r="AD241" s="42"/>
      <c r="AE241" s="42"/>
      <c r="AF241" s="42"/>
    </row>
    <row r="242" spans="1:32" s="45" customFormat="1" ht="44.25" customHeight="1" x14ac:dyDescent="0.2">
      <c r="A242" s="41" t="s">
        <v>1691</v>
      </c>
      <c r="B242" s="42" t="s">
        <v>8531</v>
      </c>
      <c r="C242" s="41" t="s">
        <v>1356</v>
      </c>
      <c r="D242" s="42" t="s">
        <v>1692</v>
      </c>
      <c r="E242" s="42" t="s">
        <v>1693</v>
      </c>
      <c r="F242" s="42" t="s">
        <v>1694</v>
      </c>
      <c r="G242" s="42" t="s">
        <v>1695</v>
      </c>
      <c r="H242" s="42" t="s">
        <v>1696</v>
      </c>
      <c r="I242" s="42" t="s">
        <v>1697</v>
      </c>
      <c r="J242" s="42" t="s">
        <v>1698</v>
      </c>
      <c r="K242" s="42" t="s">
        <v>1699</v>
      </c>
      <c r="L242" s="42" t="s">
        <v>47</v>
      </c>
      <c r="M242" s="42" t="s">
        <v>732</v>
      </c>
      <c r="N242" s="42" t="s">
        <v>1700</v>
      </c>
      <c r="O242" s="43"/>
      <c r="P242" s="43"/>
      <c r="Q242" s="42" t="s">
        <v>368</v>
      </c>
      <c r="R242" s="42" t="s">
        <v>1701</v>
      </c>
      <c r="S242" s="42">
        <v>39322</v>
      </c>
      <c r="T242" s="42">
        <v>7370</v>
      </c>
      <c r="U242" s="42"/>
      <c r="V242" s="42"/>
      <c r="W242" s="44"/>
      <c r="X242" s="42"/>
      <c r="Y242" s="42"/>
      <c r="Z242" s="42"/>
      <c r="AA242" s="42"/>
      <c r="AB242" s="42"/>
      <c r="AC242" s="41"/>
      <c r="AD242" s="42"/>
      <c r="AE242" s="42"/>
      <c r="AF242" s="42"/>
    </row>
    <row r="243" spans="1:32" s="45" customFormat="1" ht="44.25" customHeight="1" x14ac:dyDescent="0.2">
      <c r="A243" s="41" t="s">
        <v>7205</v>
      </c>
      <c r="B243" s="42">
        <v>651619912</v>
      </c>
      <c r="C243" s="41" t="s">
        <v>1702</v>
      </c>
      <c r="D243" s="42" t="s">
        <v>1703</v>
      </c>
      <c r="E243" s="42" t="s">
        <v>8079</v>
      </c>
      <c r="F243" s="42" t="s">
        <v>1704</v>
      </c>
      <c r="G243" s="42" t="s">
        <v>1705</v>
      </c>
      <c r="H243" s="42" t="s">
        <v>8080</v>
      </c>
      <c r="I243" s="42" t="s">
        <v>8081</v>
      </c>
      <c r="J243" s="42" t="s">
        <v>1706</v>
      </c>
      <c r="K243" s="42" t="s">
        <v>8082</v>
      </c>
      <c r="L243" s="42" t="s">
        <v>538</v>
      </c>
      <c r="M243" s="42" t="s">
        <v>8083</v>
      </c>
      <c r="N243" s="42" t="s">
        <v>1708</v>
      </c>
      <c r="O243" s="43" t="s">
        <v>1707</v>
      </c>
      <c r="P243" s="43"/>
      <c r="Q243" s="42">
        <v>93401</v>
      </c>
      <c r="R243" s="42" t="s">
        <v>8084</v>
      </c>
      <c r="S243" s="42">
        <v>43395</v>
      </c>
      <c r="T243" s="42">
        <v>7660</v>
      </c>
      <c r="U243" s="42"/>
      <c r="V243" s="42"/>
      <c r="W243" s="44"/>
      <c r="X243" s="42"/>
      <c r="Y243" s="42"/>
      <c r="Z243" s="42"/>
      <c r="AA243" s="42"/>
      <c r="AB243" s="42"/>
      <c r="AC243" s="41"/>
      <c r="AD243" s="42"/>
      <c r="AE243" s="42"/>
      <c r="AF243" s="42"/>
    </row>
    <row r="244" spans="1:32" s="45" customFormat="1" ht="44.25" customHeight="1" x14ac:dyDescent="0.2">
      <c r="A244" s="41" t="s">
        <v>7206</v>
      </c>
      <c r="B244" s="42">
        <v>730767005</v>
      </c>
      <c r="C244" s="41" t="s">
        <v>1710</v>
      </c>
      <c r="D244" s="42" t="s">
        <v>1711</v>
      </c>
      <c r="E244" s="42" t="s">
        <v>1712</v>
      </c>
      <c r="F244" s="42" t="s">
        <v>1709</v>
      </c>
      <c r="G244" s="42" t="s">
        <v>1713</v>
      </c>
      <c r="H244" s="42" t="s">
        <v>1714</v>
      </c>
      <c r="I244" s="42" t="s">
        <v>1715</v>
      </c>
      <c r="J244" s="42" t="s">
        <v>1716</v>
      </c>
      <c r="K244" s="42" t="s">
        <v>1718</v>
      </c>
      <c r="L244" s="42" t="s">
        <v>47</v>
      </c>
      <c r="M244" s="42" t="s">
        <v>1286</v>
      </c>
      <c r="N244" s="42" t="s">
        <v>1719</v>
      </c>
      <c r="O244" s="43" t="s">
        <v>1717</v>
      </c>
      <c r="P244" s="43"/>
      <c r="Q244" s="42">
        <v>93401</v>
      </c>
      <c r="R244" s="42" t="s">
        <v>1720</v>
      </c>
      <c r="S244" s="42">
        <v>37970</v>
      </c>
      <c r="T244" s="42">
        <v>6993</v>
      </c>
      <c r="U244" s="42"/>
      <c r="V244" s="42"/>
      <c r="W244" s="44"/>
      <c r="X244" s="42"/>
      <c r="Y244" s="42"/>
      <c r="Z244" s="42"/>
      <c r="AA244" s="42"/>
      <c r="AB244" s="42"/>
      <c r="AC244" s="41"/>
      <c r="AD244" s="42"/>
      <c r="AE244" s="42"/>
      <c r="AF244" s="42"/>
    </row>
    <row r="245" spans="1:32" s="45" customFormat="1" ht="44.25" customHeight="1" x14ac:dyDescent="0.2">
      <c r="A245" s="41" t="s">
        <v>6186</v>
      </c>
      <c r="B245" s="42">
        <v>651935253</v>
      </c>
      <c r="C245" s="41"/>
      <c r="D245" s="42" t="s">
        <v>6562</v>
      </c>
      <c r="E245" s="42" t="s">
        <v>7207</v>
      </c>
      <c r="F245" s="42" t="s">
        <v>6187</v>
      </c>
      <c r="G245" s="42" t="s">
        <v>7208</v>
      </c>
      <c r="H245" s="42" t="s">
        <v>6188</v>
      </c>
      <c r="I245" s="42" t="s">
        <v>7209</v>
      </c>
      <c r="J245" s="42" t="s">
        <v>7210</v>
      </c>
      <c r="K245" s="42" t="s">
        <v>6563</v>
      </c>
      <c r="L245" s="42" t="s">
        <v>47</v>
      </c>
      <c r="M245" s="42" t="s">
        <v>1594</v>
      </c>
      <c r="N245" s="42" t="s">
        <v>6189</v>
      </c>
      <c r="O245" s="43" t="s">
        <v>6564</v>
      </c>
      <c r="P245" s="43"/>
      <c r="Q245" s="42">
        <v>93401</v>
      </c>
      <c r="R245" s="42" t="s">
        <v>7114</v>
      </c>
      <c r="S245" s="42">
        <v>44104</v>
      </c>
      <c r="T245" s="42">
        <v>7714</v>
      </c>
      <c r="U245" s="42"/>
      <c r="V245" s="42"/>
      <c r="W245" s="44"/>
      <c r="X245" s="42"/>
      <c r="Y245" s="42"/>
      <c r="Z245" s="42"/>
      <c r="AA245" s="42"/>
      <c r="AB245" s="42"/>
      <c r="AC245" s="41"/>
      <c r="AD245" s="42"/>
      <c r="AE245" s="42"/>
      <c r="AF245" s="42"/>
    </row>
    <row r="246" spans="1:32" s="45" customFormat="1" ht="44.25" customHeight="1" x14ac:dyDescent="0.2">
      <c r="A246" s="41" t="s">
        <v>7211</v>
      </c>
      <c r="B246" s="42">
        <v>730752008</v>
      </c>
      <c r="C246" s="41" t="s">
        <v>1356</v>
      </c>
      <c r="D246" s="42" t="s">
        <v>1721</v>
      </c>
      <c r="E246" s="42" t="s">
        <v>1722</v>
      </c>
      <c r="F246" s="42" t="s">
        <v>1723</v>
      </c>
      <c r="G246" s="42" t="s">
        <v>1724</v>
      </c>
      <c r="H246" s="42" t="s">
        <v>1725</v>
      </c>
      <c r="I246" s="42" t="s">
        <v>1726</v>
      </c>
      <c r="J246" s="42" t="s">
        <v>1727</v>
      </c>
      <c r="K246" s="42" t="s">
        <v>1728</v>
      </c>
      <c r="L246" s="42" t="s">
        <v>47</v>
      </c>
      <c r="M246" s="42" t="s">
        <v>1399</v>
      </c>
      <c r="N246" s="42" t="s">
        <v>1729</v>
      </c>
      <c r="O246" s="43"/>
      <c r="P246" s="43"/>
      <c r="Q246" s="42" t="s">
        <v>368</v>
      </c>
      <c r="R246" s="42" t="s">
        <v>1730</v>
      </c>
      <c r="S246" s="42">
        <v>39720</v>
      </c>
      <c r="T246" s="42">
        <v>7405</v>
      </c>
      <c r="U246" s="42"/>
      <c r="V246" s="42"/>
      <c r="W246" s="44"/>
      <c r="X246" s="42"/>
      <c r="Y246" s="42"/>
      <c r="Z246" s="42"/>
      <c r="AA246" s="42"/>
      <c r="AB246" s="42"/>
      <c r="AC246" s="41"/>
      <c r="AD246" s="42"/>
      <c r="AE246" s="42"/>
      <c r="AF246" s="42"/>
    </row>
    <row r="247" spans="1:32" s="45" customFormat="1" ht="44.25" customHeight="1" x14ac:dyDescent="0.2">
      <c r="A247" s="41" t="s">
        <v>7212</v>
      </c>
      <c r="B247" s="42">
        <v>715814005</v>
      </c>
      <c r="C247" s="41" t="s">
        <v>1356</v>
      </c>
      <c r="D247" s="42" t="s">
        <v>1731</v>
      </c>
      <c r="E247" s="42" t="s">
        <v>1732</v>
      </c>
      <c r="F247" s="42" t="s">
        <v>1733</v>
      </c>
      <c r="G247" s="42" t="s">
        <v>1734</v>
      </c>
      <c r="H247" s="42" t="s">
        <v>621</v>
      </c>
      <c r="I247" s="42" t="s">
        <v>1735</v>
      </c>
      <c r="J247" s="42" t="s">
        <v>1736</v>
      </c>
      <c r="K247" s="42" t="s">
        <v>1738</v>
      </c>
      <c r="L247" s="42" t="s">
        <v>47</v>
      </c>
      <c r="M247" s="42" t="s">
        <v>623</v>
      </c>
      <c r="N247" s="42" t="s">
        <v>1739</v>
      </c>
      <c r="O247" s="43" t="s">
        <v>1737</v>
      </c>
      <c r="P247" s="43"/>
      <c r="Q247" s="42">
        <v>93401</v>
      </c>
      <c r="R247" s="42" t="s">
        <v>1740</v>
      </c>
      <c r="S247" s="42">
        <v>37970</v>
      </c>
      <c r="T247" s="42">
        <v>6885</v>
      </c>
      <c r="U247" s="42"/>
      <c r="V247" s="42"/>
      <c r="W247" s="44"/>
      <c r="X247" s="42"/>
      <c r="Y247" s="42"/>
      <c r="Z247" s="42"/>
      <c r="AA247" s="42"/>
      <c r="AB247" s="42"/>
      <c r="AC247" s="41"/>
      <c r="AD247" s="42"/>
      <c r="AE247" s="42"/>
      <c r="AF247" s="42"/>
    </row>
    <row r="248" spans="1:32" s="45" customFormat="1" ht="44.25" customHeight="1" x14ac:dyDescent="0.2">
      <c r="A248" s="41" t="s">
        <v>7213</v>
      </c>
      <c r="B248" s="42" t="s">
        <v>8532</v>
      </c>
      <c r="C248" s="41" t="s">
        <v>1368</v>
      </c>
      <c r="D248" s="42" t="s">
        <v>1741</v>
      </c>
      <c r="E248" s="42" t="s">
        <v>6438</v>
      </c>
      <c r="F248" s="42" t="s">
        <v>1742</v>
      </c>
      <c r="G248" s="42" t="s">
        <v>1743</v>
      </c>
      <c r="H248" s="42" t="s">
        <v>1361</v>
      </c>
      <c r="I248" s="42" t="s">
        <v>6439</v>
      </c>
      <c r="J248" s="42" t="s">
        <v>6440</v>
      </c>
      <c r="K248" s="42" t="s">
        <v>6441</v>
      </c>
      <c r="L248" s="42" t="s">
        <v>538</v>
      </c>
      <c r="M248" s="42" t="s">
        <v>187</v>
      </c>
      <c r="N248" s="42" t="s">
        <v>6442</v>
      </c>
      <c r="O248" s="43" t="s">
        <v>1744</v>
      </c>
      <c r="P248" s="43"/>
      <c r="Q248" s="42" t="s">
        <v>1380</v>
      </c>
      <c r="R248" s="42" t="s">
        <v>6443</v>
      </c>
      <c r="S248" s="42">
        <v>42902</v>
      </c>
      <c r="T248" s="42">
        <v>7632</v>
      </c>
      <c r="U248" s="42"/>
      <c r="V248" s="42"/>
      <c r="W248" s="44"/>
      <c r="X248" s="42"/>
      <c r="Y248" s="42"/>
      <c r="Z248" s="42"/>
      <c r="AA248" s="42"/>
      <c r="AB248" s="42"/>
      <c r="AC248" s="41"/>
      <c r="AD248" s="42"/>
      <c r="AE248" s="42"/>
      <c r="AF248" s="42"/>
    </row>
    <row r="249" spans="1:32" s="45" customFormat="1" ht="44.25" customHeight="1" x14ac:dyDescent="0.2">
      <c r="A249" s="41" t="s">
        <v>7214</v>
      </c>
      <c r="B249" s="42">
        <v>651705223</v>
      </c>
      <c r="C249" s="41"/>
      <c r="D249" s="42" t="s">
        <v>6565</v>
      </c>
      <c r="E249" s="42" t="s">
        <v>5994</v>
      </c>
      <c r="F249" s="42" t="s">
        <v>5362</v>
      </c>
      <c r="G249" s="42" t="s">
        <v>5371</v>
      </c>
      <c r="H249" s="42" t="s">
        <v>5363</v>
      </c>
      <c r="I249" s="42" t="s">
        <v>5364</v>
      </c>
      <c r="J249" s="42" t="s">
        <v>5365</v>
      </c>
      <c r="K249" s="42" t="s">
        <v>5995</v>
      </c>
      <c r="L249" s="42" t="s">
        <v>5315</v>
      </c>
      <c r="M249" s="42" t="s">
        <v>872</v>
      </c>
      <c r="N249" s="42" t="s">
        <v>5366</v>
      </c>
      <c r="O249" s="43" t="s">
        <v>5367</v>
      </c>
      <c r="P249" s="43"/>
      <c r="Q249" s="42" t="s">
        <v>45</v>
      </c>
      <c r="R249" s="42" t="s">
        <v>6116</v>
      </c>
      <c r="S249" s="42">
        <v>43595</v>
      </c>
      <c r="T249" s="42">
        <v>7676</v>
      </c>
      <c r="U249" s="42"/>
      <c r="V249" s="42"/>
      <c r="W249" s="44"/>
      <c r="X249" s="42"/>
      <c r="Y249" s="42"/>
      <c r="Z249" s="42"/>
      <c r="AA249" s="42"/>
      <c r="AB249" s="42"/>
      <c r="AC249" s="41"/>
      <c r="AD249" s="42"/>
      <c r="AE249" s="42"/>
      <c r="AF249" s="42"/>
    </row>
    <row r="250" spans="1:32" s="45" customFormat="1" ht="44.25" customHeight="1" x14ac:dyDescent="0.2">
      <c r="A250" s="41" t="s">
        <v>7215</v>
      </c>
      <c r="B250" s="42">
        <v>655044205</v>
      </c>
      <c r="C250" s="41" t="s">
        <v>1368</v>
      </c>
      <c r="D250" s="42" t="s">
        <v>1745</v>
      </c>
      <c r="E250" s="42" t="s">
        <v>1746</v>
      </c>
      <c r="F250" s="42" t="s">
        <v>1747</v>
      </c>
      <c r="G250" s="42" t="s">
        <v>1748</v>
      </c>
      <c r="H250" s="42" t="s">
        <v>1749</v>
      </c>
      <c r="I250" s="42" t="s">
        <v>1750</v>
      </c>
      <c r="J250" s="42" t="s">
        <v>1751</v>
      </c>
      <c r="K250" s="42" t="s">
        <v>1753</v>
      </c>
      <c r="L250" s="42" t="s">
        <v>47</v>
      </c>
      <c r="M250" s="42" t="s">
        <v>1755</v>
      </c>
      <c r="N250" s="42" t="s">
        <v>1754</v>
      </c>
      <c r="O250" s="43" t="s">
        <v>1752</v>
      </c>
      <c r="P250" s="43"/>
      <c r="Q250" s="42" t="s">
        <v>45</v>
      </c>
      <c r="R250" s="42" t="s">
        <v>1756</v>
      </c>
      <c r="S250" s="42">
        <v>38898</v>
      </c>
      <c r="T250" s="42">
        <v>7323</v>
      </c>
      <c r="U250" s="42"/>
      <c r="V250" s="42"/>
      <c r="W250" s="44"/>
      <c r="X250" s="42"/>
      <c r="Y250" s="42"/>
      <c r="Z250" s="42"/>
      <c r="AA250" s="42"/>
      <c r="AB250" s="42"/>
      <c r="AC250" s="41"/>
      <c r="AD250" s="42"/>
      <c r="AE250" s="42"/>
      <c r="AF250" s="42"/>
    </row>
    <row r="251" spans="1:32" s="45" customFormat="1" ht="44.25" customHeight="1" x14ac:dyDescent="0.2">
      <c r="A251" s="41" t="s">
        <v>7216</v>
      </c>
      <c r="B251" s="42">
        <v>721476006</v>
      </c>
      <c r="C251" s="41" t="s">
        <v>1432</v>
      </c>
      <c r="D251" s="42" t="s">
        <v>1757</v>
      </c>
      <c r="E251" s="42" t="s">
        <v>7217</v>
      </c>
      <c r="F251" s="42" t="s">
        <v>1758</v>
      </c>
      <c r="G251" s="42" t="s">
        <v>1759</v>
      </c>
      <c r="H251" s="42" t="s">
        <v>958</v>
      </c>
      <c r="I251" s="42" t="s">
        <v>7218</v>
      </c>
      <c r="J251" s="42" t="s">
        <v>1760</v>
      </c>
      <c r="K251" s="42" t="s">
        <v>1762</v>
      </c>
      <c r="L251" s="42" t="s">
        <v>5350</v>
      </c>
      <c r="M251" s="42" t="s">
        <v>758</v>
      </c>
      <c r="N251" s="42" t="s">
        <v>1763</v>
      </c>
      <c r="O251" s="43" t="s">
        <v>1761</v>
      </c>
      <c r="P251" s="43"/>
      <c r="Q251" s="42">
        <v>93910</v>
      </c>
      <c r="R251" s="42" t="s">
        <v>7219</v>
      </c>
      <c r="S251" s="42">
        <v>37970</v>
      </c>
      <c r="T251" s="42">
        <v>6864</v>
      </c>
      <c r="U251" s="42"/>
      <c r="V251" s="42"/>
      <c r="W251" s="44"/>
      <c r="X251" s="42"/>
      <c r="Y251" s="42"/>
      <c r="Z251" s="42"/>
      <c r="AA251" s="42"/>
      <c r="AB251" s="42"/>
      <c r="AC251" s="41"/>
      <c r="AD251" s="42"/>
      <c r="AE251" s="42"/>
      <c r="AF251" s="42"/>
    </row>
    <row r="252" spans="1:32" s="45" customFormat="1" ht="44.25" customHeight="1" x14ac:dyDescent="0.2">
      <c r="A252" s="41" t="s">
        <v>7220</v>
      </c>
      <c r="B252" s="42">
        <v>740165003</v>
      </c>
      <c r="C252" s="41" t="s">
        <v>1356</v>
      </c>
      <c r="D252" s="42" t="s">
        <v>1764</v>
      </c>
      <c r="E252" s="42" t="s">
        <v>1765</v>
      </c>
      <c r="F252" s="42" t="s">
        <v>1766</v>
      </c>
      <c r="G252" s="42" t="s">
        <v>1767</v>
      </c>
      <c r="H252" s="42" t="s">
        <v>1768</v>
      </c>
      <c r="I252" s="42" t="s">
        <v>1769</v>
      </c>
      <c r="J252" s="42" t="s">
        <v>1770</v>
      </c>
      <c r="K252" s="42" t="s">
        <v>1771</v>
      </c>
      <c r="L252" s="42" t="s">
        <v>47</v>
      </c>
      <c r="M252" s="42" t="s">
        <v>946</v>
      </c>
      <c r="N252" s="42"/>
      <c r="O252" s="43" t="s">
        <v>1772</v>
      </c>
      <c r="P252" s="43"/>
      <c r="Q252" s="42" t="s">
        <v>83</v>
      </c>
      <c r="R252" s="42" t="s">
        <v>1773</v>
      </c>
      <c r="S252" s="42">
        <v>39332</v>
      </c>
      <c r="T252" s="42">
        <v>7373</v>
      </c>
      <c r="U252" s="42"/>
      <c r="V252" s="42"/>
      <c r="W252" s="44"/>
      <c r="X252" s="42"/>
      <c r="Y252" s="42"/>
      <c r="Z252" s="42"/>
      <c r="AA252" s="42"/>
      <c r="AB252" s="42"/>
      <c r="AC252" s="41"/>
      <c r="AD252" s="42"/>
      <c r="AE252" s="42"/>
      <c r="AF252" s="42"/>
    </row>
    <row r="253" spans="1:32" s="45" customFormat="1" ht="44.25" customHeight="1" x14ac:dyDescent="0.2">
      <c r="A253" s="41" t="s">
        <v>7221</v>
      </c>
      <c r="B253" s="42">
        <v>722884000</v>
      </c>
      <c r="C253" s="41" t="s">
        <v>1356</v>
      </c>
      <c r="D253" s="42" t="s">
        <v>1774</v>
      </c>
      <c r="E253" s="42" t="s">
        <v>6013</v>
      </c>
      <c r="F253" s="42" t="s">
        <v>1775</v>
      </c>
      <c r="G253" s="42" t="s">
        <v>6017</v>
      </c>
      <c r="H253" s="42" t="s">
        <v>1776</v>
      </c>
      <c r="I253" s="42" t="s">
        <v>6018</v>
      </c>
      <c r="J253" s="42" t="s">
        <v>6019</v>
      </c>
      <c r="K253" s="42" t="s">
        <v>6014</v>
      </c>
      <c r="L253" s="42" t="s">
        <v>5315</v>
      </c>
      <c r="M253" s="42" t="s">
        <v>1140</v>
      </c>
      <c r="N253" s="42" t="s">
        <v>6015</v>
      </c>
      <c r="O253" s="43" t="s">
        <v>6016</v>
      </c>
      <c r="P253" s="43"/>
      <c r="Q253" s="42" t="s">
        <v>1094</v>
      </c>
      <c r="R253" s="42" t="s">
        <v>6118</v>
      </c>
      <c r="S253" s="42">
        <v>37970</v>
      </c>
      <c r="T253" s="42">
        <v>6914</v>
      </c>
      <c r="U253" s="42"/>
      <c r="V253" s="42"/>
      <c r="W253" s="44"/>
      <c r="X253" s="42"/>
      <c r="Y253" s="42"/>
      <c r="Z253" s="42"/>
      <c r="AA253" s="42"/>
      <c r="AB253" s="42"/>
      <c r="AC253" s="41"/>
      <c r="AD253" s="42"/>
      <c r="AE253" s="42"/>
      <c r="AF253" s="42"/>
    </row>
    <row r="254" spans="1:32" s="45" customFormat="1" ht="44.25" customHeight="1" x14ac:dyDescent="0.2">
      <c r="A254" s="41" t="s">
        <v>7222</v>
      </c>
      <c r="B254" s="42">
        <v>722517008</v>
      </c>
      <c r="C254" s="41" t="s">
        <v>1356</v>
      </c>
      <c r="D254" s="42" t="s">
        <v>1777</v>
      </c>
      <c r="E254" s="42" t="s">
        <v>1778</v>
      </c>
      <c r="F254" s="42" t="s">
        <v>1779</v>
      </c>
      <c r="G254" s="42" t="s">
        <v>1780</v>
      </c>
      <c r="H254" s="42" t="s">
        <v>1781</v>
      </c>
      <c r="I254" s="42" t="s">
        <v>1782</v>
      </c>
      <c r="J254" s="42" t="s">
        <v>1783</v>
      </c>
      <c r="K254" s="42" t="s">
        <v>1785</v>
      </c>
      <c r="L254" s="42" t="s">
        <v>47</v>
      </c>
      <c r="M254" s="42" t="s">
        <v>1286</v>
      </c>
      <c r="N254" s="42" t="s">
        <v>1786</v>
      </c>
      <c r="O254" s="43" t="s">
        <v>1784</v>
      </c>
      <c r="P254" s="43"/>
      <c r="Q254" s="42" t="s">
        <v>83</v>
      </c>
      <c r="R254" s="42" t="s">
        <v>1787</v>
      </c>
      <c r="S254" s="42">
        <v>39349</v>
      </c>
      <c r="T254" s="42">
        <v>7374</v>
      </c>
      <c r="U254" s="42"/>
      <c r="V254" s="42"/>
      <c r="W254" s="44"/>
      <c r="X254" s="42"/>
      <c r="Y254" s="42"/>
      <c r="Z254" s="42"/>
      <c r="AA254" s="42"/>
      <c r="AB254" s="42"/>
      <c r="AC254" s="41"/>
      <c r="AD254" s="42"/>
      <c r="AE254" s="42"/>
      <c r="AF254" s="42"/>
    </row>
    <row r="255" spans="1:32" s="45" customFormat="1" ht="44.25" customHeight="1" x14ac:dyDescent="0.2">
      <c r="A255" s="41" t="s">
        <v>7223</v>
      </c>
      <c r="B255" s="42">
        <v>651515092</v>
      </c>
      <c r="C255" s="41" t="s">
        <v>1356</v>
      </c>
      <c r="D255" s="42" t="s">
        <v>1788</v>
      </c>
      <c r="E255" s="42" t="s">
        <v>6100</v>
      </c>
      <c r="F255" s="42" t="s">
        <v>1789</v>
      </c>
      <c r="G255" s="42" t="s">
        <v>1790</v>
      </c>
      <c r="H255" s="42" t="s">
        <v>1791</v>
      </c>
      <c r="I255" s="42" t="s">
        <v>6144</v>
      </c>
      <c r="J255" s="42" t="s">
        <v>1792</v>
      </c>
      <c r="K255" s="42" t="s">
        <v>6027</v>
      </c>
      <c r="L255" s="42" t="s">
        <v>538</v>
      </c>
      <c r="M255" s="42" t="s">
        <v>1793</v>
      </c>
      <c r="N255" s="42" t="s">
        <v>6028</v>
      </c>
      <c r="O255" s="43" t="s">
        <v>6029</v>
      </c>
      <c r="P255" s="43"/>
      <c r="Q255" s="42" t="s">
        <v>600</v>
      </c>
      <c r="R255" s="42" t="s">
        <v>6101</v>
      </c>
      <c r="S255" s="42">
        <v>43482</v>
      </c>
      <c r="T255" s="42">
        <v>7668</v>
      </c>
      <c r="U255" s="42"/>
      <c r="V255" s="42"/>
      <c r="W255" s="44"/>
      <c r="X255" s="42"/>
      <c r="Y255" s="42"/>
      <c r="Z255" s="42"/>
      <c r="AA255" s="42"/>
      <c r="AB255" s="42"/>
      <c r="AC255" s="41"/>
      <c r="AD255" s="42"/>
      <c r="AE255" s="42"/>
      <c r="AF255" s="42"/>
    </row>
    <row r="256" spans="1:32" s="45" customFormat="1" ht="44.25" customHeight="1" x14ac:dyDescent="0.2">
      <c r="A256" s="41" t="s">
        <v>7224</v>
      </c>
      <c r="B256" s="42">
        <v>740097008</v>
      </c>
      <c r="C256" s="41" t="s">
        <v>1368</v>
      </c>
      <c r="D256" s="42" t="s">
        <v>1794</v>
      </c>
      <c r="E256" s="42" t="s">
        <v>1795</v>
      </c>
      <c r="F256" s="42" t="s">
        <v>1796</v>
      </c>
      <c r="G256" s="42" t="s">
        <v>1797</v>
      </c>
      <c r="H256" s="42" t="s">
        <v>1798</v>
      </c>
      <c r="I256" s="42" t="s">
        <v>1799</v>
      </c>
      <c r="J256" s="42" t="s">
        <v>1800</v>
      </c>
      <c r="K256" s="42" t="s">
        <v>1802</v>
      </c>
      <c r="L256" s="42" t="s">
        <v>47</v>
      </c>
      <c r="M256" s="42" t="s">
        <v>623</v>
      </c>
      <c r="N256" s="42"/>
      <c r="O256" s="43" t="s">
        <v>1801</v>
      </c>
      <c r="P256" s="43"/>
      <c r="Q256" s="42" t="s">
        <v>368</v>
      </c>
      <c r="R256" s="42" t="s">
        <v>1803</v>
      </c>
      <c r="S256" s="42">
        <v>40366</v>
      </c>
      <c r="T256" s="42">
        <v>7429</v>
      </c>
      <c r="U256" s="42"/>
      <c r="V256" s="42"/>
      <c r="W256" s="44"/>
      <c r="X256" s="42"/>
      <c r="Y256" s="42"/>
      <c r="Z256" s="42"/>
      <c r="AA256" s="42"/>
      <c r="AB256" s="42"/>
      <c r="AC256" s="41"/>
      <c r="AD256" s="42"/>
      <c r="AE256" s="42"/>
      <c r="AF256" s="42"/>
    </row>
    <row r="257" spans="1:32" s="45" customFormat="1" ht="44.25" customHeight="1" x14ac:dyDescent="0.2">
      <c r="A257" s="41" t="s">
        <v>7225</v>
      </c>
      <c r="B257" s="42">
        <v>656852305</v>
      </c>
      <c r="C257" s="41" t="s">
        <v>1356</v>
      </c>
      <c r="D257" s="42" t="s">
        <v>1804</v>
      </c>
      <c r="E257" s="42" t="s">
        <v>1805</v>
      </c>
      <c r="F257" s="42" t="s">
        <v>1806</v>
      </c>
      <c r="G257" s="42" t="s">
        <v>1807</v>
      </c>
      <c r="H257" s="42" t="s">
        <v>1808</v>
      </c>
      <c r="I257" s="42" t="s">
        <v>1809</v>
      </c>
      <c r="J257" s="42" t="s">
        <v>1810</v>
      </c>
      <c r="K257" s="42" t="s">
        <v>1811</v>
      </c>
      <c r="L257" s="42" t="s">
        <v>47</v>
      </c>
      <c r="M257" s="42" t="s">
        <v>1812</v>
      </c>
      <c r="N257" s="42"/>
      <c r="O257" s="43"/>
      <c r="P257" s="43"/>
      <c r="Q257" s="42" t="s">
        <v>1094</v>
      </c>
      <c r="R257" s="42" t="s">
        <v>1813</v>
      </c>
      <c r="S257" s="42">
        <v>39128</v>
      </c>
      <c r="T257" s="42">
        <v>7346</v>
      </c>
      <c r="U257" s="42"/>
      <c r="V257" s="42"/>
      <c r="W257" s="44"/>
      <c r="X257" s="42"/>
      <c r="Y257" s="42"/>
      <c r="Z257" s="42"/>
      <c r="AA257" s="42"/>
      <c r="AB257" s="42"/>
      <c r="AC257" s="41"/>
      <c r="AD257" s="42"/>
      <c r="AE257" s="42"/>
      <c r="AF257" s="42"/>
    </row>
    <row r="258" spans="1:32" s="45" customFormat="1" ht="44.25" customHeight="1" x14ac:dyDescent="0.2">
      <c r="A258" s="41" t="s">
        <v>7226</v>
      </c>
      <c r="B258" s="42">
        <v>650359615</v>
      </c>
      <c r="C258" s="41" t="s">
        <v>1356</v>
      </c>
      <c r="D258" s="42" t="s">
        <v>1814</v>
      </c>
      <c r="E258" s="42" t="s">
        <v>1815</v>
      </c>
      <c r="F258" s="42" t="s">
        <v>1816</v>
      </c>
      <c r="G258" s="42" t="s">
        <v>1817</v>
      </c>
      <c r="H258" s="42" t="s">
        <v>1818</v>
      </c>
      <c r="I258" s="42" t="s">
        <v>1819</v>
      </c>
      <c r="J258" s="42" t="s">
        <v>1820</v>
      </c>
      <c r="K258" s="42" t="s">
        <v>1821</v>
      </c>
      <c r="L258" s="42" t="s">
        <v>47</v>
      </c>
      <c r="M258" s="42" t="s">
        <v>732</v>
      </c>
      <c r="N258" s="42"/>
      <c r="O258" s="43"/>
      <c r="P258" s="43"/>
      <c r="Q258" s="42">
        <v>93401</v>
      </c>
      <c r="R258" s="42" t="s">
        <v>1822</v>
      </c>
      <c r="S258" s="42">
        <v>40753</v>
      </c>
      <c r="T258" s="42">
        <v>7447</v>
      </c>
      <c r="U258" s="42"/>
      <c r="V258" s="42"/>
      <c r="W258" s="44"/>
      <c r="X258" s="42"/>
      <c r="Y258" s="42"/>
      <c r="Z258" s="42"/>
      <c r="AA258" s="42"/>
      <c r="AB258" s="42"/>
      <c r="AC258" s="41"/>
      <c r="AD258" s="42"/>
      <c r="AE258" s="42"/>
      <c r="AF258" s="42"/>
    </row>
    <row r="259" spans="1:32" s="45" customFormat="1" ht="44.25" customHeight="1" x14ac:dyDescent="0.2">
      <c r="A259" s="41" t="s">
        <v>7227</v>
      </c>
      <c r="B259" s="42">
        <v>651747023</v>
      </c>
      <c r="C259" s="41" t="s">
        <v>72</v>
      </c>
      <c r="D259" s="42" t="s">
        <v>5771</v>
      </c>
      <c r="E259" s="42" t="s">
        <v>7228</v>
      </c>
      <c r="F259" s="42" t="s">
        <v>1823</v>
      </c>
      <c r="G259" s="42" t="s">
        <v>7229</v>
      </c>
      <c r="H259" s="42" t="s">
        <v>1791</v>
      </c>
      <c r="I259" s="42" t="s">
        <v>1824</v>
      </c>
      <c r="J259" s="42" t="s">
        <v>1825</v>
      </c>
      <c r="K259" s="42" t="s">
        <v>6123</v>
      </c>
      <c r="L259" s="42" t="s">
        <v>47</v>
      </c>
      <c r="M259" s="42" t="s">
        <v>1286</v>
      </c>
      <c r="N259" s="42">
        <v>226698697</v>
      </c>
      <c r="O259" s="43" t="s">
        <v>1826</v>
      </c>
      <c r="P259" s="43"/>
      <c r="Q259" s="42" t="s">
        <v>600</v>
      </c>
      <c r="R259" s="42" t="s">
        <v>7230</v>
      </c>
      <c r="S259" s="42">
        <v>43503</v>
      </c>
      <c r="T259" s="42">
        <v>7670</v>
      </c>
      <c r="U259" s="42"/>
      <c r="V259" s="42"/>
      <c r="W259" s="44"/>
      <c r="X259" s="42"/>
      <c r="Y259" s="42"/>
      <c r="Z259" s="42"/>
      <c r="AA259" s="42"/>
      <c r="AB259" s="42"/>
      <c r="AC259" s="41"/>
      <c r="AD259" s="42"/>
      <c r="AE259" s="42"/>
      <c r="AF259" s="42"/>
    </row>
    <row r="260" spans="1:32" s="45" customFormat="1" ht="44.25" customHeight="1" x14ac:dyDescent="0.2">
      <c r="A260" s="41" t="s">
        <v>7231</v>
      </c>
      <c r="B260" s="42" t="s">
        <v>8533</v>
      </c>
      <c r="C260" s="41"/>
      <c r="D260" s="42" t="s">
        <v>6566</v>
      </c>
      <c r="E260" s="42" t="s">
        <v>6444</v>
      </c>
      <c r="F260" s="42" t="s">
        <v>5518</v>
      </c>
      <c r="G260" s="42" t="s">
        <v>5519</v>
      </c>
      <c r="H260" s="42" t="s">
        <v>1280</v>
      </c>
      <c r="I260" s="42" t="s">
        <v>6445</v>
      </c>
      <c r="J260" s="42" t="s">
        <v>5520</v>
      </c>
      <c r="K260" s="42" t="s">
        <v>5521</v>
      </c>
      <c r="L260" s="42" t="s">
        <v>47</v>
      </c>
      <c r="M260" s="42" t="s">
        <v>5522</v>
      </c>
      <c r="N260" s="42">
        <v>56226261423</v>
      </c>
      <c r="O260" s="43" t="s">
        <v>5523</v>
      </c>
      <c r="P260" s="43"/>
      <c r="Q260" s="42">
        <v>93401</v>
      </c>
      <c r="R260" s="42" t="s">
        <v>6446</v>
      </c>
      <c r="S260" s="42">
        <v>43635</v>
      </c>
      <c r="T260" s="42">
        <v>7679</v>
      </c>
      <c r="U260" s="42"/>
      <c r="V260" s="42"/>
      <c r="W260" s="44"/>
      <c r="X260" s="42"/>
      <c r="Y260" s="42"/>
      <c r="Z260" s="42"/>
      <c r="AA260" s="42"/>
      <c r="AB260" s="42"/>
      <c r="AC260" s="41"/>
      <c r="AD260" s="42"/>
      <c r="AE260" s="42"/>
      <c r="AF260" s="42"/>
    </row>
    <row r="261" spans="1:32" s="45" customFormat="1" ht="44.25" customHeight="1" x14ac:dyDescent="0.2">
      <c r="A261" s="41" t="s">
        <v>7232</v>
      </c>
      <c r="B261" s="42">
        <v>718429005</v>
      </c>
      <c r="C261" s="41" t="s">
        <v>1356</v>
      </c>
      <c r="D261" s="42" t="s">
        <v>1827</v>
      </c>
      <c r="E261" s="42" t="s">
        <v>1828</v>
      </c>
      <c r="F261" s="42" t="s">
        <v>1829</v>
      </c>
      <c r="G261" s="42" t="s">
        <v>1830</v>
      </c>
      <c r="H261" s="42" t="s">
        <v>26</v>
      </c>
      <c r="I261" s="42" t="s">
        <v>1831</v>
      </c>
      <c r="J261" s="42" t="s">
        <v>1832</v>
      </c>
      <c r="K261" s="42" t="s">
        <v>1833</v>
      </c>
      <c r="L261" s="42" t="s">
        <v>47</v>
      </c>
      <c r="M261" s="42" t="s">
        <v>1835</v>
      </c>
      <c r="N261" s="42"/>
      <c r="O261" s="43" t="s">
        <v>1834</v>
      </c>
      <c r="P261" s="43"/>
      <c r="Q261" s="42">
        <v>93401</v>
      </c>
      <c r="R261" s="42" t="s">
        <v>1836</v>
      </c>
      <c r="S261" s="42">
        <v>37970</v>
      </c>
      <c r="T261" s="42">
        <v>6850</v>
      </c>
      <c r="U261" s="42"/>
      <c r="V261" s="42"/>
      <c r="W261" s="44"/>
      <c r="X261" s="42"/>
      <c r="Y261" s="42"/>
      <c r="Z261" s="42"/>
      <c r="AA261" s="42"/>
      <c r="AB261" s="42"/>
      <c r="AC261" s="41"/>
      <c r="AD261" s="42"/>
      <c r="AE261" s="42"/>
      <c r="AF261" s="42"/>
    </row>
    <row r="262" spans="1:32" s="45" customFormat="1" ht="44.25" customHeight="1" x14ac:dyDescent="0.2">
      <c r="A262" s="41" t="s">
        <v>7233</v>
      </c>
      <c r="B262" s="42">
        <v>714364007</v>
      </c>
      <c r="C262" s="41" t="s">
        <v>1356</v>
      </c>
      <c r="D262" s="42" t="s">
        <v>1837</v>
      </c>
      <c r="E262" s="42" t="s">
        <v>1838</v>
      </c>
      <c r="F262" s="42" t="s">
        <v>1839</v>
      </c>
      <c r="G262" s="42" t="s">
        <v>1840</v>
      </c>
      <c r="H262" s="42" t="s">
        <v>1841</v>
      </c>
      <c r="I262" s="42" t="s">
        <v>1842</v>
      </c>
      <c r="J262" s="42" t="s">
        <v>1843</v>
      </c>
      <c r="K262" s="42" t="s">
        <v>1846</v>
      </c>
      <c r="L262" s="42" t="s">
        <v>47</v>
      </c>
      <c r="M262" s="42" t="s">
        <v>1847</v>
      </c>
      <c r="N262" s="42" t="s">
        <v>1845</v>
      </c>
      <c r="O262" s="43" t="s">
        <v>1844</v>
      </c>
      <c r="P262" s="43"/>
      <c r="Q262" s="42">
        <v>93401</v>
      </c>
      <c r="R262" s="42" t="s">
        <v>1848</v>
      </c>
      <c r="S262" s="42">
        <v>39030</v>
      </c>
      <c r="T262" s="42">
        <v>7339</v>
      </c>
      <c r="U262" s="42"/>
      <c r="V262" s="42"/>
      <c r="W262" s="44"/>
      <c r="X262" s="42"/>
      <c r="Y262" s="42"/>
      <c r="Z262" s="42"/>
      <c r="AA262" s="42"/>
      <c r="AB262" s="42"/>
      <c r="AC262" s="41"/>
      <c r="AD262" s="42"/>
      <c r="AE262" s="42"/>
      <c r="AF262" s="42"/>
    </row>
    <row r="263" spans="1:32" s="45" customFormat="1" ht="44.25" customHeight="1" x14ac:dyDescent="0.2">
      <c r="A263" s="41" t="s">
        <v>7234</v>
      </c>
      <c r="B263" s="42" t="s">
        <v>8534</v>
      </c>
      <c r="C263" s="41" t="s">
        <v>1368</v>
      </c>
      <c r="D263" s="42" t="s">
        <v>1849</v>
      </c>
      <c r="E263" s="42" t="s">
        <v>1850</v>
      </c>
      <c r="F263" s="42" t="s">
        <v>1851</v>
      </c>
      <c r="G263" s="42" t="s">
        <v>1852</v>
      </c>
      <c r="H263" s="42" t="s">
        <v>1469</v>
      </c>
      <c r="I263" s="42" t="s">
        <v>1853</v>
      </c>
      <c r="J263" s="42" t="s">
        <v>1854</v>
      </c>
      <c r="K263" s="42" t="s">
        <v>1855</v>
      </c>
      <c r="L263" s="42" t="s">
        <v>5316</v>
      </c>
      <c r="M263" s="42" t="s">
        <v>959</v>
      </c>
      <c r="N263" s="42" t="s">
        <v>1856</v>
      </c>
      <c r="O263" s="43"/>
      <c r="P263" s="43"/>
      <c r="Q263" s="42" t="s">
        <v>45</v>
      </c>
      <c r="R263" s="42" t="s">
        <v>1857</v>
      </c>
      <c r="S263" s="42">
        <v>40674</v>
      </c>
      <c r="T263" s="42">
        <v>7441</v>
      </c>
      <c r="U263" s="42"/>
      <c r="V263" s="42"/>
      <c r="W263" s="44"/>
      <c r="X263" s="42"/>
      <c r="Y263" s="42"/>
      <c r="Z263" s="42"/>
      <c r="AA263" s="42"/>
      <c r="AB263" s="42"/>
      <c r="AC263" s="41"/>
      <c r="AD263" s="42"/>
      <c r="AE263" s="42"/>
      <c r="AF263" s="42"/>
    </row>
    <row r="264" spans="1:32" s="45" customFormat="1" ht="44.25" customHeight="1" x14ac:dyDescent="0.2">
      <c r="A264" s="41" t="s">
        <v>7235</v>
      </c>
      <c r="B264" s="42">
        <v>700217507</v>
      </c>
      <c r="C264" s="41" t="s">
        <v>1858</v>
      </c>
      <c r="D264" s="42" t="s">
        <v>1859</v>
      </c>
      <c r="E264" s="42" t="s">
        <v>6146</v>
      </c>
      <c r="F264" s="42" t="s">
        <v>1860</v>
      </c>
      <c r="G264" s="42" t="s">
        <v>6147</v>
      </c>
      <c r="H264" s="42" t="s">
        <v>1861</v>
      </c>
      <c r="I264" s="42" t="s">
        <v>6148</v>
      </c>
      <c r="J264" s="42" t="s">
        <v>6149</v>
      </c>
      <c r="K264" s="42" t="s">
        <v>6150</v>
      </c>
      <c r="L264" s="42" t="s">
        <v>47</v>
      </c>
      <c r="M264" s="42" t="s">
        <v>1862</v>
      </c>
      <c r="N264" s="42" t="s">
        <v>6151</v>
      </c>
      <c r="O264" s="43" t="s">
        <v>5725</v>
      </c>
      <c r="P264" s="43"/>
      <c r="Q264" s="42" t="s">
        <v>83</v>
      </c>
      <c r="R264" s="42" t="s">
        <v>6177</v>
      </c>
      <c r="S264" s="42">
        <v>38618</v>
      </c>
      <c r="T264" s="42">
        <v>7193</v>
      </c>
      <c r="U264" s="42"/>
      <c r="V264" s="42"/>
      <c r="W264" s="44"/>
      <c r="X264" s="42"/>
      <c r="Y264" s="42"/>
      <c r="Z264" s="42"/>
      <c r="AA264" s="42"/>
      <c r="AB264" s="42"/>
      <c r="AC264" s="41"/>
      <c r="AD264" s="42"/>
      <c r="AE264" s="42"/>
      <c r="AF264" s="42"/>
    </row>
    <row r="265" spans="1:32" s="45" customFormat="1" ht="44.25" customHeight="1" x14ac:dyDescent="0.2">
      <c r="A265" s="41" t="s">
        <v>7236</v>
      </c>
      <c r="B265" s="42">
        <v>821849012</v>
      </c>
      <c r="C265" s="41" t="s">
        <v>1368</v>
      </c>
      <c r="D265" s="42" t="s">
        <v>1863</v>
      </c>
      <c r="E265" s="42" t="s">
        <v>1864</v>
      </c>
      <c r="F265" s="42" t="s">
        <v>1865</v>
      </c>
      <c r="G265" s="42" t="s">
        <v>1866</v>
      </c>
      <c r="H265" s="42" t="s">
        <v>1867</v>
      </c>
      <c r="I265" s="42" t="s">
        <v>1868</v>
      </c>
      <c r="J265" s="42" t="s">
        <v>1869</v>
      </c>
      <c r="K265" s="42" t="s">
        <v>1870</v>
      </c>
      <c r="L265" s="42" t="s">
        <v>538</v>
      </c>
      <c r="M265" s="42" t="s">
        <v>187</v>
      </c>
      <c r="N265" s="42"/>
      <c r="O265" s="43"/>
      <c r="P265" s="43"/>
      <c r="Q265" s="42">
        <v>93401</v>
      </c>
      <c r="R265" s="42" t="s">
        <v>1871</v>
      </c>
      <c r="S265" s="42">
        <v>37970</v>
      </c>
      <c r="T265" s="42">
        <v>4050</v>
      </c>
      <c r="U265" s="42"/>
      <c r="V265" s="42"/>
      <c r="W265" s="44"/>
      <c r="X265" s="42"/>
      <c r="Y265" s="42"/>
      <c r="Z265" s="42"/>
      <c r="AA265" s="42"/>
      <c r="AB265" s="42"/>
      <c r="AC265" s="41"/>
      <c r="AD265" s="42"/>
      <c r="AE265" s="42"/>
      <c r="AF265" s="42"/>
    </row>
    <row r="266" spans="1:32" s="45" customFormat="1" ht="44.25" customHeight="1" x14ac:dyDescent="0.2">
      <c r="A266" s="41" t="s">
        <v>7237</v>
      </c>
      <c r="B266" s="42">
        <v>707182008</v>
      </c>
      <c r="C266" s="41" t="s">
        <v>1368</v>
      </c>
      <c r="D266" s="42" t="s">
        <v>1872</v>
      </c>
      <c r="E266" s="42" t="s">
        <v>1873</v>
      </c>
      <c r="F266" s="42" t="s">
        <v>1874</v>
      </c>
      <c r="G266" s="42" t="s">
        <v>5938</v>
      </c>
      <c r="H266" s="42" t="s">
        <v>1875</v>
      </c>
      <c r="I266" s="42" t="s">
        <v>5939</v>
      </c>
      <c r="J266" s="42" t="s">
        <v>1876</v>
      </c>
      <c r="K266" s="42" t="s">
        <v>1878</v>
      </c>
      <c r="L266" s="42" t="s">
        <v>5315</v>
      </c>
      <c r="M266" s="42" t="s">
        <v>872</v>
      </c>
      <c r="N266" s="42" t="s">
        <v>1879</v>
      </c>
      <c r="O266" s="43" t="s">
        <v>1877</v>
      </c>
      <c r="P266" s="43"/>
      <c r="Q266" s="42">
        <v>91401</v>
      </c>
      <c r="R266" s="42" t="s">
        <v>5940</v>
      </c>
      <c r="S266" s="42">
        <v>37970</v>
      </c>
      <c r="T266" s="42">
        <v>4100</v>
      </c>
      <c r="U266" s="42"/>
      <c r="V266" s="42"/>
      <c r="W266" s="44"/>
      <c r="X266" s="42"/>
      <c r="Y266" s="42"/>
      <c r="Z266" s="42"/>
      <c r="AA266" s="42"/>
      <c r="AB266" s="42"/>
      <c r="AC266" s="41"/>
      <c r="AD266" s="42"/>
      <c r="AE266" s="42"/>
      <c r="AF266" s="42"/>
    </row>
    <row r="267" spans="1:32" s="45" customFormat="1" ht="44.25" customHeight="1" x14ac:dyDescent="0.2">
      <c r="A267" s="41" t="s">
        <v>7238</v>
      </c>
      <c r="B267" s="42" t="s">
        <v>8535</v>
      </c>
      <c r="C267" s="41" t="s">
        <v>1710</v>
      </c>
      <c r="D267" s="42" t="s">
        <v>1880</v>
      </c>
      <c r="E267" s="42" t="s">
        <v>1881</v>
      </c>
      <c r="F267" s="42" t="s">
        <v>1882</v>
      </c>
      <c r="G267" s="42" t="s">
        <v>1883</v>
      </c>
      <c r="H267" s="42" t="s">
        <v>1884</v>
      </c>
      <c r="I267" s="42" t="s">
        <v>1885</v>
      </c>
      <c r="J267" s="42" t="s">
        <v>1886</v>
      </c>
      <c r="K267" s="42" t="s">
        <v>1888</v>
      </c>
      <c r="L267" s="42" t="s">
        <v>5316</v>
      </c>
      <c r="M267" s="42" t="s">
        <v>959</v>
      </c>
      <c r="N267" s="42"/>
      <c r="O267" s="43" t="s">
        <v>1887</v>
      </c>
      <c r="P267" s="43"/>
      <c r="Q267" s="42" t="s">
        <v>368</v>
      </c>
      <c r="R267" s="42" t="s">
        <v>5304</v>
      </c>
      <c r="S267" s="42">
        <v>39371</v>
      </c>
      <c r="T267" s="42">
        <v>7378</v>
      </c>
      <c r="U267" s="42"/>
      <c r="V267" s="42"/>
      <c r="W267" s="44"/>
      <c r="X267" s="42"/>
      <c r="Y267" s="42"/>
      <c r="Z267" s="42"/>
      <c r="AA267" s="42"/>
      <c r="AB267" s="42"/>
      <c r="AC267" s="41"/>
      <c r="AD267" s="42"/>
      <c r="AE267" s="42"/>
      <c r="AF267" s="42"/>
    </row>
    <row r="268" spans="1:32" s="45" customFormat="1" ht="44.25" customHeight="1" x14ac:dyDescent="0.2">
      <c r="A268" s="41" t="s">
        <v>7239</v>
      </c>
      <c r="B268" s="42">
        <v>714792008</v>
      </c>
      <c r="C268" s="41" t="s">
        <v>1356</v>
      </c>
      <c r="D268" s="42" t="s">
        <v>1889</v>
      </c>
      <c r="E268" s="42" t="s">
        <v>7240</v>
      </c>
      <c r="F268" s="42" t="s">
        <v>1890</v>
      </c>
      <c r="G268" s="42" t="s">
        <v>6672</v>
      </c>
      <c r="H268" s="42" t="s">
        <v>1891</v>
      </c>
      <c r="I268" s="42" t="s">
        <v>6673</v>
      </c>
      <c r="J268" s="42" t="s">
        <v>6674</v>
      </c>
      <c r="K268" s="42" t="s">
        <v>5505</v>
      </c>
      <c r="L268" s="42" t="s">
        <v>5310</v>
      </c>
      <c r="M268" s="42" t="s">
        <v>1893</v>
      </c>
      <c r="N268" s="42" t="s">
        <v>1892</v>
      </c>
      <c r="O268" s="43" t="s">
        <v>5420</v>
      </c>
      <c r="P268" s="43" t="s">
        <v>5504</v>
      </c>
      <c r="Q268" s="42" t="s">
        <v>1094</v>
      </c>
      <c r="R268" s="42" t="s">
        <v>7241</v>
      </c>
      <c r="S268" s="42">
        <v>37970</v>
      </c>
      <c r="T268" s="42">
        <v>6740</v>
      </c>
      <c r="U268" s="42"/>
      <c r="V268" s="42"/>
      <c r="W268" s="44"/>
      <c r="X268" s="42"/>
      <c r="Y268" s="42"/>
      <c r="Z268" s="42"/>
      <c r="AA268" s="42"/>
      <c r="AB268" s="42"/>
      <c r="AC268" s="41"/>
      <c r="AD268" s="42"/>
      <c r="AE268" s="42"/>
      <c r="AF268" s="42" t="s">
        <v>8441</v>
      </c>
    </row>
    <row r="269" spans="1:32" s="45" customFormat="1" ht="44.25" customHeight="1" x14ac:dyDescent="0.2">
      <c r="A269" s="41" t="s">
        <v>7242</v>
      </c>
      <c r="B269" s="42">
        <v>650017552</v>
      </c>
      <c r="C269" s="41" t="s">
        <v>1356</v>
      </c>
      <c r="D269" s="42" t="s">
        <v>1894</v>
      </c>
      <c r="E269" s="42" t="s">
        <v>1895</v>
      </c>
      <c r="F269" s="42" t="s">
        <v>1896</v>
      </c>
      <c r="G269" s="42" t="s">
        <v>1897</v>
      </c>
      <c r="H269" s="42" t="s">
        <v>1898</v>
      </c>
      <c r="I269" s="42" t="s">
        <v>1899</v>
      </c>
      <c r="J269" s="42" t="s">
        <v>1900</v>
      </c>
      <c r="K269" s="42" t="s">
        <v>1901</v>
      </c>
      <c r="L269" s="42" t="s">
        <v>48</v>
      </c>
      <c r="M269" s="42" t="s">
        <v>1902</v>
      </c>
      <c r="N269" s="42"/>
      <c r="O269" s="43"/>
      <c r="P269" s="43"/>
      <c r="Q269" s="42">
        <v>93401</v>
      </c>
      <c r="R269" s="42" t="s">
        <v>1903</v>
      </c>
      <c r="S269" s="42">
        <v>40813</v>
      </c>
      <c r="T269" s="42">
        <v>7454</v>
      </c>
      <c r="U269" s="42"/>
      <c r="V269" s="42"/>
      <c r="W269" s="44"/>
      <c r="X269" s="42"/>
      <c r="Y269" s="42"/>
      <c r="Z269" s="42"/>
      <c r="AA269" s="42"/>
      <c r="AB269" s="42"/>
      <c r="AC269" s="41"/>
      <c r="AD269" s="42"/>
      <c r="AE269" s="42"/>
      <c r="AF269" s="42"/>
    </row>
    <row r="270" spans="1:32" s="45" customFormat="1" ht="44.25" customHeight="1" x14ac:dyDescent="0.2">
      <c r="A270" s="41" t="s">
        <v>7243</v>
      </c>
      <c r="B270" s="42">
        <v>651660149</v>
      </c>
      <c r="C270" s="41"/>
      <c r="D270" s="42" t="s">
        <v>6567</v>
      </c>
      <c r="E270" s="42" t="s">
        <v>5884</v>
      </c>
      <c r="F270" s="42" t="s">
        <v>5885</v>
      </c>
      <c r="G270" s="42" t="s">
        <v>5886</v>
      </c>
      <c r="H270" s="42" t="s">
        <v>5590</v>
      </c>
      <c r="I270" s="42" t="s">
        <v>5887</v>
      </c>
      <c r="J270" s="42" t="s">
        <v>5888</v>
      </c>
      <c r="K270" s="42" t="s">
        <v>5889</v>
      </c>
      <c r="L270" s="42" t="s">
        <v>5313</v>
      </c>
      <c r="M270" s="42" t="s">
        <v>854</v>
      </c>
      <c r="N270" s="42">
        <v>949317655</v>
      </c>
      <c r="O270" s="43" t="s">
        <v>5890</v>
      </c>
      <c r="P270" s="43"/>
      <c r="Q270" s="42">
        <v>93401</v>
      </c>
      <c r="R270" s="42" t="s">
        <v>5855</v>
      </c>
      <c r="S270" s="42">
        <v>43917</v>
      </c>
      <c r="T270" s="42">
        <v>7702</v>
      </c>
      <c r="U270" s="42"/>
      <c r="V270" s="42"/>
      <c r="W270" s="44"/>
      <c r="X270" s="42"/>
      <c r="Y270" s="42"/>
      <c r="Z270" s="42"/>
      <c r="AA270" s="42"/>
      <c r="AB270" s="42"/>
      <c r="AC270" s="41"/>
      <c r="AD270" s="42"/>
      <c r="AE270" s="42"/>
      <c r="AF270" s="42"/>
    </row>
    <row r="271" spans="1:32" s="45" customFormat="1" ht="44.25" customHeight="1" x14ac:dyDescent="0.2">
      <c r="A271" s="41" t="s">
        <v>7244</v>
      </c>
      <c r="B271" s="42">
        <v>651096642</v>
      </c>
      <c r="C271" s="41" t="s">
        <v>1904</v>
      </c>
      <c r="D271" s="42" t="s">
        <v>1905</v>
      </c>
      <c r="E271" s="42" t="s">
        <v>1906</v>
      </c>
      <c r="F271" s="42" t="s">
        <v>1907</v>
      </c>
      <c r="G271" s="42" t="s">
        <v>1910</v>
      </c>
      <c r="H271" s="42" t="s">
        <v>1908</v>
      </c>
      <c r="I271" s="42" t="s">
        <v>1909</v>
      </c>
      <c r="J271" s="42" t="s">
        <v>1911</v>
      </c>
      <c r="K271" s="42" t="s">
        <v>1913</v>
      </c>
      <c r="L271" s="42" t="s">
        <v>47</v>
      </c>
      <c r="M271" s="42" t="s">
        <v>623</v>
      </c>
      <c r="N271" s="42" t="s">
        <v>1914</v>
      </c>
      <c r="O271" s="43" t="s">
        <v>1912</v>
      </c>
      <c r="P271" s="43"/>
      <c r="Q271" s="42">
        <v>93401</v>
      </c>
      <c r="R271" s="42" t="s">
        <v>1915</v>
      </c>
      <c r="S271" s="42">
        <v>42306</v>
      </c>
      <c r="T271" s="42">
        <v>7585</v>
      </c>
      <c r="U271" s="42"/>
      <c r="V271" s="42"/>
      <c r="W271" s="44"/>
      <c r="X271" s="42"/>
      <c r="Y271" s="42"/>
      <c r="Z271" s="42"/>
      <c r="AA271" s="42"/>
      <c r="AB271" s="42"/>
      <c r="AC271" s="41"/>
      <c r="AD271" s="42"/>
      <c r="AE271" s="42"/>
      <c r="AF271" s="42"/>
    </row>
    <row r="272" spans="1:32" s="45" customFormat="1" ht="44.25" customHeight="1" x14ac:dyDescent="0.2">
      <c r="A272" s="41" t="s">
        <v>7245</v>
      </c>
      <c r="B272" s="42">
        <v>651811481</v>
      </c>
      <c r="C272" s="41"/>
      <c r="D272" s="42" t="s">
        <v>6568</v>
      </c>
      <c r="E272" s="42" t="s">
        <v>6089</v>
      </c>
      <c r="F272" s="42" t="s">
        <v>5900</v>
      </c>
      <c r="G272" s="42" t="s">
        <v>5893</v>
      </c>
      <c r="H272" s="42" t="s">
        <v>1280</v>
      </c>
      <c r="I272" s="42" t="s">
        <v>5894</v>
      </c>
      <c r="J272" s="42" t="s">
        <v>5895</v>
      </c>
      <c r="K272" s="42" t="s">
        <v>5896</v>
      </c>
      <c r="L272" s="42" t="s">
        <v>5314</v>
      </c>
      <c r="M272" s="42" t="s">
        <v>5897</v>
      </c>
      <c r="N272" s="42">
        <v>964560714</v>
      </c>
      <c r="O272" s="43" t="s">
        <v>5898</v>
      </c>
      <c r="P272" s="43"/>
      <c r="Q272" s="42">
        <v>93401</v>
      </c>
      <c r="R272" s="42" t="s">
        <v>6090</v>
      </c>
      <c r="S272" s="42">
        <v>43927</v>
      </c>
      <c r="T272" s="42">
        <v>7703</v>
      </c>
      <c r="U272" s="42"/>
      <c r="V272" s="42"/>
      <c r="W272" s="44"/>
      <c r="X272" s="42"/>
      <c r="Y272" s="42"/>
      <c r="Z272" s="42"/>
      <c r="AA272" s="42"/>
      <c r="AB272" s="42"/>
      <c r="AC272" s="41"/>
      <c r="AD272" s="42"/>
      <c r="AE272" s="42"/>
      <c r="AF272" s="42"/>
    </row>
    <row r="273" spans="1:32" s="45" customFormat="1" ht="44.25" customHeight="1" x14ac:dyDescent="0.2">
      <c r="A273" s="41" t="s">
        <v>7246</v>
      </c>
      <c r="B273" s="42">
        <v>817743005</v>
      </c>
      <c r="C273" s="41" t="s">
        <v>1368</v>
      </c>
      <c r="D273" s="42" t="s">
        <v>1916</v>
      </c>
      <c r="E273" s="42" t="s">
        <v>1917</v>
      </c>
      <c r="F273" s="42" t="s">
        <v>1918</v>
      </c>
      <c r="G273" s="42" t="s">
        <v>1919</v>
      </c>
      <c r="H273" s="42" t="s">
        <v>1920</v>
      </c>
      <c r="I273" s="42" t="s">
        <v>1921</v>
      </c>
      <c r="J273" s="42" t="s">
        <v>1922</v>
      </c>
      <c r="K273" s="42" t="s">
        <v>1923</v>
      </c>
      <c r="L273" s="42" t="s">
        <v>5314</v>
      </c>
      <c r="M273" s="42" t="s">
        <v>1924</v>
      </c>
      <c r="N273" s="42" t="s">
        <v>1925</v>
      </c>
      <c r="O273" s="43" t="s">
        <v>1926</v>
      </c>
      <c r="P273" s="43"/>
      <c r="Q273" s="42">
        <v>93401</v>
      </c>
      <c r="R273" s="42" t="s">
        <v>1927</v>
      </c>
      <c r="S273" s="42">
        <v>37970</v>
      </c>
      <c r="T273" s="42">
        <v>5350</v>
      </c>
      <c r="U273" s="42"/>
      <c r="V273" s="42"/>
      <c r="W273" s="44"/>
      <c r="X273" s="42"/>
      <c r="Y273" s="42"/>
      <c r="Z273" s="42"/>
      <c r="AA273" s="42"/>
      <c r="AB273" s="42"/>
      <c r="AC273" s="41"/>
      <c r="AD273" s="42"/>
      <c r="AE273" s="42"/>
      <c r="AF273" s="42"/>
    </row>
    <row r="274" spans="1:32" s="45" customFormat="1" ht="44.25" customHeight="1" x14ac:dyDescent="0.2">
      <c r="A274" s="41" t="s">
        <v>7247</v>
      </c>
      <c r="B274" s="42">
        <v>759917405</v>
      </c>
      <c r="C274" s="41" t="s">
        <v>1928</v>
      </c>
      <c r="D274" s="42" t="s">
        <v>1929</v>
      </c>
      <c r="E274" s="42" t="s">
        <v>7248</v>
      </c>
      <c r="F274" s="42" t="s">
        <v>1930</v>
      </c>
      <c r="G274" s="42" t="s">
        <v>5395</v>
      </c>
      <c r="H274" s="42" t="s">
        <v>6569</v>
      </c>
      <c r="I274" s="42" t="s">
        <v>5676</v>
      </c>
      <c r="J274" s="42" t="s">
        <v>5396</v>
      </c>
      <c r="K274" s="42" t="s">
        <v>7249</v>
      </c>
      <c r="L274" s="42" t="s">
        <v>5311</v>
      </c>
      <c r="M274" s="42" t="s">
        <v>166</v>
      </c>
      <c r="N274" s="42" t="s">
        <v>8397</v>
      </c>
      <c r="O274" s="43" t="s">
        <v>5394</v>
      </c>
      <c r="P274" s="43"/>
      <c r="Q274" s="42">
        <v>93401</v>
      </c>
      <c r="R274" s="42" t="s">
        <v>7250</v>
      </c>
      <c r="S274" s="42">
        <v>37970</v>
      </c>
      <c r="T274" s="42">
        <v>6983</v>
      </c>
      <c r="U274" s="42"/>
      <c r="V274" s="42"/>
      <c r="W274" s="44"/>
      <c r="X274" s="42"/>
      <c r="Y274" s="42"/>
      <c r="Z274" s="42"/>
      <c r="AA274" s="42"/>
      <c r="AB274" s="42"/>
      <c r="AC274" s="41"/>
      <c r="AD274" s="42"/>
      <c r="AE274" s="42"/>
      <c r="AF274" s="42" t="s">
        <v>8448</v>
      </c>
    </row>
    <row r="275" spans="1:32" s="45" customFormat="1" ht="44.25" customHeight="1" x14ac:dyDescent="0.2">
      <c r="A275" s="41" t="s">
        <v>7251</v>
      </c>
      <c r="B275" s="42">
        <v>654426600</v>
      </c>
      <c r="C275" s="41" t="s">
        <v>1356</v>
      </c>
      <c r="D275" s="42" t="s">
        <v>1931</v>
      </c>
      <c r="E275" s="42" t="s">
        <v>1932</v>
      </c>
      <c r="F275" s="42" t="s">
        <v>1933</v>
      </c>
      <c r="G275" s="42" t="s">
        <v>1934</v>
      </c>
      <c r="H275" s="42" t="s">
        <v>1469</v>
      </c>
      <c r="I275" s="42" t="s">
        <v>1935</v>
      </c>
      <c r="J275" s="42" t="s">
        <v>1936</v>
      </c>
      <c r="K275" s="42" t="s">
        <v>1938</v>
      </c>
      <c r="L275" s="42" t="s">
        <v>47</v>
      </c>
      <c r="M275" s="42"/>
      <c r="N275" s="42" t="s">
        <v>1939</v>
      </c>
      <c r="O275" s="43" t="s">
        <v>1937</v>
      </c>
      <c r="P275" s="43"/>
      <c r="Q275" s="42" t="s">
        <v>83</v>
      </c>
      <c r="R275" s="42" t="s">
        <v>1940</v>
      </c>
      <c r="S275" s="42">
        <v>39113</v>
      </c>
      <c r="T275" s="42">
        <v>7344</v>
      </c>
      <c r="U275" s="42"/>
      <c r="V275" s="42"/>
      <c r="W275" s="44"/>
      <c r="X275" s="42"/>
      <c r="Y275" s="42"/>
      <c r="Z275" s="42"/>
      <c r="AA275" s="42"/>
      <c r="AB275" s="42"/>
      <c r="AC275" s="41"/>
      <c r="AD275" s="42"/>
      <c r="AE275" s="42"/>
      <c r="AF275" s="42"/>
    </row>
    <row r="276" spans="1:32" s="45" customFormat="1" ht="44.25" customHeight="1" x14ac:dyDescent="0.2">
      <c r="A276" s="41" t="s">
        <v>7252</v>
      </c>
      <c r="B276" s="42">
        <v>715127008</v>
      </c>
      <c r="C276" s="41" t="s">
        <v>1418</v>
      </c>
      <c r="D276" s="42" t="s">
        <v>1941</v>
      </c>
      <c r="E276" s="42" t="s">
        <v>1942</v>
      </c>
      <c r="F276" s="42" t="s">
        <v>1943</v>
      </c>
      <c r="G276" s="42" t="s">
        <v>1944</v>
      </c>
      <c r="H276" s="42" t="s">
        <v>1469</v>
      </c>
      <c r="I276" s="42" t="s">
        <v>127</v>
      </c>
      <c r="J276" s="42" t="s">
        <v>1945</v>
      </c>
      <c r="K276" s="42" t="s">
        <v>1946</v>
      </c>
      <c r="L276" s="42" t="s">
        <v>47</v>
      </c>
      <c r="M276" s="42" t="s">
        <v>623</v>
      </c>
      <c r="N276" s="42"/>
      <c r="O276" s="43"/>
      <c r="P276" s="43"/>
      <c r="Q276" s="42">
        <v>93401</v>
      </c>
      <c r="R276" s="42" t="s">
        <v>1848</v>
      </c>
      <c r="S276" s="42">
        <v>39414</v>
      </c>
      <c r="T276" s="42">
        <v>7384</v>
      </c>
      <c r="U276" s="42"/>
      <c r="V276" s="42"/>
      <c r="W276" s="44"/>
      <c r="X276" s="42"/>
      <c r="Y276" s="42"/>
      <c r="Z276" s="42"/>
      <c r="AA276" s="42"/>
      <c r="AB276" s="42"/>
      <c r="AC276" s="41"/>
      <c r="AD276" s="42"/>
      <c r="AE276" s="42"/>
      <c r="AF276" s="42"/>
    </row>
    <row r="277" spans="1:32" s="45" customFormat="1" ht="44.25" customHeight="1" x14ac:dyDescent="0.2">
      <c r="A277" s="41" t="s">
        <v>7253</v>
      </c>
      <c r="B277" s="42">
        <v>716223000</v>
      </c>
      <c r="C277" s="41" t="s">
        <v>1368</v>
      </c>
      <c r="D277" s="42" t="s">
        <v>1947</v>
      </c>
      <c r="E277" s="42" t="s">
        <v>1949</v>
      </c>
      <c r="F277" s="42" t="s">
        <v>1948</v>
      </c>
      <c r="G277" s="42" t="s">
        <v>1950</v>
      </c>
      <c r="H277" s="42" t="s">
        <v>1951</v>
      </c>
      <c r="I277" s="42" t="s">
        <v>1952</v>
      </c>
      <c r="J277" s="42" t="s">
        <v>1953</v>
      </c>
      <c r="K277" s="42" t="s">
        <v>1954</v>
      </c>
      <c r="L277" s="42" t="s">
        <v>5310</v>
      </c>
      <c r="M277" s="42" t="s">
        <v>1492</v>
      </c>
      <c r="N277" s="42"/>
      <c r="O277" s="43"/>
      <c r="P277" s="43"/>
      <c r="Q277" s="42" t="s">
        <v>1094</v>
      </c>
      <c r="R277" s="42" t="s">
        <v>1955</v>
      </c>
      <c r="S277" s="42">
        <v>37970</v>
      </c>
      <c r="T277" s="42">
        <v>6780</v>
      </c>
      <c r="U277" s="42"/>
      <c r="V277" s="42"/>
      <c r="W277" s="44"/>
      <c r="X277" s="42"/>
      <c r="Y277" s="42"/>
      <c r="Z277" s="42"/>
      <c r="AA277" s="42"/>
      <c r="AB277" s="42"/>
      <c r="AC277" s="41"/>
      <c r="AD277" s="42"/>
      <c r="AE277" s="42"/>
      <c r="AF277" s="42"/>
    </row>
    <row r="278" spans="1:32" s="45" customFormat="1" ht="44.25" customHeight="1" x14ac:dyDescent="0.2">
      <c r="A278" s="41" t="s">
        <v>7254</v>
      </c>
      <c r="B278" s="42">
        <v>732384006</v>
      </c>
      <c r="C278" s="41" t="s">
        <v>1356</v>
      </c>
      <c r="D278" s="42" t="s">
        <v>1956</v>
      </c>
      <c r="E278" s="42" t="s">
        <v>6256</v>
      </c>
      <c r="F278" s="42" t="s">
        <v>1957</v>
      </c>
      <c r="G278" s="42" t="s">
        <v>6257</v>
      </c>
      <c r="H278" s="42" t="s">
        <v>6258</v>
      </c>
      <c r="I278" s="42" t="s">
        <v>6259</v>
      </c>
      <c r="J278" s="42" t="s">
        <v>1959</v>
      </c>
      <c r="K278" s="42" t="s">
        <v>1960</v>
      </c>
      <c r="L278" s="42" t="s">
        <v>47</v>
      </c>
      <c r="M278" s="42" t="s">
        <v>1961</v>
      </c>
      <c r="N278" s="42" t="s">
        <v>6248</v>
      </c>
      <c r="O278" s="43" t="s">
        <v>6249</v>
      </c>
      <c r="P278" s="43"/>
      <c r="Q278" s="42" t="s">
        <v>552</v>
      </c>
      <c r="R278" s="42" t="s">
        <v>7255</v>
      </c>
      <c r="S278" s="42">
        <v>42688</v>
      </c>
      <c r="T278" s="42">
        <v>7620</v>
      </c>
      <c r="U278" s="42"/>
      <c r="V278" s="42"/>
      <c r="W278" s="44"/>
      <c r="X278" s="42"/>
      <c r="Y278" s="42"/>
      <c r="Z278" s="42"/>
      <c r="AA278" s="42"/>
      <c r="AB278" s="42"/>
      <c r="AC278" s="41"/>
      <c r="AD278" s="42"/>
      <c r="AE278" s="42"/>
      <c r="AF278" s="42"/>
    </row>
    <row r="279" spans="1:32" s="45" customFormat="1" ht="44.25" customHeight="1" x14ac:dyDescent="0.2">
      <c r="A279" s="41" t="s">
        <v>7256</v>
      </c>
      <c r="B279" s="42">
        <v>650992660</v>
      </c>
      <c r="C279" s="41" t="s">
        <v>72</v>
      </c>
      <c r="D279" s="42" t="s">
        <v>1963</v>
      </c>
      <c r="E279" s="42" t="s">
        <v>1964</v>
      </c>
      <c r="F279" s="42" t="s">
        <v>1965</v>
      </c>
      <c r="G279" s="42" t="s">
        <v>1966</v>
      </c>
      <c r="H279" s="42" t="s">
        <v>734</v>
      </c>
      <c r="I279" s="42" t="s">
        <v>1967</v>
      </c>
      <c r="J279" s="42" t="s">
        <v>1968</v>
      </c>
      <c r="K279" s="42" t="s">
        <v>1969</v>
      </c>
      <c r="L279" s="42" t="s">
        <v>47</v>
      </c>
      <c r="M279" s="42" t="s">
        <v>1970</v>
      </c>
      <c r="N279" s="42" t="s">
        <v>1971</v>
      </c>
      <c r="O279" s="43" t="s">
        <v>1972</v>
      </c>
      <c r="P279" s="43"/>
      <c r="Q279" s="42" t="s">
        <v>600</v>
      </c>
      <c r="R279" s="42" t="s">
        <v>739</v>
      </c>
      <c r="S279" s="42">
        <v>43472</v>
      </c>
      <c r="T279" s="42">
        <v>7667</v>
      </c>
      <c r="U279" s="42"/>
      <c r="V279" s="42"/>
      <c r="W279" s="44"/>
      <c r="X279" s="42"/>
      <c r="Y279" s="42"/>
      <c r="Z279" s="42"/>
      <c r="AA279" s="42"/>
      <c r="AB279" s="42"/>
      <c r="AC279" s="41"/>
      <c r="AD279" s="42"/>
      <c r="AE279" s="42"/>
      <c r="AF279" s="42"/>
    </row>
    <row r="280" spans="1:32" s="45" customFormat="1" ht="44.25" customHeight="1" x14ac:dyDescent="0.2">
      <c r="A280" s="41" t="s">
        <v>7257</v>
      </c>
      <c r="B280" s="42">
        <v>702081009</v>
      </c>
      <c r="C280" s="41" t="s">
        <v>1368</v>
      </c>
      <c r="D280" s="42" t="s">
        <v>1973</v>
      </c>
      <c r="E280" s="42" t="s">
        <v>7258</v>
      </c>
      <c r="F280" s="42" t="s">
        <v>1974</v>
      </c>
      <c r="G280" s="42" t="s">
        <v>7259</v>
      </c>
      <c r="H280" s="42" t="s">
        <v>1975</v>
      </c>
      <c r="I280" s="42" t="s">
        <v>1976</v>
      </c>
      <c r="J280" s="42" t="s">
        <v>5398</v>
      </c>
      <c r="K280" s="42" t="s">
        <v>7260</v>
      </c>
      <c r="L280" s="42" t="s">
        <v>48</v>
      </c>
      <c r="M280" s="42" t="s">
        <v>1232</v>
      </c>
      <c r="N280" s="42" t="s">
        <v>6269</v>
      </c>
      <c r="O280" s="43" t="s">
        <v>7261</v>
      </c>
      <c r="P280" s="43"/>
      <c r="Q280" s="42">
        <v>93105</v>
      </c>
      <c r="R280" s="42" t="s">
        <v>7262</v>
      </c>
      <c r="S280" s="42">
        <v>37970</v>
      </c>
      <c r="T280" s="42">
        <v>6905</v>
      </c>
      <c r="U280" s="42"/>
      <c r="V280" s="42"/>
      <c r="W280" s="44"/>
      <c r="X280" s="42"/>
      <c r="Y280" s="42"/>
      <c r="Z280" s="42" t="s">
        <v>8430</v>
      </c>
      <c r="AA280" s="42"/>
      <c r="AB280" s="42"/>
      <c r="AC280" s="41"/>
      <c r="AD280" s="42"/>
      <c r="AE280" s="42"/>
      <c r="AF280" s="42" t="s">
        <v>8449</v>
      </c>
    </row>
    <row r="281" spans="1:32" s="45" customFormat="1" ht="44.25" customHeight="1" x14ac:dyDescent="0.2">
      <c r="A281" s="41" t="s">
        <v>7263</v>
      </c>
      <c r="B281" s="42">
        <v>717538005</v>
      </c>
      <c r="C281" s="41" t="s">
        <v>1368</v>
      </c>
      <c r="D281" s="42" t="s">
        <v>1977</v>
      </c>
      <c r="E281" s="42" t="s">
        <v>5639</v>
      </c>
      <c r="F281" s="42" t="s">
        <v>1978</v>
      </c>
      <c r="G281" s="42" t="s">
        <v>1979</v>
      </c>
      <c r="H281" s="42" t="s">
        <v>170</v>
      </c>
      <c r="I281" s="42" t="s">
        <v>1982</v>
      </c>
      <c r="J281" s="42" t="s">
        <v>1983</v>
      </c>
      <c r="K281" s="42" t="s">
        <v>1980</v>
      </c>
      <c r="L281" s="42" t="s">
        <v>5313</v>
      </c>
      <c r="M281" s="42" t="s">
        <v>1984</v>
      </c>
      <c r="N281" s="42" t="s">
        <v>1981</v>
      </c>
      <c r="O281" s="43"/>
      <c r="P281" s="43"/>
      <c r="Q281" s="42">
        <v>93401</v>
      </c>
      <c r="R281" s="42" t="s">
        <v>6260</v>
      </c>
      <c r="S281" s="42">
        <v>37970</v>
      </c>
      <c r="T281" s="42">
        <v>6862</v>
      </c>
      <c r="U281" s="42"/>
      <c r="V281" s="42"/>
      <c r="W281" s="44"/>
      <c r="X281" s="42"/>
      <c r="Y281" s="42"/>
      <c r="Z281" s="42"/>
      <c r="AA281" s="42"/>
      <c r="AB281" s="42"/>
      <c r="AC281" s="41"/>
      <c r="AD281" s="42"/>
      <c r="AE281" s="42"/>
      <c r="AF281" s="42" t="s">
        <v>8426</v>
      </c>
    </row>
    <row r="282" spans="1:32" s="45" customFormat="1" ht="44.25" customHeight="1" x14ac:dyDescent="0.2">
      <c r="A282" s="41" t="s">
        <v>7264</v>
      </c>
      <c r="B282" s="42">
        <v>653176902</v>
      </c>
      <c r="C282" s="41" t="s">
        <v>1356</v>
      </c>
      <c r="D282" s="42" t="s">
        <v>1985</v>
      </c>
      <c r="E282" s="42" t="s">
        <v>7265</v>
      </c>
      <c r="F282" s="42" t="s">
        <v>1986</v>
      </c>
      <c r="G282" s="42" t="s">
        <v>7266</v>
      </c>
      <c r="H282" s="42" t="s">
        <v>1987</v>
      </c>
      <c r="I282" s="42" t="s">
        <v>1988</v>
      </c>
      <c r="J282" s="42" t="s">
        <v>1989</v>
      </c>
      <c r="K282" s="42" t="s">
        <v>1990</v>
      </c>
      <c r="L282" s="42" t="s">
        <v>47</v>
      </c>
      <c r="M282" s="42" t="s">
        <v>623</v>
      </c>
      <c r="N282" s="42" t="s">
        <v>7267</v>
      </c>
      <c r="O282" s="43" t="s">
        <v>1991</v>
      </c>
      <c r="P282" s="43"/>
      <c r="Q282" s="42" t="s">
        <v>83</v>
      </c>
      <c r="R282" s="42" t="s">
        <v>7268</v>
      </c>
      <c r="S282" s="42">
        <v>39143</v>
      </c>
      <c r="T282" s="42">
        <v>7347</v>
      </c>
      <c r="U282" s="42"/>
      <c r="V282" s="42"/>
      <c r="W282" s="44"/>
      <c r="X282" s="42"/>
      <c r="Y282" s="42"/>
      <c r="Z282" s="42" t="s">
        <v>8432</v>
      </c>
      <c r="AA282" s="42"/>
      <c r="AB282" s="42"/>
      <c r="AC282" s="41"/>
      <c r="AD282" s="42"/>
      <c r="AE282" s="42"/>
      <c r="AF282" s="42" t="s">
        <v>8450</v>
      </c>
    </row>
    <row r="283" spans="1:32" s="45" customFormat="1" ht="44.25" customHeight="1" x14ac:dyDescent="0.2">
      <c r="A283" s="41" t="s">
        <v>7269</v>
      </c>
      <c r="B283" s="42">
        <v>651137691</v>
      </c>
      <c r="C283" s="41" t="s">
        <v>1992</v>
      </c>
      <c r="D283" s="42" t="s">
        <v>1993</v>
      </c>
      <c r="E283" s="42" t="s">
        <v>1994</v>
      </c>
      <c r="F283" s="42" t="s">
        <v>1995</v>
      </c>
      <c r="G283" s="42" t="s">
        <v>1996</v>
      </c>
      <c r="H283" s="42" t="s">
        <v>1997</v>
      </c>
      <c r="I283" s="42" t="s">
        <v>1998</v>
      </c>
      <c r="J283" s="42" t="s">
        <v>1999</v>
      </c>
      <c r="K283" s="42" t="s">
        <v>2001</v>
      </c>
      <c r="L283" s="42" t="s">
        <v>538</v>
      </c>
      <c r="M283" s="42" t="s">
        <v>2003</v>
      </c>
      <c r="N283" s="42" t="s">
        <v>2002</v>
      </c>
      <c r="O283" s="43" t="s">
        <v>2000</v>
      </c>
      <c r="P283" s="43"/>
      <c r="Q283" s="42">
        <v>93401</v>
      </c>
      <c r="R283" s="42" t="s">
        <v>1367</v>
      </c>
      <c r="S283" s="42">
        <v>42489</v>
      </c>
      <c r="T283" s="42">
        <v>7606</v>
      </c>
      <c r="U283" s="42"/>
      <c r="V283" s="42"/>
      <c r="W283" s="44"/>
      <c r="X283" s="42"/>
      <c r="Y283" s="42"/>
      <c r="Z283" s="42"/>
      <c r="AA283" s="42"/>
      <c r="AB283" s="42"/>
      <c r="AC283" s="41"/>
      <c r="AD283" s="42"/>
      <c r="AE283" s="42"/>
      <c r="AF283" s="42"/>
    </row>
    <row r="284" spans="1:32" s="45" customFormat="1" ht="44.25" customHeight="1" x14ac:dyDescent="0.2">
      <c r="A284" s="41" t="s">
        <v>7270</v>
      </c>
      <c r="B284" s="42">
        <v>652968406</v>
      </c>
      <c r="C284" s="41" t="s">
        <v>1418</v>
      </c>
      <c r="D284" s="42" t="s">
        <v>2004</v>
      </c>
      <c r="E284" s="42" t="s">
        <v>2005</v>
      </c>
      <c r="F284" s="42" t="s">
        <v>2006</v>
      </c>
      <c r="G284" s="42" t="s">
        <v>2007</v>
      </c>
      <c r="H284" s="42" t="s">
        <v>2008</v>
      </c>
      <c r="I284" s="42" t="s">
        <v>2009</v>
      </c>
      <c r="J284" s="42" t="s">
        <v>2010</v>
      </c>
      <c r="K284" s="42" t="s">
        <v>2011</v>
      </c>
      <c r="L284" s="42" t="s">
        <v>47</v>
      </c>
      <c r="M284" s="42" t="s">
        <v>623</v>
      </c>
      <c r="N284" s="42" t="s">
        <v>2012</v>
      </c>
      <c r="O284" s="43"/>
      <c r="P284" s="43"/>
      <c r="Q284" s="42">
        <v>93401</v>
      </c>
      <c r="R284" s="42" t="s">
        <v>2013</v>
      </c>
      <c r="S284" s="42">
        <v>39322</v>
      </c>
      <c r="T284" s="42">
        <v>7371</v>
      </c>
      <c r="U284" s="42"/>
      <c r="V284" s="42"/>
      <c r="W284" s="44"/>
      <c r="X284" s="42"/>
      <c r="Y284" s="42"/>
      <c r="Z284" s="42"/>
      <c r="AA284" s="42"/>
      <c r="AB284" s="42"/>
      <c r="AC284" s="41"/>
      <c r="AD284" s="42"/>
      <c r="AE284" s="42"/>
      <c r="AF284" s="42"/>
    </row>
    <row r="285" spans="1:32" s="45" customFormat="1" ht="44.25" customHeight="1" x14ac:dyDescent="0.2">
      <c r="A285" s="41" t="s">
        <v>7271</v>
      </c>
      <c r="B285" s="42">
        <v>650964950</v>
      </c>
      <c r="C285" s="41" t="s">
        <v>1356</v>
      </c>
      <c r="D285" s="42" t="s">
        <v>2014</v>
      </c>
      <c r="E285" s="42" t="s">
        <v>8085</v>
      </c>
      <c r="F285" s="42" t="s">
        <v>2015</v>
      </c>
      <c r="G285" s="42" t="s">
        <v>2016</v>
      </c>
      <c r="H285" s="42" t="s">
        <v>2017</v>
      </c>
      <c r="I285" s="42" t="s">
        <v>2018</v>
      </c>
      <c r="J285" s="42" t="s">
        <v>2019</v>
      </c>
      <c r="K285" s="42" t="s">
        <v>5326</v>
      </c>
      <c r="L285" s="42" t="s">
        <v>5312</v>
      </c>
      <c r="M285" s="42" t="s">
        <v>2021</v>
      </c>
      <c r="N285" s="42" t="s">
        <v>8086</v>
      </c>
      <c r="O285" s="43" t="s">
        <v>2020</v>
      </c>
      <c r="P285" s="43"/>
      <c r="Q285" s="42" t="s">
        <v>83</v>
      </c>
      <c r="R285" s="42" t="s">
        <v>8087</v>
      </c>
      <c r="S285" s="42">
        <v>43374</v>
      </c>
      <c r="T285" s="42">
        <v>7658</v>
      </c>
      <c r="U285" s="42"/>
      <c r="V285" s="42"/>
      <c r="W285" s="44"/>
      <c r="X285" s="42"/>
      <c r="Y285" s="42"/>
      <c r="Z285" s="42"/>
      <c r="AA285" s="42"/>
      <c r="AB285" s="42"/>
      <c r="AC285" s="41"/>
      <c r="AD285" s="42"/>
      <c r="AE285" s="42"/>
      <c r="AF285" s="42"/>
    </row>
    <row r="286" spans="1:32" s="45" customFormat="1" ht="44.25" customHeight="1" x14ac:dyDescent="0.2">
      <c r="A286" s="41" t="s">
        <v>7272</v>
      </c>
      <c r="B286" s="42" t="s">
        <v>8536</v>
      </c>
      <c r="C286" s="41" t="s">
        <v>1368</v>
      </c>
      <c r="D286" s="42" t="s">
        <v>2022</v>
      </c>
      <c r="E286" s="42" t="s">
        <v>7273</v>
      </c>
      <c r="F286" s="42" t="s">
        <v>2023</v>
      </c>
      <c r="G286" s="42" t="s">
        <v>7274</v>
      </c>
      <c r="H286" s="42" t="s">
        <v>2024</v>
      </c>
      <c r="I286" s="42" t="s">
        <v>6173</v>
      </c>
      <c r="J286" s="42" t="s">
        <v>2025</v>
      </c>
      <c r="K286" s="42" t="s">
        <v>2026</v>
      </c>
      <c r="L286" s="42" t="s">
        <v>47</v>
      </c>
      <c r="M286" s="42" t="s">
        <v>2027</v>
      </c>
      <c r="N286" s="42" t="s">
        <v>7275</v>
      </c>
      <c r="O286" s="43" t="s">
        <v>6174</v>
      </c>
      <c r="P286" s="43"/>
      <c r="Q286" s="42" t="s">
        <v>1380</v>
      </c>
      <c r="R286" s="42" t="s">
        <v>6923</v>
      </c>
      <c r="S286" s="42">
        <v>37970</v>
      </c>
      <c r="T286" s="42">
        <v>7036</v>
      </c>
      <c r="U286" s="42"/>
      <c r="V286" s="42"/>
      <c r="W286" s="44"/>
      <c r="X286" s="42"/>
      <c r="Y286" s="42"/>
      <c r="Z286" s="42"/>
      <c r="AA286" s="42"/>
      <c r="AB286" s="42"/>
      <c r="AC286" s="41"/>
      <c r="AD286" s="42"/>
      <c r="AE286" s="42"/>
      <c r="AF286" s="42"/>
    </row>
    <row r="287" spans="1:32" s="45" customFormat="1" ht="44.25" customHeight="1" x14ac:dyDescent="0.2">
      <c r="A287" s="41" t="s">
        <v>7276</v>
      </c>
      <c r="B287" s="42">
        <v>653401507</v>
      </c>
      <c r="C287" s="41" t="s">
        <v>1356</v>
      </c>
      <c r="D287" s="42" t="s">
        <v>2028</v>
      </c>
      <c r="E287" s="42" t="s">
        <v>2029</v>
      </c>
      <c r="F287" s="42" t="s">
        <v>2030</v>
      </c>
      <c r="G287" s="42" t="s">
        <v>2031</v>
      </c>
      <c r="H287" s="42" t="s">
        <v>170</v>
      </c>
      <c r="I287" s="42" t="s">
        <v>2032</v>
      </c>
      <c r="J287" s="42" t="s">
        <v>2033</v>
      </c>
      <c r="K287" s="42" t="s">
        <v>2035</v>
      </c>
      <c r="L287" s="42" t="s">
        <v>538</v>
      </c>
      <c r="M287" s="42" t="s">
        <v>2037</v>
      </c>
      <c r="N287" s="42" t="s">
        <v>2036</v>
      </c>
      <c r="O287" s="43" t="s">
        <v>2034</v>
      </c>
      <c r="P287" s="43"/>
      <c r="Q287" s="42" t="s">
        <v>83</v>
      </c>
      <c r="R287" s="42" t="s">
        <v>2038</v>
      </c>
      <c r="S287" s="42">
        <v>39616</v>
      </c>
      <c r="T287" s="42">
        <v>7396</v>
      </c>
      <c r="U287" s="42"/>
      <c r="V287" s="42"/>
      <c r="W287" s="44"/>
      <c r="X287" s="42"/>
      <c r="Y287" s="42"/>
      <c r="Z287" s="42"/>
      <c r="AA287" s="42"/>
      <c r="AB287" s="42"/>
      <c r="AC287" s="41"/>
      <c r="AD287" s="42"/>
      <c r="AE287" s="42"/>
      <c r="AF287" s="42"/>
    </row>
    <row r="288" spans="1:32" s="45" customFormat="1" ht="44.25" customHeight="1" x14ac:dyDescent="0.2">
      <c r="A288" s="41" t="s">
        <v>7277</v>
      </c>
      <c r="B288" s="42">
        <v>651872022</v>
      </c>
      <c r="C288" s="41"/>
      <c r="D288" s="42" t="s">
        <v>7278</v>
      </c>
      <c r="E288" s="42" t="s">
        <v>7279</v>
      </c>
      <c r="F288" s="42" t="s">
        <v>7280</v>
      </c>
      <c r="G288" s="42" t="s">
        <v>7281</v>
      </c>
      <c r="H288" s="42" t="s">
        <v>1280</v>
      </c>
      <c r="I288" s="42" t="s">
        <v>7282</v>
      </c>
      <c r="J288" s="42" t="s">
        <v>7283</v>
      </c>
      <c r="K288" s="42" t="s">
        <v>7284</v>
      </c>
      <c r="L288" s="42" t="s">
        <v>5312</v>
      </c>
      <c r="M288" s="42" t="s">
        <v>3698</v>
      </c>
      <c r="N288" s="42">
        <v>987619046</v>
      </c>
      <c r="O288" s="43" t="s">
        <v>7285</v>
      </c>
      <c r="P288" s="43"/>
      <c r="Q288" s="42">
        <v>93401</v>
      </c>
      <c r="R288" s="42" t="s">
        <v>7065</v>
      </c>
      <c r="S288" s="42">
        <v>44355</v>
      </c>
      <c r="T288" s="42">
        <v>7733</v>
      </c>
      <c r="U288" s="42"/>
      <c r="V288" s="42"/>
      <c r="W288" s="44"/>
      <c r="X288" s="42"/>
      <c r="Y288" s="42"/>
      <c r="Z288" s="42"/>
      <c r="AA288" s="42"/>
      <c r="AB288" s="42"/>
      <c r="AC288" s="41"/>
      <c r="AD288" s="42"/>
      <c r="AE288" s="42"/>
      <c r="AF288" s="42"/>
    </row>
    <row r="289" spans="1:32" s="45" customFormat="1" ht="44.25" customHeight="1" x14ac:dyDescent="0.2">
      <c r="A289" s="41" t="s">
        <v>7286</v>
      </c>
      <c r="B289" s="42" t="s">
        <v>8537</v>
      </c>
      <c r="C289" s="41" t="s">
        <v>1418</v>
      </c>
      <c r="D289" s="42" t="s">
        <v>2039</v>
      </c>
      <c r="E289" s="42" t="s">
        <v>7287</v>
      </c>
      <c r="F289" s="42" t="s">
        <v>2040</v>
      </c>
      <c r="G289" s="42" t="s">
        <v>7288</v>
      </c>
      <c r="H289" s="42" t="s">
        <v>409</v>
      </c>
      <c r="I289" s="42" t="s">
        <v>6301</v>
      </c>
      <c r="J289" s="42" t="s">
        <v>6447</v>
      </c>
      <c r="K289" s="42" t="s">
        <v>2041</v>
      </c>
      <c r="L289" s="42" t="s">
        <v>47</v>
      </c>
      <c r="M289" s="42" t="s">
        <v>732</v>
      </c>
      <c r="N289" s="42" t="s">
        <v>2042</v>
      </c>
      <c r="O289" s="43" t="s">
        <v>6312</v>
      </c>
      <c r="P289" s="43"/>
      <c r="Q289" s="42">
        <v>93401</v>
      </c>
      <c r="R289" s="42" t="s">
        <v>7289</v>
      </c>
      <c r="S289" s="42">
        <v>37970</v>
      </c>
      <c r="T289" s="42">
        <v>4250</v>
      </c>
      <c r="U289" s="42"/>
      <c r="V289" s="42"/>
      <c r="W289" s="44"/>
      <c r="X289" s="42"/>
      <c r="Y289" s="42"/>
      <c r="Z289" s="42" t="s">
        <v>8451</v>
      </c>
      <c r="AA289" s="42"/>
      <c r="AB289" s="42"/>
      <c r="AC289" s="41"/>
      <c r="AD289" s="42"/>
      <c r="AE289" s="42"/>
      <c r="AF289" s="42" t="s">
        <v>8452</v>
      </c>
    </row>
    <row r="290" spans="1:32" s="45" customFormat="1" ht="44.25" customHeight="1" x14ac:dyDescent="0.2">
      <c r="A290" s="41" t="s">
        <v>7290</v>
      </c>
      <c r="B290" s="42" t="s">
        <v>8538</v>
      </c>
      <c r="C290" s="41" t="s">
        <v>1368</v>
      </c>
      <c r="D290" s="42" t="s">
        <v>2043</v>
      </c>
      <c r="E290" s="42" t="s">
        <v>6130</v>
      </c>
      <c r="F290" s="42" t="s">
        <v>2044</v>
      </c>
      <c r="G290" s="42" t="s">
        <v>6132</v>
      </c>
      <c r="H290" s="42" t="s">
        <v>4087</v>
      </c>
      <c r="I290" s="42">
        <v>43622</v>
      </c>
      <c r="J290" s="42" t="s">
        <v>5654</v>
      </c>
      <c r="K290" s="42" t="s">
        <v>2045</v>
      </c>
      <c r="L290" s="42" t="s">
        <v>5315</v>
      </c>
      <c r="M290" s="42" t="s">
        <v>2046</v>
      </c>
      <c r="N290" s="42" t="s">
        <v>6131</v>
      </c>
      <c r="O290" s="43" t="s">
        <v>5653</v>
      </c>
      <c r="P290" s="43"/>
      <c r="Q290" s="42">
        <v>93401</v>
      </c>
      <c r="R290" s="42" t="s">
        <v>5970</v>
      </c>
      <c r="S290" s="42">
        <v>37970</v>
      </c>
      <c r="T290" s="42">
        <v>4300</v>
      </c>
      <c r="U290" s="42"/>
      <c r="V290" s="42"/>
      <c r="W290" s="44"/>
      <c r="X290" s="42"/>
      <c r="Y290" s="42"/>
      <c r="Z290" s="42"/>
      <c r="AA290" s="42"/>
      <c r="AB290" s="42"/>
      <c r="AC290" s="41"/>
      <c r="AD290" s="42"/>
      <c r="AE290" s="42"/>
      <c r="AF290" s="42"/>
    </row>
    <row r="291" spans="1:32" s="45" customFormat="1" ht="44.25" customHeight="1" x14ac:dyDescent="0.2">
      <c r="A291" s="41" t="s">
        <v>7291</v>
      </c>
      <c r="B291" s="42">
        <v>651907179</v>
      </c>
      <c r="C291" s="41"/>
      <c r="D291" s="42" t="s">
        <v>6570</v>
      </c>
      <c r="E291" s="42" t="s">
        <v>7292</v>
      </c>
      <c r="F291" s="42" t="s">
        <v>5827</v>
      </c>
      <c r="G291" s="42" t="s">
        <v>7293</v>
      </c>
      <c r="H291" s="42" t="s">
        <v>1361</v>
      </c>
      <c r="I291" s="42" t="s">
        <v>5838</v>
      </c>
      <c r="J291" s="42" t="s">
        <v>6675</v>
      </c>
      <c r="K291" s="42" t="s">
        <v>5828</v>
      </c>
      <c r="L291" s="42" t="s">
        <v>538</v>
      </c>
      <c r="M291" s="42" t="s">
        <v>395</v>
      </c>
      <c r="N291" s="42" t="s">
        <v>5829</v>
      </c>
      <c r="O291" s="43" t="s">
        <v>5830</v>
      </c>
      <c r="P291" s="43"/>
      <c r="Q291" s="42">
        <v>93401</v>
      </c>
      <c r="R291" s="42" t="s">
        <v>5880</v>
      </c>
      <c r="S291" s="42">
        <v>43887</v>
      </c>
      <c r="T291" s="42">
        <v>7697</v>
      </c>
      <c r="U291" s="42"/>
      <c r="V291" s="42"/>
      <c r="W291" s="44"/>
      <c r="X291" s="42"/>
      <c r="Y291" s="42"/>
      <c r="Z291" s="42"/>
      <c r="AA291" s="42"/>
      <c r="AB291" s="42"/>
      <c r="AC291" s="41"/>
      <c r="AD291" s="42"/>
      <c r="AE291" s="42"/>
      <c r="AF291" s="42"/>
    </row>
    <row r="292" spans="1:32" s="45" customFormat="1" ht="44.25" customHeight="1" x14ac:dyDescent="0.2">
      <c r="A292" s="41" t="s">
        <v>7294</v>
      </c>
      <c r="B292" s="42">
        <v>710993009</v>
      </c>
      <c r="C292" s="41" t="s">
        <v>1368</v>
      </c>
      <c r="D292" s="42" t="s">
        <v>2047</v>
      </c>
      <c r="E292" s="42" t="s">
        <v>2048</v>
      </c>
      <c r="F292" s="42" t="s">
        <v>2049</v>
      </c>
      <c r="G292" s="42" t="s">
        <v>2050</v>
      </c>
      <c r="H292" s="42" t="s">
        <v>2051</v>
      </c>
      <c r="I292" s="42" t="s">
        <v>2052</v>
      </c>
      <c r="J292" s="42" t="s">
        <v>2053</v>
      </c>
      <c r="K292" s="42" t="s">
        <v>2055</v>
      </c>
      <c r="L292" s="42" t="s">
        <v>47</v>
      </c>
      <c r="M292" s="42" t="s">
        <v>1286</v>
      </c>
      <c r="N292" s="42" t="s">
        <v>2054</v>
      </c>
      <c r="O292" s="43"/>
      <c r="P292" s="43"/>
      <c r="Q292" s="42" t="s">
        <v>83</v>
      </c>
      <c r="R292" s="42" t="s">
        <v>2057</v>
      </c>
      <c r="S292" s="42">
        <v>37970</v>
      </c>
      <c r="T292" s="42">
        <v>6860</v>
      </c>
      <c r="U292" s="42"/>
      <c r="V292" s="42"/>
      <c r="W292" s="44"/>
      <c r="X292" s="42"/>
      <c r="Y292" s="42"/>
      <c r="Z292" s="42"/>
      <c r="AA292" s="42"/>
      <c r="AB292" s="42"/>
      <c r="AC292" s="41"/>
      <c r="AD292" s="42"/>
      <c r="AE292" s="42"/>
      <c r="AF292" s="42"/>
    </row>
    <row r="293" spans="1:32" s="45" customFormat="1" ht="44.25" customHeight="1" x14ac:dyDescent="0.2">
      <c r="A293" s="41" t="s">
        <v>7295</v>
      </c>
      <c r="B293" s="42">
        <v>716569004</v>
      </c>
      <c r="C293" s="41" t="s">
        <v>1368</v>
      </c>
      <c r="D293" s="42" t="s">
        <v>2058</v>
      </c>
      <c r="E293" s="42" t="s">
        <v>8398</v>
      </c>
      <c r="F293" s="42" t="s">
        <v>2059</v>
      </c>
      <c r="G293" s="42" t="s">
        <v>7296</v>
      </c>
      <c r="H293" s="42" t="s">
        <v>2060</v>
      </c>
      <c r="I293" s="42" t="s">
        <v>6012</v>
      </c>
      <c r="J293" s="42" t="s">
        <v>2061</v>
      </c>
      <c r="K293" s="42" t="s">
        <v>2062</v>
      </c>
      <c r="L293" s="42" t="s">
        <v>47</v>
      </c>
      <c r="M293" s="42" t="s">
        <v>1961</v>
      </c>
      <c r="N293" s="42" t="s">
        <v>6010</v>
      </c>
      <c r="O293" s="43" t="s">
        <v>6011</v>
      </c>
      <c r="P293" s="43"/>
      <c r="Q293" s="42">
        <v>93105</v>
      </c>
      <c r="R293" s="42" t="s">
        <v>7297</v>
      </c>
      <c r="S293" s="42">
        <v>37970</v>
      </c>
      <c r="T293" s="42">
        <v>6560</v>
      </c>
      <c r="U293" s="42"/>
      <c r="V293" s="42"/>
      <c r="W293" s="44"/>
      <c r="X293" s="42"/>
      <c r="Y293" s="42"/>
      <c r="Z293" s="42"/>
      <c r="AA293" s="42"/>
      <c r="AB293" s="42"/>
      <c r="AC293" s="41"/>
      <c r="AD293" s="42"/>
      <c r="AE293" s="42"/>
      <c r="AF293" s="42"/>
    </row>
    <row r="294" spans="1:32" s="45" customFormat="1" ht="44.25" customHeight="1" x14ac:dyDescent="0.2">
      <c r="A294" s="41" t="s">
        <v>7298</v>
      </c>
      <c r="B294" s="42">
        <v>718144000</v>
      </c>
      <c r="C294" s="41" t="s">
        <v>1409</v>
      </c>
      <c r="D294" s="42" t="s">
        <v>2063</v>
      </c>
      <c r="E294" s="42" t="s">
        <v>2064</v>
      </c>
      <c r="F294" s="42" t="s">
        <v>2065</v>
      </c>
      <c r="G294" s="42" t="s">
        <v>2066</v>
      </c>
      <c r="H294" s="42" t="s">
        <v>2067</v>
      </c>
      <c r="I294" s="42" t="s">
        <v>2068</v>
      </c>
      <c r="J294" s="42" t="s">
        <v>2069</v>
      </c>
      <c r="K294" s="42" t="s">
        <v>2070</v>
      </c>
      <c r="L294" s="42" t="s">
        <v>47</v>
      </c>
      <c r="M294" s="42" t="s">
        <v>2071</v>
      </c>
      <c r="N294" s="42"/>
      <c r="O294" s="43"/>
      <c r="P294" s="43"/>
      <c r="Q294" s="42" t="s">
        <v>83</v>
      </c>
      <c r="R294" s="42" t="s">
        <v>2072</v>
      </c>
      <c r="S294" s="42">
        <v>38429</v>
      </c>
      <c r="T294" s="42">
        <v>7157</v>
      </c>
      <c r="U294" s="42"/>
      <c r="V294" s="42"/>
      <c r="W294" s="44"/>
      <c r="X294" s="42"/>
      <c r="Y294" s="42"/>
      <c r="Z294" s="42"/>
      <c r="AA294" s="42"/>
      <c r="AB294" s="42"/>
      <c r="AC294" s="41"/>
      <c r="AD294" s="42"/>
      <c r="AE294" s="42"/>
      <c r="AF294" s="42"/>
    </row>
    <row r="295" spans="1:32" s="45" customFormat="1" ht="44.25" customHeight="1" x14ac:dyDescent="0.2">
      <c r="A295" s="41" t="s">
        <v>7299</v>
      </c>
      <c r="B295" s="42">
        <v>716316009</v>
      </c>
      <c r="C295" s="41" t="s">
        <v>1368</v>
      </c>
      <c r="D295" s="42" t="s">
        <v>2073</v>
      </c>
      <c r="E295" s="42" t="s">
        <v>7300</v>
      </c>
      <c r="F295" s="42" t="s">
        <v>2074</v>
      </c>
      <c r="G295" s="42" t="s">
        <v>7301</v>
      </c>
      <c r="H295" s="42" t="s">
        <v>2075</v>
      </c>
      <c r="I295" s="42" t="s">
        <v>7302</v>
      </c>
      <c r="J295" s="42" t="s">
        <v>7303</v>
      </c>
      <c r="K295" s="42" t="s">
        <v>5988</v>
      </c>
      <c r="L295" s="42" t="s">
        <v>47</v>
      </c>
      <c r="M295" s="42" t="s">
        <v>623</v>
      </c>
      <c r="N295" s="42" t="s">
        <v>5989</v>
      </c>
      <c r="O295" s="43" t="s">
        <v>7304</v>
      </c>
      <c r="P295" s="43"/>
      <c r="Q295" s="42">
        <v>93401</v>
      </c>
      <c r="R295" s="42" t="s">
        <v>7305</v>
      </c>
      <c r="S295" s="42">
        <v>37970</v>
      </c>
      <c r="T295" s="42">
        <v>6470</v>
      </c>
      <c r="U295" s="42"/>
      <c r="V295" s="42"/>
      <c r="W295" s="44"/>
      <c r="X295" s="42"/>
      <c r="Y295" s="42"/>
      <c r="Z295" s="42" t="s">
        <v>8432</v>
      </c>
      <c r="AA295" s="42"/>
      <c r="AB295" s="42"/>
      <c r="AC295" s="41"/>
      <c r="AD295" s="42"/>
      <c r="AE295" s="42"/>
      <c r="AF295" s="42" t="s">
        <v>8433</v>
      </c>
    </row>
    <row r="296" spans="1:32" s="45" customFormat="1" ht="44.25" customHeight="1" x14ac:dyDescent="0.2">
      <c r="A296" s="41" t="s">
        <v>7306</v>
      </c>
      <c r="B296" s="42">
        <v>730513003</v>
      </c>
      <c r="C296" s="41" t="s">
        <v>1368</v>
      </c>
      <c r="D296" s="42" t="s">
        <v>2076</v>
      </c>
      <c r="E296" s="42" t="s">
        <v>2077</v>
      </c>
      <c r="F296" s="42" t="s">
        <v>2078</v>
      </c>
      <c r="G296" s="42" t="s">
        <v>2079</v>
      </c>
      <c r="H296" s="42" t="s">
        <v>2080</v>
      </c>
      <c r="I296" s="42" t="s">
        <v>2081</v>
      </c>
      <c r="J296" s="42" t="s">
        <v>127</v>
      </c>
      <c r="K296" s="42" t="s">
        <v>2082</v>
      </c>
      <c r="L296" s="42" t="s">
        <v>47</v>
      </c>
      <c r="M296" s="42" t="s">
        <v>623</v>
      </c>
      <c r="N296" s="42"/>
      <c r="O296" s="43"/>
      <c r="P296" s="43"/>
      <c r="Q296" s="42">
        <v>93401</v>
      </c>
      <c r="R296" s="42" t="s">
        <v>2083</v>
      </c>
      <c r="S296" s="42">
        <v>37970</v>
      </c>
      <c r="T296" s="42">
        <v>7059</v>
      </c>
      <c r="U296" s="42"/>
      <c r="V296" s="42"/>
      <c r="W296" s="44"/>
      <c r="X296" s="42"/>
      <c r="Y296" s="42"/>
      <c r="Z296" s="42"/>
      <c r="AA296" s="42"/>
      <c r="AB296" s="42"/>
      <c r="AC296" s="41"/>
      <c r="AD296" s="42"/>
      <c r="AE296" s="42"/>
      <c r="AF296" s="42"/>
    </row>
    <row r="297" spans="1:32" s="45" customFormat="1" ht="44.25" customHeight="1" x14ac:dyDescent="0.2">
      <c r="A297" s="41" t="s">
        <v>7307</v>
      </c>
      <c r="B297" s="42">
        <v>759522508</v>
      </c>
      <c r="C297" s="41" t="s">
        <v>1368</v>
      </c>
      <c r="D297" s="42" t="s">
        <v>2084</v>
      </c>
      <c r="E297" s="42" t="s">
        <v>2085</v>
      </c>
      <c r="F297" s="42" t="s">
        <v>2086</v>
      </c>
      <c r="G297" s="42" t="s">
        <v>2087</v>
      </c>
      <c r="H297" s="42" t="s">
        <v>2089</v>
      </c>
      <c r="I297" s="42" t="s">
        <v>2090</v>
      </c>
      <c r="J297" s="42" t="s">
        <v>2091</v>
      </c>
      <c r="K297" s="42" t="s">
        <v>2088</v>
      </c>
      <c r="L297" s="42" t="s">
        <v>47</v>
      </c>
      <c r="M297" s="42" t="s">
        <v>2092</v>
      </c>
      <c r="N297" s="42"/>
      <c r="O297" s="43"/>
      <c r="P297" s="43"/>
      <c r="Q297" s="42">
        <v>93401</v>
      </c>
      <c r="R297" s="42" t="s">
        <v>2093</v>
      </c>
      <c r="S297" s="42">
        <v>38449</v>
      </c>
      <c r="T297" s="42">
        <v>7165</v>
      </c>
      <c r="U297" s="42"/>
      <c r="V297" s="42"/>
      <c r="W297" s="44"/>
      <c r="X297" s="42"/>
      <c r="Y297" s="42"/>
      <c r="Z297" s="42"/>
      <c r="AA297" s="42"/>
      <c r="AB297" s="42"/>
      <c r="AC297" s="41"/>
      <c r="AD297" s="42"/>
      <c r="AE297" s="42"/>
      <c r="AF297" s="42"/>
    </row>
    <row r="298" spans="1:32" s="45" customFormat="1" ht="44.25" customHeight="1" x14ac:dyDescent="0.2">
      <c r="A298" s="41" t="s">
        <v>7308</v>
      </c>
      <c r="B298" s="42">
        <v>702358000</v>
      </c>
      <c r="C298" s="41" t="s">
        <v>1368</v>
      </c>
      <c r="D298" s="42" t="s">
        <v>2094</v>
      </c>
      <c r="E298" s="42" t="s">
        <v>7309</v>
      </c>
      <c r="F298" s="42" t="s">
        <v>2095</v>
      </c>
      <c r="G298" s="42" t="s">
        <v>7310</v>
      </c>
      <c r="H298" s="42" t="s">
        <v>6169</v>
      </c>
      <c r="I298" s="42" t="s">
        <v>7311</v>
      </c>
      <c r="J298" s="42" t="s">
        <v>7312</v>
      </c>
      <c r="K298" s="42" t="s">
        <v>6170</v>
      </c>
      <c r="L298" s="42" t="s">
        <v>47</v>
      </c>
      <c r="M298" s="42" t="s">
        <v>2096</v>
      </c>
      <c r="N298" s="42">
        <v>222108293</v>
      </c>
      <c r="O298" s="43" t="s">
        <v>5881</v>
      </c>
      <c r="P298" s="43"/>
      <c r="Q298" s="42" t="s">
        <v>2097</v>
      </c>
      <c r="R298" s="42" t="s">
        <v>7313</v>
      </c>
      <c r="S298" s="42">
        <v>37970</v>
      </c>
      <c r="T298" s="42">
        <v>4400</v>
      </c>
      <c r="U298" s="42"/>
      <c r="V298" s="42"/>
      <c r="W298" s="44"/>
      <c r="X298" s="42"/>
      <c r="Y298" s="42"/>
      <c r="Z298" s="42"/>
      <c r="AA298" s="42"/>
      <c r="AB298" s="42"/>
      <c r="AC298" s="41"/>
      <c r="AD298" s="42"/>
      <c r="AE298" s="42"/>
      <c r="AF298" s="42" t="s">
        <v>8453</v>
      </c>
    </row>
    <row r="299" spans="1:32" s="45" customFormat="1" ht="44.25" customHeight="1" x14ac:dyDescent="0.2">
      <c r="A299" s="41" t="s">
        <v>7314</v>
      </c>
      <c r="B299" s="42">
        <v>651086930</v>
      </c>
      <c r="C299" s="41" t="s">
        <v>1356</v>
      </c>
      <c r="D299" s="42" t="s">
        <v>2098</v>
      </c>
      <c r="E299" s="42" t="s">
        <v>2099</v>
      </c>
      <c r="F299" s="42" t="s">
        <v>5262</v>
      </c>
      <c r="G299" s="42" t="s">
        <v>2100</v>
      </c>
      <c r="H299" s="42" t="s">
        <v>2101</v>
      </c>
      <c r="I299" s="42" t="s">
        <v>2102</v>
      </c>
      <c r="J299" s="42" t="s">
        <v>2103</v>
      </c>
      <c r="K299" s="42" t="s">
        <v>2104</v>
      </c>
      <c r="L299" s="42" t="s">
        <v>47</v>
      </c>
      <c r="M299" s="42" t="s">
        <v>2105</v>
      </c>
      <c r="N299" s="42" t="s">
        <v>2106</v>
      </c>
      <c r="O299" s="43" t="s">
        <v>2107</v>
      </c>
      <c r="P299" s="43"/>
      <c r="Q299" s="42" t="s">
        <v>600</v>
      </c>
      <c r="R299" s="42" t="s">
        <v>559</v>
      </c>
      <c r="S299" s="42">
        <v>43357</v>
      </c>
      <c r="T299" s="42">
        <v>7656</v>
      </c>
      <c r="U299" s="42"/>
      <c r="V299" s="42"/>
      <c r="W299" s="44"/>
      <c r="X299" s="42"/>
      <c r="Y299" s="42"/>
      <c r="Z299" s="42"/>
      <c r="AA299" s="42"/>
      <c r="AB299" s="42"/>
      <c r="AC299" s="41"/>
      <c r="AD299" s="42"/>
      <c r="AE299" s="42"/>
      <c r="AF299" s="42"/>
    </row>
    <row r="300" spans="1:32" s="45" customFormat="1" ht="44.25" customHeight="1" x14ac:dyDescent="0.2">
      <c r="A300" s="41" t="s">
        <v>7315</v>
      </c>
      <c r="B300" s="42">
        <v>739296005</v>
      </c>
      <c r="C300" s="41" t="s">
        <v>1368</v>
      </c>
      <c r="D300" s="42" t="s">
        <v>2108</v>
      </c>
      <c r="E300" s="42" t="s">
        <v>2109</v>
      </c>
      <c r="F300" s="42" t="s">
        <v>2110</v>
      </c>
      <c r="G300" s="42" t="s">
        <v>2111</v>
      </c>
      <c r="H300" s="42" t="s">
        <v>2112</v>
      </c>
      <c r="I300" s="42" t="s">
        <v>2113</v>
      </c>
      <c r="J300" s="42" t="s">
        <v>2114</v>
      </c>
      <c r="K300" s="42" t="s">
        <v>2115</v>
      </c>
      <c r="L300" s="42" t="s">
        <v>527</v>
      </c>
      <c r="M300" s="42" t="s">
        <v>2116</v>
      </c>
      <c r="N300" s="42"/>
      <c r="O300" s="43"/>
      <c r="P300" s="43"/>
      <c r="Q300" s="42" t="s">
        <v>1094</v>
      </c>
      <c r="R300" s="42" t="s">
        <v>2117</v>
      </c>
      <c r="S300" s="42">
        <v>37970</v>
      </c>
      <c r="T300" s="42">
        <v>7124</v>
      </c>
      <c r="U300" s="42"/>
      <c r="V300" s="42"/>
      <c r="W300" s="44"/>
      <c r="X300" s="42"/>
      <c r="Y300" s="42"/>
      <c r="Z300" s="42"/>
      <c r="AA300" s="42"/>
      <c r="AB300" s="42"/>
      <c r="AC300" s="41"/>
      <c r="AD300" s="42"/>
      <c r="AE300" s="42"/>
      <c r="AF300" s="42"/>
    </row>
    <row r="301" spans="1:32" s="45" customFormat="1" ht="44.25" customHeight="1" x14ac:dyDescent="0.2">
      <c r="A301" s="41" t="s">
        <v>7316</v>
      </c>
      <c r="B301" s="42">
        <v>650856899</v>
      </c>
      <c r="C301" s="41" t="s">
        <v>1356</v>
      </c>
      <c r="D301" s="42" t="s">
        <v>2118</v>
      </c>
      <c r="E301" s="42" t="s">
        <v>7317</v>
      </c>
      <c r="F301" s="42" t="s">
        <v>2119</v>
      </c>
      <c r="G301" s="42" t="s">
        <v>7318</v>
      </c>
      <c r="H301" s="42" t="s">
        <v>1555</v>
      </c>
      <c r="I301" s="42" t="s">
        <v>6571</v>
      </c>
      <c r="J301" s="42" t="s">
        <v>2120</v>
      </c>
      <c r="K301" s="42" t="s">
        <v>6113</v>
      </c>
      <c r="L301" s="42" t="s">
        <v>5312</v>
      </c>
      <c r="M301" s="42" t="s">
        <v>2121</v>
      </c>
      <c r="N301" s="42" t="s">
        <v>6114</v>
      </c>
      <c r="O301" s="43" t="s">
        <v>7319</v>
      </c>
      <c r="P301" s="43"/>
      <c r="Q301" s="42">
        <v>93401</v>
      </c>
      <c r="R301" s="42" t="s">
        <v>7320</v>
      </c>
      <c r="S301" s="42">
        <v>42202</v>
      </c>
      <c r="T301" s="42">
        <v>7574</v>
      </c>
      <c r="U301" s="42"/>
      <c r="V301" s="42"/>
      <c r="W301" s="44"/>
      <c r="X301" s="42"/>
      <c r="Y301" s="42"/>
      <c r="Z301" s="42"/>
      <c r="AA301" s="42"/>
      <c r="AB301" s="42"/>
      <c r="AC301" s="41"/>
      <c r="AD301" s="42"/>
      <c r="AE301" s="42"/>
      <c r="AF301" s="42"/>
    </row>
    <row r="302" spans="1:32" s="45" customFormat="1" ht="44.25" customHeight="1" x14ac:dyDescent="0.2">
      <c r="A302" s="41" t="s">
        <v>7321</v>
      </c>
      <c r="B302" s="42">
        <v>723236002</v>
      </c>
      <c r="C302" s="41" t="s">
        <v>1515</v>
      </c>
      <c r="D302" s="42" t="s">
        <v>2122</v>
      </c>
      <c r="E302" s="42" t="s">
        <v>2123</v>
      </c>
      <c r="F302" s="42" t="s">
        <v>2124</v>
      </c>
      <c r="G302" s="42" t="s">
        <v>2125</v>
      </c>
      <c r="H302" s="42" t="s">
        <v>2126</v>
      </c>
      <c r="I302" s="42" t="s">
        <v>2127</v>
      </c>
      <c r="J302" s="42" t="s">
        <v>2128</v>
      </c>
      <c r="K302" s="42" t="s">
        <v>2130</v>
      </c>
      <c r="L302" s="42" t="s">
        <v>47</v>
      </c>
      <c r="M302" s="42" t="s">
        <v>1640</v>
      </c>
      <c r="N302" s="42" t="s">
        <v>2131</v>
      </c>
      <c r="O302" s="43" t="s">
        <v>2129</v>
      </c>
      <c r="P302" s="43"/>
      <c r="Q302" s="42">
        <v>93401</v>
      </c>
      <c r="R302" s="42" t="s">
        <v>2132</v>
      </c>
      <c r="S302" s="42">
        <v>37970</v>
      </c>
      <c r="T302" s="42">
        <v>6922</v>
      </c>
      <c r="U302" s="42"/>
      <c r="V302" s="42"/>
      <c r="W302" s="44"/>
      <c r="X302" s="42"/>
      <c r="Y302" s="42"/>
      <c r="Z302" s="42"/>
      <c r="AA302" s="42"/>
      <c r="AB302" s="42"/>
      <c r="AC302" s="41"/>
      <c r="AD302" s="42"/>
      <c r="AE302" s="42"/>
      <c r="AF302" s="42"/>
    </row>
    <row r="303" spans="1:32" s="45" customFormat="1" ht="44.25" customHeight="1" x14ac:dyDescent="0.2">
      <c r="A303" s="41" t="s">
        <v>2133</v>
      </c>
      <c r="B303" s="42">
        <v>711789006</v>
      </c>
      <c r="C303" s="41" t="s">
        <v>1368</v>
      </c>
      <c r="D303" s="42" t="s">
        <v>2134</v>
      </c>
      <c r="E303" s="42" t="s">
        <v>7322</v>
      </c>
      <c r="F303" s="42" t="s">
        <v>2133</v>
      </c>
      <c r="G303" s="42" t="s">
        <v>7323</v>
      </c>
      <c r="H303" s="42" t="s">
        <v>2135</v>
      </c>
      <c r="I303" s="42" t="s">
        <v>6268</v>
      </c>
      <c r="J303" s="42" t="s">
        <v>7324</v>
      </c>
      <c r="K303" s="42" t="s">
        <v>2137</v>
      </c>
      <c r="L303" s="42" t="s">
        <v>47</v>
      </c>
      <c r="M303" s="42" t="s">
        <v>2139</v>
      </c>
      <c r="N303" s="42" t="s">
        <v>2138</v>
      </c>
      <c r="O303" s="43" t="s">
        <v>2136</v>
      </c>
      <c r="P303" s="43"/>
      <c r="Q303" s="42">
        <v>93401</v>
      </c>
      <c r="R303" s="42" t="s">
        <v>7325</v>
      </c>
      <c r="S303" s="42">
        <v>37970</v>
      </c>
      <c r="T303" s="42">
        <v>4425</v>
      </c>
      <c r="U303" s="42"/>
      <c r="V303" s="42"/>
      <c r="W303" s="44"/>
      <c r="X303" s="42"/>
      <c r="Y303" s="42"/>
      <c r="Z303" s="42"/>
      <c r="AA303" s="42"/>
      <c r="AB303" s="42"/>
      <c r="AC303" s="41"/>
      <c r="AD303" s="42"/>
      <c r="AE303" s="42"/>
      <c r="AF303" s="42" t="s">
        <v>8454</v>
      </c>
    </row>
    <row r="304" spans="1:32" s="45" customFormat="1" ht="44.25" customHeight="1" x14ac:dyDescent="0.2">
      <c r="A304" s="41" t="s">
        <v>7326</v>
      </c>
      <c r="B304" s="42">
        <v>716904008</v>
      </c>
      <c r="C304" s="41" t="s">
        <v>1368</v>
      </c>
      <c r="D304" s="42" t="s">
        <v>2140</v>
      </c>
      <c r="E304" s="42" t="s">
        <v>6307</v>
      </c>
      <c r="F304" s="42" t="s">
        <v>2141</v>
      </c>
      <c r="G304" s="42" t="s">
        <v>6329</v>
      </c>
      <c r="H304" s="42" t="s">
        <v>2142</v>
      </c>
      <c r="I304" s="42" t="s">
        <v>6311</v>
      </c>
      <c r="J304" s="42" t="s">
        <v>2143</v>
      </c>
      <c r="K304" s="42" t="s">
        <v>6308</v>
      </c>
      <c r="L304" s="42" t="s">
        <v>47</v>
      </c>
      <c r="M304" s="42" t="s">
        <v>2144</v>
      </c>
      <c r="N304" s="42" t="s">
        <v>6309</v>
      </c>
      <c r="O304" s="43" t="s">
        <v>6310</v>
      </c>
      <c r="P304" s="43"/>
      <c r="Q304" s="42">
        <v>93401</v>
      </c>
      <c r="R304" s="42" t="s">
        <v>7327</v>
      </c>
      <c r="S304" s="42">
        <v>37970</v>
      </c>
      <c r="T304" s="42">
        <v>7004</v>
      </c>
      <c r="U304" s="42"/>
      <c r="V304" s="42"/>
      <c r="W304" s="44"/>
      <c r="X304" s="42"/>
      <c r="Y304" s="42"/>
      <c r="Z304" s="42" t="s">
        <v>8439</v>
      </c>
      <c r="AA304" s="42"/>
      <c r="AB304" s="42"/>
      <c r="AC304" s="41"/>
      <c r="AD304" s="42"/>
      <c r="AE304" s="42"/>
      <c r="AF304" s="42" t="s">
        <v>8455</v>
      </c>
    </row>
    <row r="305" spans="1:32" s="45" customFormat="1" ht="44.25" customHeight="1" x14ac:dyDescent="0.2">
      <c r="A305" s="41" t="s">
        <v>7328</v>
      </c>
      <c r="B305" s="42">
        <v>655563601</v>
      </c>
      <c r="C305" s="41" t="s">
        <v>1928</v>
      </c>
      <c r="D305" s="42" t="s">
        <v>2145</v>
      </c>
      <c r="E305" s="42" t="s">
        <v>1958</v>
      </c>
      <c r="F305" s="42" t="s">
        <v>2146</v>
      </c>
      <c r="G305" s="42" t="s">
        <v>2147</v>
      </c>
      <c r="H305" s="42" t="s">
        <v>2148</v>
      </c>
      <c r="I305" s="42" t="s">
        <v>2149</v>
      </c>
      <c r="J305" s="42" t="s">
        <v>2150</v>
      </c>
      <c r="K305" s="42" t="s">
        <v>5327</v>
      </c>
      <c r="L305" s="42" t="s">
        <v>5312</v>
      </c>
      <c r="M305" s="42" t="s">
        <v>2151</v>
      </c>
      <c r="N305" s="42"/>
      <c r="O305" s="43"/>
      <c r="P305" s="43"/>
      <c r="Q305" s="42">
        <v>93401</v>
      </c>
      <c r="R305" s="42" t="s">
        <v>2152</v>
      </c>
      <c r="S305" s="42">
        <v>38911</v>
      </c>
      <c r="T305" s="42">
        <v>7329</v>
      </c>
      <c r="U305" s="42"/>
      <c r="V305" s="42"/>
      <c r="W305" s="44"/>
      <c r="X305" s="42"/>
      <c r="Y305" s="42"/>
      <c r="Z305" s="42"/>
      <c r="AA305" s="42"/>
      <c r="AB305" s="42"/>
      <c r="AC305" s="41"/>
      <c r="AD305" s="42"/>
      <c r="AE305" s="42"/>
      <c r="AF305" s="42"/>
    </row>
    <row r="306" spans="1:32" s="45" customFormat="1" ht="44.25" customHeight="1" x14ac:dyDescent="0.2">
      <c r="A306" s="41" t="s">
        <v>7329</v>
      </c>
      <c r="B306" s="42">
        <v>651884764</v>
      </c>
      <c r="C306" s="41"/>
      <c r="D306" s="42" t="s">
        <v>6572</v>
      </c>
      <c r="E306" s="42" t="s">
        <v>7330</v>
      </c>
      <c r="F306" s="42" t="s">
        <v>5840</v>
      </c>
      <c r="G306" s="42" t="s">
        <v>5841</v>
      </c>
      <c r="H306" s="42" t="s">
        <v>5842</v>
      </c>
      <c r="I306" s="42">
        <v>43636</v>
      </c>
      <c r="J306" s="42" t="s">
        <v>5843</v>
      </c>
      <c r="K306" s="42" t="s">
        <v>5845</v>
      </c>
      <c r="L306" s="42" t="s">
        <v>5313</v>
      </c>
      <c r="M306" s="42" t="s">
        <v>854</v>
      </c>
      <c r="N306" s="42" t="s">
        <v>5846</v>
      </c>
      <c r="O306" s="43" t="s">
        <v>5844</v>
      </c>
      <c r="P306" s="43"/>
      <c r="Q306" s="42">
        <v>93401</v>
      </c>
      <c r="R306" s="42" t="s">
        <v>7331</v>
      </c>
      <c r="S306" s="42">
        <v>43893</v>
      </c>
      <c r="T306" s="42">
        <v>7698</v>
      </c>
      <c r="U306" s="42"/>
      <c r="V306" s="42"/>
      <c r="W306" s="44"/>
      <c r="X306" s="42"/>
      <c r="Y306" s="42"/>
      <c r="Z306" s="42"/>
      <c r="AA306" s="42"/>
      <c r="AB306" s="42"/>
      <c r="AC306" s="41"/>
      <c r="AD306" s="42"/>
      <c r="AE306" s="42"/>
      <c r="AF306" s="42"/>
    </row>
    <row r="307" spans="1:32" s="45" customFormat="1" ht="44.25" customHeight="1" x14ac:dyDescent="0.2">
      <c r="A307" s="41" t="s">
        <v>7332</v>
      </c>
      <c r="B307" s="42">
        <v>651935121</v>
      </c>
      <c r="C307" s="41"/>
      <c r="D307" s="42" t="s">
        <v>6573</v>
      </c>
      <c r="E307" s="42" t="s">
        <v>5952</v>
      </c>
      <c r="F307" s="42" t="s">
        <v>5953</v>
      </c>
      <c r="G307" s="42" t="s">
        <v>5954</v>
      </c>
      <c r="H307" s="42" t="s">
        <v>1280</v>
      </c>
      <c r="I307" s="42" t="s">
        <v>5955</v>
      </c>
      <c r="J307" s="42" t="s">
        <v>5956</v>
      </c>
      <c r="K307" s="42" t="s">
        <v>5957</v>
      </c>
      <c r="L307" s="42" t="s">
        <v>5350</v>
      </c>
      <c r="M307" s="42" t="s">
        <v>758</v>
      </c>
      <c r="N307" s="42" t="s">
        <v>5958</v>
      </c>
      <c r="O307" s="43" t="s">
        <v>5959</v>
      </c>
      <c r="P307" s="43"/>
      <c r="Q307" s="42">
        <v>93401</v>
      </c>
      <c r="R307" s="42" t="s">
        <v>5863</v>
      </c>
      <c r="S307" s="42">
        <v>44034</v>
      </c>
      <c r="T307" s="42">
        <v>7709</v>
      </c>
      <c r="U307" s="42"/>
      <c r="V307" s="42"/>
      <c r="W307" s="44"/>
      <c r="X307" s="42"/>
      <c r="Y307" s="42"/>
      <c r="Z307" s="42"/>
      <c r="AA307" s="42"/>
      <c r="AB307" s="42"/>
      <c r="AC307" s="41"/>
      <c r="AD307" s="42"/>
      <c r="AE307" s="42"/>
      <c r="AF307" s="42"/>
    </row>
    <row r="308" spans="1:32" s="45" customFormat="1" ht="44.25" customHeight="1" x14ac:dyDescent="0.2">
      <c r="A308" s="41" t="s">
        <v>7333</v>
      </c>
      <c r="B308" s="42">
        <v>650224140</v>
      </c>
      <c r="C308" s="41" t="s">
        <v>1368</v>
      </c>
      <c r="D308" s="42" t="s">
        <v>2153</v>
      </c>
      <c r="E308" s="42" t="s">
        <v>2154</v>
      </c>
      <c r="F308" s="42" t="s">
        <v>2155</v>
      </c>
      <c r="G308" s="42" t="s">
        <v>2156</v>
      </c>
      <c r="H308" s="42" t="s">
        <v>2157</v>
      </c>
      <c r="I308" s="42" t="s">
        <v>2158</v>
      </c>
      <c r="J308" s="42" t="s">
        <v>2159</v>
      </c>
      <c r="K308" s="42" t="s">
        <v>2161</v>
      </c>
      <c r="L308" s="42" t="s">
        <v>47</v>
      </c>
      <c r="M308" s="42" t="s">
        <v>2163</v>
      </c>
      <c r="N308" s="42" t="s">
        <v>2162</v>
      </c>
      <c r="O308" s="43" t="s">
        <v>2160</v>
      </c>
      <c r="P308" s="43"/>
      <c r="Q308" s="42" t="s">
        <v>368</v>
      </c>
      <c r="R308" s="42" t="s">
        <v>2164</v>
      </c>
      <c r="S308" s="42">
        <v>40522</v>
      </c>
      <c r="T308" s="42">
        <v>7437</v>
      </c>
      <c r="U308" s="42"/>
      <c r="V308" s="42"/>
      <c r="W308" s="44"/>
      <c r="X308" s="42"/>
      <c r="Y308" s="42"/>
      <c r="Z308" s="42"/>
      <c r="AA308" s="42"/>
      <c r="AB308" s="42"/>
      <c r="AC308" s="41"/>
      <c r="AD308" s="42"/>
      <c r="AE308" s="42"/>
      <c r="AF308" s="42"/>
    </row>
    <row r="309" spans="1:32" s="45" customFormat="1" ht="44.25" customHeight="1" x14ac:dyDescent="0.2">
      <c r="A309" s="41" t="s">
        <v>7334</v>
      </c>
      <c r="B309" s="42">
        <v>650617207</v>
      </c>
      <c r="C309" s="41" t="s">
        <v>1356</v>
      </c>
      <c r="D309" s="42" t="s">
        <v>2165</v>
      </c>
      <c r="E309" s="42" t="s">
        <v>2166</v>
      </c>
      <c r="F309" s="42" t="s">
        <v>2167</v>
      </c>
      <c r="G309" s="42" t="s">
        <v>2168</v>
      </c>
      <c r="H309" s="42" t="s">
        <v>1373</v>
      </c>
      <c r="I309" s="42" t="s">
        <v>2169</v>
      </c>
      <c r="J309" s="42" t="s">
        <v>2170</v>
      </c>
      <c r="K309" s="42" t="s">
        <v>2171</v>
      </c>
      <c r="L309" s="42" t="s">
        <v>5316</v>
      </c>
      <c r="M309" s="42" t="s">
        <v>959</v>
      </c>
      <c r="N309" s="42" t="s">
        <v>2172</v>
      </c>
      <c r="O309" s="43"/>
      <c r="P309" s="43"/>
      <c r="Q309" s="42" t="s">
        <v>83</v>
      </c>
      <c r="R309" s="42" t="s">
        <v>2173</v>
      </c>
      <c r="S309" s="42">
        <v>39444</v>
      </c>
      <c r="T309" s="42">
        <v>7387</v>
      </c>
      <c r="U309" s="42"/>
      <c r="V309" s="42"/>
      <c r="W309" s="44"/>
      <c r="X309" s="42"/>
      <c r="Y309" s="42"/>
      <c r="Z309" s="42"/>
      <c r="AA309" s="42"/>
      <c r="AB309" s="42"/>
      <c r="AC309" s="41"/>
      <c r="AD309" s="42"/>
      <c r="AE309" s="42"/>
      <c r="AF309" s="42"/>
    </row>
    <row r="310" spans="1:32" s="45" customFormat="1" ht="44.25" customHeight="1" x14ac:dyDescent="0.2">
      <c r="A310" s="41" t="s">
        <v>7335</v>
      </c>
      <c r="B310" s="42">
        <v>652006884</v>
      </c>
      <c r="C310" s="41"/>
      <c r="D310" s="42" t="s">
        <v>7336</v>
      </c>
      <c r="E310" s="42" t="s">
        <v>7337</v>
      </c>
      <c r="F310" s="42" t="s">
        <v>7338</v>
      </c>
      <c r="G310" s="42" t="s">
        <v>7339</v>
      </c>
      <c r="H310" s="42" t="s">
        <v>1280</v>
      </c>
      <c r="I310" s="42" t="s">
        <v>7340</v>
      </c>
      <c r="J310" s="42" t="s">
        <v>7341</v>
      </c>
      <c r="K310" s="42" t="s">
        <v>7342</v>
      </c>
      <c r="L310" s="42" t="s">
        <v>527</v>
      </c>
      <c r="M310" s="42" t="s">
        <v>2222</v>
      </c>
      <c r="N310" s="42" t="s">
        <v>7343</v>
      </c>
      <c r="O310" s="43" t="s">
        <v>7344</v>
      </c>
      <c r="P310" s="43"/>
      <c r="Q310" s="42">
        <v>93401</v>
      </c>
      <c r="R310" s="42" t="s">
        <v>7345</v>
      </c>
      <c r="S310" s="42">
        <v>44413</v>
      </c>
      <c r="T310" s="42">
        <v>7736</v>
      </c>
      <c r="U310" s="42"/>
      <c r="V310" s="42"/>
      <c r="W310" s="44"/>
      <c r="X310" s="42"/>
      <c r="Y310" s="42"/>
      <c r="Z310" s="42"/>
      <c r="AA310" s="42"/>
      <c r="AB310" s="42"/>
      <c r="AC310" s="41"/>
      <c r="AD310" s="42"/>
      <c r="AE310" s="42"/>
      <c r="AF310" s="42"/>
    </row>
    <row r="311" spans="1:32" s="45" customFormat="1" ht="44.25" customHeight="1" x14ac:dyDescent="0.2">
      <c r="A311" s="41" t="s">
        <v>7346</v>
      </c>
      <c r="B311" s="42">
        <v>724210007</v>
      </c>
      <c r="C311" s="41" t="s">
        <v>1356</v>
      </c>
      <c r="D311" s="42" t="s">
        <v>2174</v>
      </c>
      <c r="E311" s="42" t="s">
        <v>2175</v>
      </c>
      <c r="F311" s="42" t="s">
        <v>2176</v>
      </c>
      <c r="G311" s="42" t="s">
        <v>2177</v>
      </c>
      <c r="H311" s="42" t="s">
        <v>2178</v>
      </c>
      <c r="I311" s="42" t="s">
        <v>2179</v>
      </c>
      <c r="J311" s="42" t="s">
        <v>2180</v>
      </c>
      <c r="K311" s="42" t="s">
        <v>2182</v>
      </c>
      <c r="L311" s="42" t="s">
        <v>47</v>
      </c>
      <c r="M311" s="42" t="s">
        <v>1274</v>
      </c>
      <c r="N311" s="42"/>
      <c r="O311" s="43" t="s">
        <v>2181</v>
      </c>
      <c r="P311" s="43"/>
      <c r="Q311" s="42">
        <v>93401</v>
      </c>
      <c r="R311" s="42" t="s">
        <v>5899</v>
      </c>
      <c r="S311" s="42">
        <v>37970</v>
      </c>
      <c r="T311" s="42">
        <v>7053</v>
      </c>
      <c r="U311" s="42"/>
      <c r="V311" s="42"/>
      <c r="W311" s="44"/>
      <c r="X311" s="42"/>
      <c r="Y311" s="42"/>
      <c r="Z311" s="42"/>
      <c r="AA311" s="42"/>
      <c r="AB311" s="42"/>
      <c r="AC311" s="41"/>
      <c r="AD311" s="42"/>
      <c r="AE311" s="42"/>
      <c r="AF311" s="42"/>
    </row>
    <row r="312" spans="1:32" s="45" customFormat="1" ht="44.25" customHeight="1" x14ac:dyDescent="0.2">
      <c r="A312" s="41" t="s">
        <v>7347</v>
      </c>
      <c r="B312" s="42">
        <v>651883474</v>
      </c>
      <c r="C312" s="41"/>
      <c r="D312" s="42" t="s">
        <v>6574</v>
      </c>
      <c r="E312" s="42" t="s">
        <v>6575</v>
      </c>
      <c r="F312" s="42" t="s">
        <v>5792</v>
      </c>
      <c r="G312" s="42" t="s">
        <v>7348</v>
      </c>
      <c r="H312" s="42" t="s">
        <v>7349</v>
      </c>
      <c r="I312" s="42" t="s">
        <v>7350</v>
      </c>
      <c r="J312" s="42" t="s">
        <v>7351</v>
      </c>
      <c r="K312" s="42" t="s">
        <v>5793</v>
      </c>
      <c r="L312" s="42" t="s">
        <v>538</v>
      </c>
      <c r="M312" s="42" t="s">
        <v>697</v>
      </c>
      <c r="N312" s="42" t="s">
        <v>5835</v>
      </c>
      <c r="O312" s="43" t="s">
        <v>5836</v>
      </c>
      <c r="P312" s="43"/>
      <c r="Q312" s="42">
        <v>93401</v>
      </c>
      <c r="R312" s="42" t="s">
        <v>7352</v>
      </c>
      <c r="S312" s="42">
        <v>43802</v>
      </c>
      <c r="T312" s="42">
        <v>7692</v>
      </c>
      <c r="U312" s="42"/>
      <c r="V312" s="42"/>
      <c r="W312" s="44"/>
      <c r="X312" s="42"/>
      <c r="Y312" s="42"/>
      <c r="Z312" s="42"/>
      <c r="AA312" s="42"/>
      <c r="AB312" s="42"/>
      <c r="AC312" s="41"/>
      <c r="AD312" s="42"/>
      <c r="AE312" s="42"/>
      <c r="AF312" s="42"/>
    </row>
    <row r="313" spans="1:32" s="45" customFormat="1" ht="44.25" customHeight="1" x14ac:dyDescent="0.2">
      <c r="A313" s="41" t="s">
        <v>7353</v>
      </c>
      <c r="B313" s="42">
        <v>720266008</v>
      </c>
      <c r="C313" s="41" t="s">
        <v>1453</v>
      </c>
      <c r="D313" s="42" t="s">
        <v>2183</v>
      </c>
      <c r="E313" s="42" t="s">
        <v>7354</v>
      </c>
      <c r="F313" s="42" t="s">
        <v>2184</v>
      </c>
      <c r="G313" s="42" t="s">
        <v>7355</v>
      </c>
      <c r="H313" s="42" t="s">
        <v>2185</v>
      </c>
      <c r="I313" s="42" t="s">
        <v>127</v>
      </c>
      <c r="J313" s="42" t="s">
        <v>2186</v>
      </c>
      <c r="K313" s="42" t="s">
        <v>2187</v>
      </c>
      <c r="L313" s="42" t="s">
        <v>47</v>
      </c>
      <c r="M313" s="42" t="s">
        <v>997</v>
      </c>
      <c r="N313" s="42"/>
      <c r="O313" s="43" t="s">
        <v>2188</v>
      </c>
      <c r="P313" s="43"/>
      <c r="Q313" s="42">
        <v>93401</v>
      </c>
      <c r="R313" s="42" t="s">
        <v>7356</v>
      </c>
      <c r="S313" s="42">
        <v>37970</v>
      </c>
      <c r="T313" s="42">
        <v>7012</v>
      </c>
      <c r="U313" s="42"/>
      <c r="V313" s="42"/>
      <c r="W313" s="44"/>
      <c r="X313" s="42"/>
      <c r="Y313" s="42"/>
      <c r="Z313" s="42"/>
      <c r="AA313" s="42"/>
      <c r="AB313" s="42"/>
      <c r="AC313" s="41"/>
      <c r="AD313" s="42"/>
      <c r="AE313" s="42"/>
      <c r="AF313" s="42"/>
    </row>
    <row r="314" spans="1:32" s="45" customFormat="1" ht="44.25" customHeight="1" x14ac:dyDescent="0.2">
      <c r="A314" s="41" t="s">
        <v>7357</v>
      </c>
      <c r="B314" s="42">
        <v>708401005</v>
      </c>
      <c r="C314" s="41" t="s">
        <v>1356</v>
      </c>
      <c r="D314" s="42" t="s">
        <v>2189</v>
      </c>
      <c r="E314" s="42" t="s">
        <v>7358</v>
      </c>
      <c r="F314" s="42" t="s">
        <v>2190</v>
      </c>
      <c r="G314" s="42" t="s">
        <v>7359</v>
      </c>
      <c r="H314" s="42" t="s">
        <v>6223</v>
      </c>
      <c r="I314" s="42" t="s">
        <v>7360</v>
      </c>
      <c r="J314" s="42" t="s">
        <v>7361</v>
      </c>
      <c r="K314" s="42" t="s">
        <v>2191</v>
      </c>
      <c r="L314" s="42" t="s">
        <v>538</v>
      </c>
      <c r="M314" s="42" t="s">
        <v>187</v>
      </c>
      <c r="N314" s="42" t="s">
        <v>2192</v>
      </c>
      <c r="O314" s="43" t="s">
        <v>7362</v>
      </c>
      <c r="P314" s="43"/>
      <c r="Q314" s="42" t="s">
        <v>83</v>
      </c>
      <c r="R314" s="42" t="s">
        <v>7363</v>
      </c>
      <c r="S314" s="42">
        <v>37970</v>
      </c>
      <c r="T314" s="42">
        <v>5950</v>
      </c>
      <c r="U314" s="42"/>
      <c r="V314" s="42"/>
      <c r="W314" s="44"/>
      <c r="X314" s="42"/>
      <c r="Y314" s="42"/>
      <c r="Z314" s="42"/>
      <c r="AA314" s="42"/>
      <c r="AB314" s="42"/>
      <c r="AC314" s="41"/>
      <c r="AD314" s="42"/>
      <c r="AE314" s="42"/>
      <c r="AF314" s="42"/>
    </row>
    <row r="315" spans="1:32" s="45" customFormat="1" ht="44.25" customHeight="1" x14ac:dyDescent="0.2">
      <c r="A315" s="41" t="s">
        <v>7364</v>
      </c>
      <c r="B315" s="42">
        <v>706786007</v>
      </c>
      <c r="C315" s="41" t="s">
        <v>1368</v>
      </c>
      <c r="D315" s="42" t="s">
        <v>2193</v>
      </c>
      <c r="E315" s="42" t="s">
        <v>7365</v>
      </c>
      <c r="F315" s="42" t="s">
        <v>2194</v>
      </c>
      <c r="G315" s="42" t="s">
        <v>7366</v>
      </c>
      <c r="H315" s="42" t="s">
        <v>2195</v>
      </c>
      <c r="I315" s="42" t="s">
        <v>2196</v>
      </c>
      <c r="J315" s="42" t="s">
        <v>2197</v>
      </c>
      <c r="K315" s="42" t="s">
        <v>2199</v>
      </c>
      <c r="L315" s="42" t="s">
        <v>47</v>
      </c>
      <c r="M315" s="42" t="s">
        <v>732</v>
      </c>
      <c r="N315" s="42"/>
      <c r="O315" s="43" t="s">
        <v>2198</v>
      </c>
      <c r="P315" s="43"/>
      <c r="Q315" s="42">
        <v>93401</v>
      </c>
      <c r="R315" s="42" t="s">
        <v>7367</v>
      </c>
      <c r="S315" s="42">
        <v>37970</v>
      </c>
      <c r="T315" s="42">
        <v>4450</v>
      </c>
      <c r="U315" s="42"/>
      <c r="V315" s="42"/>
      <c r="W315" s="44"/>
      <c r="X315" s="42"/>
      <c r="Y315" s="42"/>
      <c r="Z315" s="42" t="s">
        <v>8456</v>
      </c>
      <c r="AA315" s="42"/>
      <c r="AB315" s="42"/>
      <c r="AC315" s="41"/>
      <c r="AD315" s="42"/>
      <c r="AE315" s="42"/>
      <c r="AF315" s="42" t="s">
        <v>8457</v>
      </c>
    </row>
    <row r="316" spans="1:32" s="45" customFormat="1" ht="44.25" customHeight="1" x14ac:dyDescent="0.2">
      <c r="A316" s="41" t="s">
        <v>7368</v>
      </c>
      <c r="B316" s="42">
        <v>700966003</v>
      </c>
      <c r="C316" s="41" t="s">
        <v>1356</v>
      </c>
      <c r="D316" s="42" t="s">
        <v>2200</v>
      </c>
      <c r="E316" s="42" t="s">
        <v>2201</v>
      </c>
      <c r="F316" s="42" t="s">
        <v>2202</v>
      </c>
      <c r="G316" s="42" t="s">
        <v>2203</v>
      </c>
      <c r="H316" s="42" t="s">
        <v>2204</v>
      </c>
      <c r="I316" s="42" t="s">
        <v>2205</v>
      </c>
      <c r="J316" s="42" t="s">
        <v>2206</v>
      </c>
      <c r="K316" s="42" t="s">
        <v>2207</v>
      </c>
      <c r="L316" s="42" t="s">
        <v>47</v>
      </c>
      <c r="M316" s="42" t="s">
        <v>1637</v>
      </c>
      <c r="N316" s="42"/>
      <c r="O316" s="43"/>
      <c r="P316" s="43"/>
      <c r="Q316" s="42">
        <v>93401</v>
      </c>
      <c r="R316" s="42" t="s">
        <v>2208</v>
      </c>
      <c r="S316" s="42">
        <v>37970</v>
      </c>
      <c r="T316" s="42">
        <v>4500</v>
      </c>
      <c r="U316" s="42"/>
      <c r="V316" s="42"/>
      <c r="W316" s="44"/>
      <c r="X316" s="42"/>
      <c r="Y316" s="42"/>
      <c r="Z316" s="42"/>
      <c r="AA316" s="42"/>
      <c r="AB316" s="42"/>
      <c r="AC316" s="41"/>
      <c r="AD316" s="42"/>
      <c r="AE316" s="42"/>
      <c r="AF316" s="42"/>
    </row>
    <row r="317" spans="1:32" s="45" customFormat="1" ht="44.25" customHeight="1" x14ac:dyDescent="0.2">
      <c r="A317" s="41" t="s">
        <v>7369</v>
      </c>
      <c r="B317" s="42">
        <v>651018846</v>
      </c>
      <c r="C317" s="41" t="s">
        <v>1356</v>
      </c>
      <c r="D317" s="42" t="s">
        <v>2209</v>
      </c>
      <c r="E317" s="42" t="s">
        <v>7370</v>
      </c>
      <c r="F317" s="42" t="s">
        <v>5263</v>
      </c>
      <c r="G317" s="42" t="s">
        <v>2210</v>
      </c>
      <c r="H317" s="42" t="s">
        <v>734</v>
      </c>
      <c r="I317" s="42" t="s">
        <v>7371</v>
      </c>
      <c r="J317" s="42" t="s">
        <v>2211</v>
      </c>
      <c r="K317" s="42" t="s">
        <v>2212</v>
      </c>
      <c r="L317" s="42" t="s">
        <v>47</v>
      </c>
      <c r="M317" s="42" t="s">
        <v>623</v>
      </c>
      <c r="N317" s="42" t="s">
        <v>2213</v>
      </c>
      <c r="O317" s="43" t="s">
        <v>2214</v>
      </c>
      <c r="P317" s="43"/>
      <c r="Q317" s="42" t="s">
        <v>600</v>
      </c>
      <c r="R317" s="42" t="s">
        <v>7372</v>
      </c>
      <c r="S317" s="42">
        <v>43416</v>
      </c>
      <c r="T317" s="42">
        <v>7663</v>
      </c>
      <c r="U317" s="42"/>
      <c r="V317" s="42"/>
      <c r="W317" s="44"/>
      <c r="X317" s="42"/>
      <c r="Y317" s="42"/>
      <c r="Z317" s="42"/>
      <c r="AA317" s="42"/>
      <c r="AB317" s="42"/>
      <c r="AC317" s="41"/>
      <c r="AD317" s="42"/>
      <c r="AE317" s="42"/>
      <c r="AF317" s="42"/>
    </row>
    <row r="318" spans="1:32" s="45" customFormat="1" ht="44.25" customHeight="1" x14ac:dyDescent="0.2">
      <c r="A318" s="41" t="s">
        <v>8377</v>
      </c>
      <c r="B318" s="42" t="s">
        <v>8539</v>
      </c>
      <c r="C318" s="41" t="s">
        <v>1368</v>
      </c>
      <c r="D318" s="42" t="s">
        <v>8344</v>
      </c>
      <c r="E318" s="42" t="s">
        <v>8345</v>
      </c>
      <c r="F318" s="42" t="s">
        <v>8346</v>
      </c>
      <c r="G318" s="42" t="s">
        <v>8347</v>
      </c>
      <c r="H318" s="42" t="s">
        <v>8348</v>
      </c>
      <c r="I318" s="42" t="s">
        <v>8349</v>
      </c>
      <c r="J318" s="42" t="s">
        <v>8350</v>
      </c>
      <c r="K318" s="42" t="s">
        <v>8351</v>
      </c>
      <c r="L318" s="42" t="s">
        <v>47</v>
      </c>
      <c r="M318" s="42" t="s">
        <v>8352</v>
      </c>
      <c r="N318" s="42" t="s">
        <v>8353</v>
      </c>
      <c r="O318" s="43" t="s">
        <v>8354</v>
      </c>
      <c r="P318" s="43"/>
      <c r="Q318" s="42" t="s">
        <v>1380</v>
      </c>
      <c r="R318" s="42" t="s">
        <v>8355</v>
      </c>
      <c r="S318" s="42">
        <v>43353</v>
      </c>
      <c r="T318" s="42">
        <v>7655</v>
      </c>
      <c r="U318" s="42"/>
      <c r="V318" s="42"/>
      <c r="W318" s="44"/>
      <c r="X318" s="42"/>
      <c r="Y318" s="42"/>
      <c r="Z318" s="42"/>
      <c r="AA318" s="42"/>
      <c r="AB318" s="42"/>
      <c r="AC318" s="41"/>
      <c r="AD318" s="42"/>
      <c r="AE318" s="42"/>
      <c r="AF318" s="42"/>
    </row>
    <row r="319" spans="1:32" s="45" customFormat="1" ht="44.25" customHeight="1" x14ac:dyDescent="0.2">
      <c r="A319" s="41" t="s">
        <v>7373</v>
      </c>
      <c r="B319" s="42">
        <v>651946182</v>
      </c>
      <c r="C319" s="41"/>
      <c r="D319" s="42" t="s">
        <v>6576</v>
      </c>
      <c r="E319" s="42" t="s">
        <v>6178</v>
      </c>
      <c r="F319" s="42" t="s">
        <v>4092</v>
      </c>
      <c r="G319" s="42" t="s">
        <v>6179</v>
      </c>
      <c r="H319" s="42" t="s">
        <v>1280</v>
      </c>
      <c r="I319" s="42" t="s">
        <v>6180</v>
      </c>
      <c r="J319" s="42" t="s">
        <v>6181</v>
      </c>
      <c r="K319" s="42" t="s">
        <v>6183</v>
      </c>
      <c r="L319" s="42" t="s">
        <v>47</v>
      </c>
      <c r="M319" s="42" t="s">
        <v>1399</v>
      </c>
      <c r="N319" s="42" t="s">
        <v>6184</v>
      </c>
      <c r="O319" s="43" t="s">
        <v>6185</v>
      </c>
      <c r="P319" s="43"/>
      <c r="Q319" s="42">
        <v>93401</v>
      </c>
      <c r="R319" s="42" t="s">
        <v>6182</v>
      </c>
      <c r="S319" s="42">
        <v>44106</v>
      </c>
      <c r="T319" s="42" t="s">
        <v>6577</v>
      </c>
      <c r="U319" s="42"/>
      <c r="V319" s="42"/>
      <c r="W319" s="44"/>
      <c r="X319" s="42"/>
      <c r="Y319" s="42"/>
      <c r="Z319" s="42"/>
      <c r="AA319" s="42"/>
      <c r="AB319" s="42"/>
      <c r="AC319" s="41"/>
      <c r="AD319" s="42"/>
      <c r="AE319" s="42"/>
      <c r="AF319" s="42"/>
    </row>
    <row r="320" spans="1:32" s="45" customFormat="1" ht="44.25" customHeight="1" x14ac:dyDescent="0.2">
      <c r="A320" s="41" t="s">
        <v>8378</v>
      </c>
      <c r="B320" s="42" t="s">
        <v>8540</v>
      </c>
      <c r="C320" s="41" t="s">
        <v>1368</v>
      </c>
      <c r="D320" s="42" t="s">
        <v>2215</v>
      </c>
      <c r="E320" s="42" t="s">
        <v>2216</v>
      </c>
      <c r="F320" s="42" t="s">
        <v>2217</v>
      </c>
      <c r="G320" s="42" t="s">
        <v>2218</v>
      </c>
      <c r="H320" s="42" t="s">
        <v>1373</v>
      </c>
      <c r="I320" s="42" t="s">
        <v>2219</v>
      </c>
      <c r="J320" s="42" t="s">
        <v>2220</v>
      </c>
      <c r="K320" s="42" t="s">
        <v>2221</v>
      </c>
      <c r="L320" s="42" t="s">
        <v>527</v>
      </c>
      <c r="M320" s="42" t="s">
        <v>2222</v>
      </c>
      <c r="N320" s="42" t="s">
        <v>2224</v>
      </c>
      <c r="O320" s="43" t="s">
        <v>2223</v>
      </c>
      <c r="P320" s="43"/>
      <c r="Q320" s="42" t="s">
        <v>1380</v>
      </c>
      <c r="R320" s="42" t="s">
        <v>2225</v>
      </c>
      <c r="S320" s="42">
        <v>43196</v>
      </c>
      <c r="T320" s="42">
        <v>7647</v>
      </c>
      <c r="U320" s="42"/>
      <c r="V320" s="42"/>
      <c r="W320" s="44"/>
      <c r="X320" s="42"/>
      <c r="Y320" s="42"/>
      <c r="Z320" s="42"/>
      <c r="AA320" s="42"/>
      <c r="AB320" s="42"/>
      <c r="AC320" s="41"/>
      <c r="AD320" s="42"/>
      <c r="AE320" s="42"/>
      <c r="AF320" s="42"/>
    </row>
    <row r="321" spans="1:32" s="45" customFormat="1" ht="44.25" customHeight="1" x14ac:dyDescent="0.2">
      <c r="A321" s="41" t="s">
        <v>5778</v>
      </c>
      <c r="B321" s="42">
        <v>651539544</v>
      </c>
      <c r="C321" s="41"/>
      <c r="D321" s="42" t="s">
        <v>6578</v>
      </c>
      <c r="E321" s="42" t="s">
        <v>7374</v>
      </c>
      <c r="F321" s="42" t="s">
        <v>5779</v>
      </c>
      <c r="G321" s="42" t="s">
        <v>6579</v>
      </c>
      <c r="H321" s="42" t="s">
        <v>1533</v>
      </c>
      <c r="I321" s="42" t="s">
        <v>6580</v>
      </c>
      <c r="J321" s="42" t="s">
        <v>6581</v>
      </c>
      <c r="K321" s="42" t="s">
        <v>6582</v>
      </c>
      <c r="L321" s="42" t="s">
        <v>6583</v>
      </c>
      <c r="M321" s="42" t="s">
        <v>395</v>
      </c>
      <c r="N321" s="42">
        <v>582262569</v>
      </c>
      <c r="O321" s="43" t="s">
        <v>5780</v>
      </c>
      <c r="P321" s="43"/>
      <c r="Q321" s="42">
        <v>93401</v>
      </c>
      <c r="R321" s="42" t="s">
        <v>7375</v>
      </c>
      <c r="S321" s="42">
        <v>43798</v>
      </c>
      <c r="T321" s="42">
        <v>7691</v>
      </c>
      <c r="U321" s="42"/>
      <c r="V321" s="42"/>
      <c r="W321" s="44"/>
      <c r="X321" s="42"/>
      <c r="Y321" s="42"/>
      <c r="Z321" s="42"/>
      <c r="AA321" s="42"/>
      <c r="AB321" s="42"/>
      <c r="AC321" s="41"/>
      <c r="AD321" s="42"/>
      <c r="AE321" s="42"/>
      <c r="AF321" s="42"/>
    </row>
    <row r="322" spans="1:32" s="45" customFormat="1" ht="44.25" customHeight="1" x14ac:dyDescent="0.2">
      <c r="A322" s="41" t="s">
        <v>7376</v>
      </c>
      <c r="B322" s="42">
        <v>650450957</v>
      </c>
      <c r="C322" s="41" t="s">
        <v>2226</v>
      </c>
      <c r="D322" s="42" t="s">
        <v>2227</v>
      </c>
      <c r="E322" s="42" t="s">
        <v>7377</v>
      </c>
      <c r="F322" s="42" t="s">
        <v>2228</v>
      </c>
      <c r="G322" s="42" t="s">
        <v>6448</v>
      </c>
      <c r="H322" s="42" t="s">
        <v>2229</v>
      </c>
      <c r="I322" s="42" t="s">
        <v>6449</v>
      </c>
      <c r="J322" s="42" t="s">
        <v>6303</v>
      </c>
      <c r="K322" s="42" t="s">
        <v>7378</v>
      </c>
      <c r="L322" s="42" t="s">
        <v>47</v>
      </c>
      <c r="M322" s="42" t="s">
        <v>2096</v>
      </c>
      <c r="N322" s="42" t="s">
        <v>7379</v>
      </c>
      <c r="O322" s="43" t="s">
        <v>5397</v>
      </c>
      <c r="P322" s="43"/>
      <c r="Q322" s="42" t="s">
        <v>368</v>
      </c>
      <c r="R322" s="42" t="s">
        <v>7380</v>
      </c>
      <c r="S322" s="42">
        <v>41411</v>
      </c>
      <c r="T322" s="42">
        <v>7478</v>
      </c>
      <c r="U322" s="42"/>
      <c r="V322" s="42"/>
      <c r="W322" s="44"/>
      <c r="X322" s="42"/>
      <c r="Y322" s="42"/>
      <c r="Z322" s="42"/>
      <c r="AA322" s="42"/>
      <c r="AB322" s="42"/>
      <c r="AC322" s="41"/>
      <c r="AD322" s="42"/>
      <c r="AE322" s="42"/>
      <c r="AF322" s="42"/>
    </row>
    <row r="323" spans="1:32" s="45" customFormat="1" ht="44.25" customHeight="1" x14ac:dyDescent="0.2">
      <c r="A323" s="41" t="s">
        <v>7381</v>
      </c>
      <c r="B323" s="42">
        <v>650804538</v>
      </c>
      <c r="C323" s="41"/>
      <c r="D323" s="42" t="s">
        <v>6450</v>
      </c>
      <c r="E323" s="42" t="s">
        <v>6451</v>
      </c>
      <c r="F323" s="42" t="s">
        <v>6452</v>
      </c>
      <c r="G323" s="42" t="s">
        <v>6453</v>
      </c>
      <c r="H323" s="42" t="s">
        <v>6454</v>
      </c>
      <c r="I323" s="42" t="s">
        <v>6455</v>
      </c>
      <c r="J323" s="42" t="s">
        <v>6456</v>
      </c>
      <c r="K323" s="42" t="s">
        <v>7382</v>
      </c>
      <c r="L323" s="42" t="s">
        <v>5310</v>
      </c>
      <c r="M323" s="42" t="s">
        <v>1492</v>
      </c>
      <c r="N323" s="42" t="s">
        <v>6457</v>
      </c>
      <c r="O323" s="43" t="s">
        <v>6458</v>
      </c>
      <c r="P323" s="43"/>
      <c r="Q323" s="42">
        <v>93401</v>
      </c>
      <c r="R323" s="42" t="s">
        <v>6459</v>
      </c>
      <c r="S323" s="42">
        <v>44188</v>
      </c>
      <c r="T323" s="42">
        <v>7724</v>
      </c>
      <c r="U323" s="42"/>
      <c r="V323" s="42"/>
      <c r="W323" s="44"/>
      <c r="X323" s="42"/>
      <c r="Y323" s="42"/>
      <c r="Z323" s="42"/>
      <c r="AA323" s="42"/>
      <c r="AB323" s="42"/>
      <c r="AC323" s="41"/>
      <c r="AD323" s="42"/>
      <c r="AE323" s="42"/>
      <c r="AF323" s="42"/>
    </row>
    <row r="324" spans="1:32" s="45" customFormat="1" ht="44.25" customHeight="1" x14ac:dyDescent="0.2">
      <c r="A324" s="41" t="s">
        <v>7383</v>
      </c>
      <c r="B324" s="42">
        <v>700155609</v>
      </c>
      <c r="C324" s="41" t="s">
        <v>1368</v>
      </c>
      <c r="D324" s="42" t="s">
        <v>2230</v>
      </c>
      <c r="E324" s="42" t="s">
        <v>7384</v>
      </c>
      <c r="F324" s="42" t="s">
        <v>2231</v>
      </c>
      <c r="G324" s="42" t="s">
        <v>6253</v>
      </c>
      <c r="H324" s="42" t="s">
        <v>2232</v>
      </c>
      <c r="I324" s="42" t="s">
        <v>2233</v>
      </c>
      <c r="J324" s="42" t="s">
        <v>2234</v>
      </c>
      <c r="K324" s="42" t="s">
        <v>2235</v>
      </c>
      <c r="L324" s="42" t="s">
        <v>538</v>
      </c>
      <c r="M324" s="42" t="s">
        <v>187</v>
      </c>
      <c r="N324" s="42" t="s">
        <v>2236</v>
      </c>
      <c r="O324" s="43" t="s">
        <v>2237</v>
      </c>
      <c r="P324" s="43"/>
      <c r="Q324" s="42">
        <v>93401</v>
      </c>
      <c r="R324" s="42" t="s">
        <v>7385</v>
      </c>
      <c r="S324" s="42">
        <v>37970</v>
      </c>
      <c r="T324" s="42">
        <v>4550</v>
      </c>
      <c r="U324" s="42"/>
      <c r="V324" s="42"/>
      <c r="W324" s="44"/>
      <c r="X324" s="42"/>
      <c r="Y324" s="42"/>
      <c r="Z324" s="42"/>
      <c r="AA324" s="42"/>
      <c r="AB324" s="42"/>
      <c r="AC324" s="41"/>
      <c r="AD324" s="42"/>
      <c r="AE324" s="42"/>
      <c r="AF324" s="42" t="s">
        <v>8458</v>
      </c>
    </row>
    <row r="325" spans="1:32" s="45" customFormat="1" ht="44.25" customHeight="1" x14ac:dyDescent="0.2">
      <c r="A325" s="41" t="s">
        <v>7386</v>
      </c>
      <c r="B325" s="42">
        <v>651838118</v>
      </c>
      <c r="C325" s="41"/>
      <c r="D325" s="42" t="s">
        <v>6584</v>
      </c>
      <c r="E325" s="42" t="s">
        <v>5701</v>
      </c>
      <c r="F325" s="42" t="s">
        <v>5702</v>
      </c>
      <c r="G325" s="42" t="s">
        <v>5703</v>
      </c>
      <c r="H325" s="42" t="s">
        <v>1280</v>
      </c>
      <c r="I325" s="42" t="s">
        <v>5704</v>
      </c>
      <c r="J325" s="42" t="s">
        <v>5705</v>
      </c>
      <c r="K325" s="42" t="s">
        <v>5706</v>
      </c>
      <c r="L325" s="42" t="s">
        <v>5311</v>
      </c>
      <c r="M325" s="42" t="s">
        <v>166</v>
      </c>
      <c r="N325" s="42">
        <v>56994420699</v>
      </c>
      <c r="O325" s="43" t="s">
        <v>5707</v>
      </c>
      <c r="P325" s="43"/>
      <c r="Q325" s="42">
        <v>93401</v>
      </c>
      <c r="R325" s="42" t="s">
        <v>5708</v>
      </c>
      <c r="S325" s="42">
        <v>43686</v>
      </c>
      <c r="T325" s="42">
        <v>7685</v>
      </c>
      <c r="U325" s="42"/>
      <c r="V325" s="42"/>
      <c r="W325" s="44"/>
      <c r="X325" s="42"/>
      <c r="Y325" s="42"/>
      <c r="Z325" s="42"/>
      <c r="AA325" s="42"/>
      <c r="AB325" s="42"/>
      <c r="AC325" s="41"/>
      <c r="AD325" s="42"/>
      <c r="AE325" s="42"/>
      <c r="AF325" s="42"/>
    </row>
    <row r="326" spans="1:32" s="45" customFormat="1" ht="44.25" customHeight="1" x14ac:dyDescent="0.2">
      <c r="A326" s="41" t="s">
        <v>7387</v>
      </c>
      <c r="B326" s="42">
        <v>651163854</v>
      </c>
      <c r="C326" s="41" t="s">
        <v>1368</v>
      </c>
      <c r="D326" s="42" t="s">
        <v>2238</v>
      </c>
      <c r="E326" s="42" t="s">
        <v>2239</v>
      </c>
      <c r="F326" s="42" t="s">
        <v>5264</v>
      </c>
      <c r="G326" s="42" t="s">
        <v>2240</v>
      </c>
      <c r="H326" s="42" t="s">
        <v>1908</v>
      </c>
      <c r="I326" s="42" t="s">
        <v>2241</v>
      </c>
      <c r="J326" s="42" t="s">
        <v>2242</v>
      </c>
      <c r="K326" s="42" t="s">
        <v>2244</v>
      </c>
      <c r="L326" s="42" t="s">
        <v>47</v>
      </c>
      <c r="M326" s="42" t="s">
        <v>1286</v>
      </c>
      <c r="N326" s="42" t="s">
        <v>2245</v>
      </c>
      <c r="O326" s="43" t="s">
        <v>2243</v>
      </c>
      <c r="P326" s="43"/>
      <c r="Q326" s="42" t="s">
        <v>45</v>
      </c>
      <c r="R326" s="42" t="s">
        <v>2246</v>
      </c>
      <c r="S326" s="42">
        <v>42543</v>
      </c>
      <c r="T326" s="42">
        <v>7611</v>
      </c>
      <c r="U326" s="42"/>
      <c r="V326" s="42"/>
      <c r="W326" s="44"/>
      <c r="X326" s="42"/>
      <c r="Y326" s="42"/>
      <c r="Z326" s="42"/>
      <c r="AA326" s="42"/>
      <c r="AB326" s="42"/>
      <c r="AC326" s="41"/>
      <c r="AD326" s="42"/>
      <c r="AE326" s="42"/>
      <c r="AF326" s="42"/>
    </row>
    <row r="327" spans="1:32" s="45" customFormat="1" ht="44.25" customHeight="1" x14ac:dyDescent="0.2">
      <c r="A327" s="41" t="s">
        <v>7388</v>
      </c>
      <c r="B327" s="42">
        <v>700122808</v>
      </c>
      <c r="C327" s="41" t="s">
        <v>1368</v>
      </c>
      <c r="D327" s="42" t="s">
        <v>2247</v>
      </c>
      <c r="E327" s="42" t="s">
        <v>2248</v>
      </c>
      <c r="F327" s="42" t="s">
        <v>2249</v>
      </c>
      <c r="G327" s="42" t="s">
        <v>2250</v>
      </c>
      <c r="H327" s="42" t="s">
        <v>2251</v>
      </c>
      <c r="I327" s="42" t="s">
        <v>2252</v>
      </c>
      <c r="J327" s="42" t="s">
        <v>2253</v>
      </c>
      <c r="K327" s="42" t="s">
        <v>2254</v>
      </c>
      <c r="L327" s="42" t="s">
        <v>47</v>
      </c>
      <c r="M327" s="42" t="s">
        <v>1637</v>
      </c>
      <c r="N327" s="42"/>
      <c r="O327" s="43" t="s">
        <v>2255</v>
      </c>
      <c r="P327" s="43"/>
      <c r="Q327" s="42" t="s">
        <v>1380</v>
      </c>
      <c r="R327" s="42" t="s">
        <v>2256</v>
      </c>
      <c r="S327" s="42">
        <v>37970</v>
      </c>
      <c r="T327" s="42">
        <v>4600</v>
      </c>
      <c r="U327" s="42"/>
      <c r="V327" s="42"/>
      <c r="W327" s="44"/>
      <c r="X327" s="42"/>
      <c r="Y327" s="42"/>
      <c r="Z327" s="42"/>
      <c r="AA327" s="42"/>
      <c r="AB327" s="42"/>
      <c r="AC327" s="41"/>
      <c r="AD327" s="42"/>
      <c r="AE327" s="42"/>
      <c r="AF327" s="42"/>
    </row>
    <row r="328" spans="1:32" s="45" customFormat="1" ht="44.25" customHeight="1" x14ac:dyDescent="0.2">
      <c r="A328" s="41" t="s">
        <v>7389</v>
      </c>
      <c r="B328" s="42" t="s">
        <v>6335</v>
      </c>
      <c r="C328" s="41" t="s">
        <v>1368</v>
      </c>
      <c r="D328" s="42" t="s">
        <v>2257</v>
      </c>
      <c r="E328" s="42" t="s">
        <v>8088</v>
      </c>
      <c r="F328" s="42" t="s">
        <v>2258</v>
      </c>
      <c r="G328" s="42" t="s">
        <v>8089</v>
      </c>
      <c r="H328" s="42" t="s">
        <v>2259</v>
      </c>
      <c r="I328" s="42" t="s">
        <v>8090</v>
      </c>
      <c r="J328" s="42" t="s">
        <v>6585</v>
      </c>
      <c r="K328" s="42" t="s">
        <v>8091</v>
      </c>
      <c r="L328" s="42" t="s">
        <v>47</v>
      </c>
      <c r="M328" s="42" t="s">
        <v>2027</v>
      </c>
      <c r="N328" s="42" t="s">
        <v>5399</v>
      </c>
      <c r="O328" s="43" t="s">
        <v>5400</v>
      </c>
      <c r="P328" s="43"/>
      <c r="Q328" s="42" t="s">
        <v>45</v>
      </c>
      <c r="R328" s="42" t="s">
        <v>8092</v>
      </c>
      <c r="S328" s="42">
        <v>41676</v>
      </c>
      <c r="T328" s="42">
        <v>7497</v>
      </c>
      <c r="U328" s="42"/>
      <c r="V328" s="42"/>
      <c r="W328" s="44"/>
      <c r="X328" s="42"/>
      <c r="Y328" s="42"/>
      <c r="Z328" s="42"/>
      <c r="AA328" s="42"/>
      <c r="AB328" s="42"/>
      <c r="AC328" s="41"/>
      <c r="AD328" s="42"/>
      <c r="AE328" s="42"/>
      <c r="AF328" s="42"/>
    </row>
    <row r="329" spans="1:32" s="45" customFormat="1" ht="44.25" customHeight="1" x14ac:dyDescent="0.2">
      <c r="A329" s="41" t="s">
        <v>7390</v>
      </c>
      <c r="B329" s="42">
        <v>650634667</v>
      </c>
      <c r="C329" s="41" t="s">
        <v>1356</v>
      </c>
      <c r="D329" s="42" t="s">
        <v>2260</v>
      </c>
      <c r="E329" s="42" t="s">
        <v>2261</v>
      </c>
      <c r="F329" s="42" t="s">
        <v>2262</v>
      </c>
      <c r="G329" s="42" t="s">
        <v>2263</v>
      </c>
      <c r="H329" s="42" t="s">
        <v>2264</v>
      </c>
      <c r="I329" s="42"/>
      <c r="J329" s="42" t="s">
        <v>2265</v>
      </c>
      <c r="K329" s="42" t="s">
        <v>2267</v>
      </c>
      <c r="L329" s="42" t="s">
        <v>47</v>
      </c>
      <c r="M329" s="42" t="s">
        <v>2266</v>
      </c>
      <c r="N329" s="42" t="s">
        <v>2268</v>
      </c>
      <c r="O329" s="43" t="s">
        <v>2269</v>
      </c>
      <c r="P329" s="43"/>
      <c r="Q329" s="42">
        <v>93401</v>
      </c>
      <c r="R329" s="42" t="s">
        <v>2270</v>
      </c>
      <c r="S329" s="42">
        <v>41396</v>
      </c>
      <c r="T329" s="42">
        <v>7477</v>
      </c>
      <c r="U329" s="42"/>
      <c r="V329" s="42"/>
      <c r="W329" s="44"/>
      <c r="X329" s="42"/>
      <c r="Y329" s="42"/>
      <c r="Z329" s="42"/>
      <c r="AA329" s="42"/>
      <c r="AB329" s="42"/>
      <c r="AC329" s="41"/>
      <c r="AD329" s="42"/>
      <c r="AE329" s="42"/>
      <c r="AF329" s="42"/>
    </row>
    <row r="330" spans="1:32" s="45" customFormat="1" ht="44.25" customHeight="1" x14ac:dyDescent="0.2">
      <c r="A330" s="41" t="s">
        <v>7391</v>
      </c>
      <c r="B330" s="42">
        <v>727718001</v>
      </c>
      <c r="C330" s="41" t="s">
        <v>1356</v>
      </c>
      <c r="D330" s="42" t="s">
        <v>2271</v>
      </c>
      <c r="E330" s="42" t="s">
        <v>2272</v>
      </c>
      <c r="F330" s="42" t="s">
        <v>2273</v>
      </c>
      <c r="G330" s="42" t="s">
        <v>2274</v>
      </c>
      <c r="H330" s="42" t="s">
        <v>2275</v>
      </c>
      <c r="I330" s="42" t="s">
        <v>2276</v>
      </c>
      <c r="J330" s="42" t="s">
        <v>2277</v>
      </c>
      <c r="K330" s="42" t="s">
        <v>2278</v>
      </c>
      <c r="L330" s="42" t="s">
        <v>47</v>
      </c>
      <c r="M330" s="42" t="s">
        <v>2280</v>
      </c>
      <c r="N330" s="42" t="s">
        <v>2279</v>
      </c>
      <c r="O330" s="43"/>
      <c r="P330" s="43"/>
      <c r="Q330" s="42" t="s">
        <v>83</v>
      </c>
      <c r="R330" s="42" t="s">
        <v>2281</v>
      </c>
      <c r="S330" s="42">
        <v>39052</v>
      </c>
      <c r="T330" s="42">
        <v>7340</v>
      </c>
      <c r="U330" s="42"/>
      <c r="V330" s="42"/>
      <c r="W330" s="44"/>
      <c r="X330" s="42"/>
      <c r="Y330" s="42"/>
      <c r="Z330" s="42"/>
      <c r="AA330" s="42"/>
      <c r="AB330" s="42"/>
      <c r="AC330" s="41"/>
      <c r="AD330" s="42"/>
      <c r="AE330" s="42"/>
      <c r="AF330" s="42"/>
    </row>
    <row r="331" spans="1:32" s="45" customFormat="1" ht="44.25" customHeight="1" x14ac:dyDescent="0.2">
      <c r="A331" s="41" t="s">
        <v>7392</v>
      </c>
      <c r="B331" s="42">
        <v>651391008</v>
      </c>
      <c r="C331" s="41" t="s">
        <v>2282</v>
      </c>
      <c r="D331" s="42" t="s">
        <v>2283</v>
      </c>
      <c r="E331" s="42" t="s">
        <v>2284</v>
      </c>
      <c r="F331" s="42" t="s">
        <v>2285</v>
      </c>
      <c r="G331" s="42" t="s">
        <v>2286</v>
      </c>
      <c r="H331" s="42" t="s">
        <v>2287</v>
      </c>
      <c r="I331" s="42" t="s">
        <v>2288</v>
      </c>
      <c r="J331" s="42" t="s">
        <v>2289</v>
      </c>
      <c r="K331" s="42" t="s">
        <v>2290</v>
      </c>
      <c r="L331" s="42" t="s">
        <v>47</v>
      </c>
      <c r="M331" s="42" t="s">
        <v>2291</v>
      </c>
      <c r="N331" s="42"/>
      <c r="O331" s="43"/>
      <c r="P331" s="43"/>
      <c r="Q331" s="42" t="s">
        <v>1094</v>
      </c>
      <c r="R331" s="42" t="s">
        <v>2292</v>
      </c>
      <c r="S331" s="42">
        <v>38905</v>
      </c>
      <c r="T331" s="42">
        <v>7327</v>
      </c>
      <c r="U331" s="42"/>
      <c r="V331" s="42"/>
      <c r="W331" s="44"/>
      <c r="X331" s="42"/>
      <c r="Y331" s="42"/>
      <c r="Z331" s="42"/>
      <c r="AA331" s="42"/>
      <c r="AB331" s="42"/>
      <c r="AC331" s="41"/>
      <c r="AD331" s="42"/>
      <c r="AE331" s="42"/>
      <c r="AF331" s="42"/>
    </row>
    <row r="332" spans="1:32" s="45" customFormat="1" ht="44.25" customHeight="1" x14ac:dyDescent="0.2">
      <c r="A332" s="41" t="s">
        <v>7393</v>
      </c>
      <c r="B332" s="42">
        <v>748762000</v>
      </c>
      <c r="C332" s="41" t="s">
        <v>1928</v>
      </c>
      <c r="D332" s="42" t="s">
        <v>2293</v>
      </c>
      <c r="E332" s="42" t="s">
        <v>26</v>
      </c>
      <c r="F332" s="42" t="s">
        <v>2294</v>
      </c>
      <c r="G332" s="42" t="s">
        <v>2295</v>
      </c>
      <c r="H332" s="42" t="s">
        <v>2296</v>
      </c>
      <c r="I332" s="42" t="s">
        <v>2297</v>
      </c>
      <c r="J332" s="42" t="s">
        <v>2298</v>
      </c>
      <c r="K332" s="42" t="s">
        <v>2299</v>
      </c>
      <c r="L332" s="42" t="s">
        <v>47</v>
      </c>
      <c r="M332" s="42" t="s">
        <v>2301</v>
      </c>
      <c r="N332" s="42" t="s">
        <v>2300</v>
      </c>
      <c r="O332" s="43"/>
      <c r="P332" s="43"/>
      <c r="Q332" s="42">
        <v>93401</v>
      </c>
      <c r="R332" s="42" t="s">
        <v>2302</v>
      </c>
      <c r="S332" s="42">
        <v>38600</v>
      </c>
      <c r="T332" s="42">
        <v>7178</v>
      </c>
      <c r="U332" s="42"/>
      <c r="V332" s="42"/>
      <c r="W332" s="44"/>
      <c r="X332" s="42"/>
      <c r="Y332" s="42"/>
      <c r="Z332" s="42"/>
      <c r="AA332" s="42"/>
      <c r="AB332" s="42"/>
      <c r="AC332" s="41"/>
      <c r="AD332" s="42"/>
      <c r="AE332" s="42"/>
      <c r="AF332" s="42"/>
    </row>
    <row r="333" spans="1:32" s="45" customFormat="1" ht="44.25" customHeight="1" x14ac:dyDescent="0.2">
      <c r="A333" s="41" t="s">
        <v>7394</v>
      </c>
      <c r="B333" s="42">
        <v>727783008</v>
      </c>
      <c r="C333" s="41" t="s">
        <v>2303</v>
      </c>
      <c r="D333" s="42" t="s">
        <v>2304</v>
      </c>
      <c r="E333" s="42" t="s">
        <v>7395</v>
      </c>
      <c r="F333" s="42" t="s">
        <v>2305</v>
      </c>
      <c r="G333" s="42" t="s">
        <v>6586</v>
      </c>
      <c r="H333" s="42" t="s">
        <v>2306</v>
      </c>
      <c r="I333" s="42" t="s">
        <v>6587</v>
      </c>
      <c r="J333" s="42" t="s">
        <v>6588</v>
      </c>
      <c r="K333" s="42" t="s">
        <v>2307</v>
      </c>
      <c r="L333" s="42" t="s">
        <v>47</v>
      </c>
      <c r="M333" s="42" t="s">
        <v>2308</v>
      </c>
      <c r="N333" s="42"/>
      <c r="O333" s="43" t="s">
        <v>5563</v>
      </c>
      <c r="P333" s="43"/>
      <c r="Q333" s="42">
        <v>93401</v>
      </c>
      <c r="R333" s="42" t="s">
        <v>6589</v>
      </c>
      <c r="S333" s="42">
        <v>37970</v>
      </c>
      <c r="T333" s="42">
        <v>6959</v>
      </c>
      <c r="U333" s="42"/>
      <c r="V333" s="42"/>
      <c r="W333" s="44"/>
      <c r="X333" s="42"/>
      <c r="Y333" s="42"/>
      <c r="Z333" s="42"/>
      <c r="AA333" s="42"/>
      <c r="AB333" s="42"/>
      <c r="AC333" s="41"/>
      <c r="AD333" s="42"/>
      <c r="AE333" s="42"/>
      <c r="AF333" s="42"/>
    </row>
    <row r="334" spans="1:32" s="45" customFormat="1" ht="44.25" customHeight="1" x14ac:dyDescent="0.2">
      <c r="A334" s="41" t="s">
        <v>7396</v>
      </c>
      <c r="B334" s="42">
        <v>653380682</v>
      </c>
      <c r="C334" s="41" t="s">
        <v>1356</v>
      </c>
      <c r="D334" s="42" t="s">
        <v>2309</v>
      </c>
      <c r="E334" s="42" t="s">
        <v>2310</v>
      </c>
      <c r="F334" s="42" t="s">
        <v>2311</v>
      </c>
      <c r="G334" s="42" t="s">
        <v>5799</v>
      </c>
      <c r="H334" s="42" t="s">
        <v>1791</v>
      </c>
      <c r="I334" s="42">
        <v>43556</v>
      </c>
      <c r="J334" s="42" t="s">
        <v>2312</v>
      </c>
      <c r="K334" s="42" t="s">
        <v>2314</v>
      </c>
      <c r="L334" s="42" t="s">
        <v>47</v>
      </c>
      <c r="M334" s="42" t="s">
        <v>2056</v>
      </c>
      <c r="N334" s="42" t="s">
        <v>2315</v>
      </c>
      <c r="O334" s="43" t="s">
        <v>2313</v>
      </c>
      <c r="P334" s="43"/>
      <c r="Q334" s="42">
        <v>93401</v>
      </c>
      <c r="R334" s="42" t="s">
        <v>2316</v>
      </c>
      <c r="S334" s="42">
        <v>42646</v>
      </c>
      <c r="T334" s="42">
        <v>7618</v>
      </c>
      <c r="U334" s="42"/>
      <c r="V334" s="42"/>
      <c r="W334" s="44"/>
      <c r="X334" s="42"/>
      <c r="Y334" s="42"/>
      <c r="Z334" s="42"/>
      <c r="AA334" s="42"/>
      <c r="AB334" s="42"/>
      <c r="AC334" s="41"/>
      <c r="AD334" s="42"/>
      <c r="AE334" s="42"/>
      <c r="AF334" s="42"/>
    </row>
    <row r="335" spans="1:32" s="45" customFormat="1" ht="44.25" customHeight="1" x14ac:dyDescent="0.2">
      <c r="A335" s="41" t="s">
        <v>7397</v>
      </c>
      <c r="B335" s="42" t="s">
        <v>8541</v>
      </c>
      <c r="C335" s="41" t="s">
        <v>5284</v>
      </c>
      <c r="D335" s="42" t="s">
        <v>5285</v>
      </c>
      <c r="E335" s="42" t="s">
        <v>127</v>
      </c>
      <c r="F335" s="42" t="s">
        <v>5286</v>
      </c>
      <c r="G335" s="42" t="s">
        <v>5287</v>
      </c>
      <c r="H335" s="42" t="s">
        <v>1207</v>
      </c>
      <c r="I335" s="42" t="s">
        <v>5288</v>
      </c>
      <c r="J335" s="42" t="s">
        <v>5289</v>
      </c>
      <c r="K335" s="42" t="s">
        <v>5291</v>
      </c>
      <c r="L335" s="42" t="s">
        <v>47</v>
      </c>
      <c r="M335" s="42" t="s">
        <v>1015</v>
      </c>
      <c r="N335" s="42" t="s">
        <v>5292</v>
      </c>
      <c r="O335" s="43" t="s">
        <v>5290</v>
      </c>
      <c r="P335" s="43"/>
      <c r="Q335" s="42" t="s">
        <v>1046</v>
      </c>
      <c r="R335" s="42" t="s">
        <v>5293</v>
      </c>
      <c r="S335" s="42">
        <v>43570</v>
      </c>
      <c r="T335" s="42">
        <v>7675</v>
      </c>
      <c r="U335" s="42"/>
      <c r="V335" s="42"/>
      <c r="W335" s="44"/>
      <c r="X335" s="42"/>
      <c r="Y335" s="42"/>
      <c r="Z335" s="42"/>
      <c r="AA335" s="42"/>
      <c r="AB335" s="42"/>
      <c r="AC335" s="41"/>
      <c r="AD335" s="42"/>
      <c r="AE335" s="42"/>
      <c r="AF335" s="42"/>
    </row>
    <row r="336" spans="1:32" s="45" customFormat="1" ht="44.25" customHeight="1" x14ac:dyDescent="0.2">
      <c r="A336" s="41" t="s">
        <v>7398</v>
      </c>
      <c r="B336" s="42">
        <v>700016404</v>
      </c>
      <c r="C336" s="41" t="s">
        <v>1368</v>
      </c>
      <c r="D336" s="42" t="s">
        <v>2317</v>
      </c>
      <c r="E336" s="42" t="s">
        <v>2318</v>
      </c>
      <c r="F336" s="42" t="s">
        <v>2319</v>
      </c>
      <c r="G336" s="42" t="s">
        <v>2320</v>
      </c>
      <c r="H336" s="42" t="s">
        <v>2321</v>
      </c>
      <c r="I336" s="42" t="s">
        <v>2322</v>
      </c>
      <c r="J336" s="42" t="s">
        <v>2323</v>
      </c>
      <c r="K336" s="42" t="s">
        <v>2324</v>
      </c>
      <c r="L336" s="42" t="s">
        <v>47</v>
      </c>
      <c r="M336" s="42" t="s">
        <v>1594</v>
      </c>
      <c r="N336" s="42" t="s">
        <v>2325</v>
      </c>
      <c r="O336" s="43"/>
      <c r="P336" s="43"/>
      <c r="Q336" s="42" t="s">
        <v>473</v>
      </c>
      <c r="R336" s="42" t="s">
        <v>2326</v>
      </c>
      <c r="S336" s="42">
        <v>37970</v>
      </c>
      <c r="T336" s="42">
        <v>6970</v>
      </c>
      <c r="U336" s="42"/>
      <c r="V336" s="42"/>
      <c r="W336" s="44"/>
      <c r="X336" s="42"/>
      <c r="Y336" s="42"/>
      <c r="Z336" s="42"/>
      <c r="AA336" s="42"/>
      <c r="AB336" s="42"/>
      <c r="AC336" s="41"/>
      <c r="AD336" s="42"/>
      <c r="AE336" s="42"/>
      <c r="AF336" s="42"/>
    </row>
    <row r="337" spans="1:32" s="45" customFormat="1" ht="44.25" customHeight="1" x14ac:dyDescent="0.2">
      <c r="A337" s="41" t="s">
        <v>7399</v>
      </c>
      <c r="B337" s="42">
        <v>650739256</v>
      </c>
      <c r="C337" s="41"/>
      <c r="D337" s="42" t="s">
        <v>6590</v>
      </c>
      <c r="E337" s="42" t="s">
        <v>5837</v>
      </c>
      <c r="F337" s="42" t="s">
        <v>5802</v>
      </c>
      <c r="G337" s="42" t="s">
        <v>6062</v>
      </c>
      <c r="H337" s="42" t="s">
        <v>5590</v>
      </c>
      <c r="I337" s="42" t="s">
        <v>6063</v>
      </c>
      <c r="J337" s="42" t="s">
        <v>6065</v>
      </c>
      <c r="K337" s="42" t="s">
        <v>5804</v>
      </c>
      <c r="L337" s="42" t="s">
        <v>5316</v>
      </c>
      <c r="M337" s="42" t="s">
        <v>959</v>
      </c>
      <c r="N337" s="42" t="s">
        <v>5805</v>
      </c>
      <c r="O337" s="43" t="s">
        <v>5803</v>
      </c>
      <c r="P337" s="43"/>
      <c r="Q337" s="42">
        <v>93401</v>
      </c>
      <c r="R337" s="42" t="s">
        <v>6064</v>
      </c>
      <c r="S337" s="42">
        <v>43852</v>
      </c>
      <c r="T337" s="42">
        <v>7965</v>
      </c>
      <c r="U337" s="42"/>
      <c r="V337" s="42"/>
      <c r="W337" s="44"/>
      <c r="X337" s="42"/>
      <c r="Y337" s="42"/>
      <c r="Z337" s="42"/>
      <c r="AA337" s="42"/>
      <c r="AB337" s="42"/>
      <c r="AC337" s="41"/>
      <c r="AD337" s="42"/>
      <c r="AE337" s="42"/>
      <c r="AF337" s="42"/>
    </row>
    <row r="338" spans="1:32" s="45" customFormat="1" ht="44.25" customHeight="1" x14ac:dyDescent="0.2">
      <c r="A338" s="41" t="s">
        <v>7400</v>
      </c>
      <c r="B338" s="42">
        <v>650165500</v>
      </c>
      <c r="C338" s="41" t="s">
        <v>2327</v>
      </c>
      <c r="D338" s="42" t="s">
        <v>2328</v>
      </c>
      <c r="E338" s="42" t="s">
        <v>26</v>
      </c>
      <c r="F338" s="42" t="s">
        <v>2329</v>
      </c>
      <c r="G338" s="42" t="s">
        <v>2330</v>
      </c>
      <c r="H338" s="42" t="s">
        <v>1361</v>
      </c>
      <c r="I338" s="42" t="s">
        <v>2331</v>
      </c>
      <c r="J338" s="42" t="s">
        <v>2332</v>
      </c>
      <c r="K338" s="42" t="s">
        <v>5651</v>
      </c>
      <c r="L338" s="42" t="s">
        <v>309</v>
      </c>
      <c r="M338" s="42" t="s">
        <v>954</v>
      </c>
      <c r="N338" s="42" t="s">
        <v>5572</v>
      </c>
      <c r="O338" s="43" t="s">
        <v>5652</v>
      </c>
      <c r="P338" s="43"/>
      <c r="Q338" s="42">
        <v>93401</v>
      </c>
      <c r="R338" s="42" t="s">
        <v>7401</v>
      </c>
      <c r="S338" s="42">
        <v>38600</v>
      </c>
      <c r="T338" s="42">
        <v>7141</v>
      </c>
      <c r="U338" s="42"/>
      <c r="V338" s="42"/>
      <c r="W338" s="44"/>
      <c r="X338" s="42"/>
      <c r="Y338" s="42"/>
      <c r="Z338" s="42"/>
      <c r="AA338" s="42"/>
      <c r="AB338" s="42"/>
      <c r="AC338" s="41"/>
      <c r="AD338" s="42"/>
      <c r="AE338" s="42"/>
      <c r="AF338" s="42" t="s">
        <v>8459</v>
      </c>
    </row>
    <row r="339" spans="1:32" s="45" customFormat="1" ht="44.25" customHeight="1" x14ac:dyDescent="0.2">
      <c r="A339" s="41" t="s">
        <v>7402</v>
      </c>
      <c r="B339" s="42">
        <v>650502205</v>
      </c>
      <c r="C339" s="41" t="s">
        <v>1710</v>
      </c>
      <c r="D339" s="42" t="s">
        <v>2333</v>
      </c>
      <c r="E339" s="42" t="s">
        <v>2334</v>
      </c>
      <c r="F339" s="42" t="s">
        <v>2335</v>
      </c>
      <c r="G339" s="42" t="s">
        <v>2336</v>
      </c>
      <c r="H339" s="42" t="s">
        <v>2337</v>
      </c>
      <c r="I339" s="42" t="s">
        <v>2338</v>
      </c>
      <c r="J339" s="42" t="s">
        <v>2339</v>
      </c>
      <c r="K339" s="42" t="s">
        <v>2340</v>
      </c>
      <c r="L339" s="42" t="s">
        <v>5310</v>
      </c>
      <c r="M339" s="42" t="s">
        <v>2341</v>
      </c>
      <c r="N339" s="42"/>
      <c r="O339" s="43"/>
      <c r="P339" s="43"/>
      <c r="Q339" s="42">
        <v>93401</v>
      </c>
      <c r="R339" s="42" t="s">
        <v>2342</v>
      </c>
      <c r="S339" s="42">
        <v>37970</v>
      </c>
      <c r="T339" s="42">
        <v>7078</v>
      </c>
      <c r="U339" s="42"/>
      <c r="V339" s="42"/>
      <c r="W339" s="44"/>
      <c r="X339" s="42"/>
      <c r="Y339" s="42"/>
      <c r="Z339" s="42"/>
      <c r="AA339" s="42"/>
      <c r="AB339" s="42"/>
      <c r="AC339" s="41"/>
      <c r="AD339" s="42"/>
      <c r="AE339" s="42"/>
      <c r="AF339" s="42"/>
    </row>
    <row r="340" spans="1:32" s="45" customFormat="1" ht="44.25" customHeight="1" x14ac:dyDescent="0.2">
      <c r="A340" s="41" t="s">
        <v>7403</v>
      </c>
      <c r="B340" s="42" t="s">
        <v>8542</v>
      </c>
      <c r="C340" s="41" t="s">
        <v>1356</v>
      </c>
      <c r="D340" s="42" t="s">
        <v>2343</v>
      </c>
      <c r="E340" s="42" t="s">
        <v>7404</v>
      </c>
      <c r="F340" s="42" t="s">
        <v>5265</v>
      </c>
      <c r="G340" s="42" t="s">
        <v>7405</v>
      </c>
      <c r="H340" s="42" t="s">
        <v>2344</v>
      </c>
      <c r="I340" s="42" t="s">
        <v>7406</v>
      </c>
      <c r="J340" s="42" t="s">
        <v>2345</v>
      </c>
      <c r="K340" s="42" t="s">
        <v>2347</v>
      </c>
      <c r="L340" s="42" t="s">
        <v>5311</v>
      </c>
      <c r="M340" s="42" t="s">
        <v>1588</v>
      </c>
      <c r="N340" s="42" t="s">
        <v>2348</v>
      </c>
      <c r="O340" s="43" t="s">
        <v>2346</v>
      </c>
      <c r="P340" s="43"/>
      <c r="Q340" s="42">
        <v>93401</v>
      </c>
      <c r="R340" s="42" t="s">
        <v>7407</v>
      </c>
      <c r="S340" s="42">
        <v>39938</v>
      </c>
      <c r="T340" s="42">
        <v>7412</v>
      </c>
      <c r="U340" s="42"/>
      <c r="V340" s="42"/>
      <c r="W340" s="44"/>
      <c r="X340" s="42"/>
      <c r="Y340" s="42"/>
      <c r="Z340" s="42"/>
      <c r="AA340" s="42"/>
      <c r="AB340" s="42"/>
      <c r="AC340" s="41"/>
      <c r="AD340" s="42"/>
      <c r="AE340" s="42"/>
      <c r="AF340" s="42"/>
    </row>
    <row r="341" spans="1:32" s="45" customFormat="1" ht="44.25" customHeight="1" x14ac:dyDescent="0.2">
      <c r="A341" s="41" t="s">
        <v>8379</v>
      </c>
      <c r="B341" s="42" t="s">
        <v>8543</v>
      </c>
      <c r="C341" s="41" t="s">
        <v>1368</v>
      </c>
      <c r="D341" s="42" t="s">
        <v>5294</v>
      </c>
      <c r="E341" s="42" t="s">
        <v>7408</v>
      </c>
      <c r="F341" s="42" t="s">
        <v>2349</v>
      </c>
      <c r="G341" s="42" t="s">
        <v>7409</v>
      </c>
      <c r="H341" s="42" t="s">
        <v>2350</v>
      </c>
      <c r="I341" s="42" t="s">
        <v>7410</v>
      </c>
      <c r="J341" s="42" t="s">
        <v>5966</v>
      </c>
      <c r="K341" s="42" t="s">
        <v>5574</v>
      </c>
      <c r="L341" s="42" t="s">
        <v>538</v>
      </c>
      <c r="M341" s="42" t="s">
        <v>395</v>
      </c>
      <c r="N341" s="42" t="s">
        <v>5573</v>
      </c>
      <c r="O341" s="43" t="s">
        <v>5575</v>
      </c>
      <c r="P341" s="43"/>
      <c r="Q341" s="42" t="s">
        <v>1380</v>
      </c>
      <c r="R341" s="42" t="s">
        <v>7411</v>
      </c>
      <c r="S341" s="42">
        <v>43180</v>
      </c>
      <c r="T341" s="42">
        <v>7645</v>
      </c>
      <c r="U341" s="42"/>
      <c r="V341" s="42"/>
      <c r="W341" s="44"/>
      <c r="X341" s="42"/>
      <c r="Y341" s="42"/>
      <c r="Z341" s="42"/>
      <c r="AA341" s="42"/>
      <c r="AB341" s="42"/>
      <c r="AC341" s="41"/>
      <c r="AD341" s="42"/>
      <c r="AE341" s="42"/>
      <c r="AF341" s="42"/>
    </row>
    <row r="342" spans="1:32" s="45" customFormat="1" ht="44.25" customHeight="1" x14ac:dyDescent="0.2">
      <c r="A342" s="41" t="s">
        <v>7412</v>
      </c>
      <c r="B342" s="42">
        <v>738689003</v>
      </c>
      <c r="C342" s="41" t="s">
        <v>1356</v>
      </c>
      <c r="D342" s="42" t="s">
        <v>2351</v>
      </c>
      <c r="E342" s="42" t="s">
        <v>7413</v>
      </c>
      <c r="F342" s="42" t="s">
        <v>2352</v>
      </c>
      <c r="G342" s="42" t="s">
        <v>7414</v>
      </c>
      <c r="H342" s="42" t="s">
        <v>2353</v>
      </c>
      <c r="I342" s="42" t="s">
        <v>7415</v>
      </c>
      <c r="J342" s="42" t="s">
        <v>5937</v>
      </c>
      <c r="K342" s="42" t="s">
        <v>2354</v>
      </c>
      <c r="L342" s="42" t="s">
        <v>309</v>
      </c>
      <c r="M342" s="42" t="s">
        <v>2355</v>
      </c>
      <c r="N342" s="42" t="s">
        <v>6117</v>
      </c>
      <c r="O342" s="43" t="s">
        <v>5645</v>
      </c>
      <c r="P342" s="43"/>
      <c r="Q342" s="42" t="s">
        <v>2356</v>
      </c>
      <c r="R342" s="42" t="s">
        <v>6767</v>
      </c>
      <c r="S342" s="42">
        <v>37970</v>
      </c>
      <c r="T342" s="42">
        <v>6979</v>
      </c>
      <c r="U342" s="42"/>
      <c r="V342" s="42"/>
      <c r="W342" s="44"/>
      <c r="X342" s="42"/>
      <c r="Y342" s="42"/>
      <c r="Z342" s="42" t="s">
        <v>8460</v>
      </c>
      <c r="AA342" s="42"/>
      <c r="AB342" s="42"/>
      <c r="AC342" s="41"/>
      <c r="AD342" s="42"/>
      <c r="AE342" s="42"/>
      <c r="AF342" s="42" t="s">
        <v>8461</v>
      </c>
    </row>
    <row r="343" spans="1:32" s="45" customFormat="1" ht="44.25" customHeight="1" x14ac:dyDescent="0.2">
      <c r="A343" s="41" t="s">
        <v>5960</v>
      </c>
      <c r="B343" s="42">
        <v>651932017</v>
      </c>
      <c r="C343" s="41"/>
      <c r="D343" s="42" t="s">
        <v>6591</v>
      </c>
      <c r="E343" s="42" t="s">
        <v>7416</v>
      </c>
      <c r="F343" s="42" t="s">
        <v>5961</v>
      </c>
      <c r="G343" s="42" t="s">
        <v>7417</v>
      </c>
      <c r="H343" s="42" t="s">
        <v>1280</v>
      </c>
      <c r="I343" s="42" t="s">
        <v>5965</v>
      </c>
      <c r="J343" s="42" t="s">
        <v>7418</v>
      </c>
      <c r="K343" s="42" t="s">
        <v>5962</v>
      </c>
      <c r="L343" s="42" t="s">
        <v>47</v>
      </c>
      <c r="M343" s="42" t="s">
        <v>623</v>
      </c>
      <c r="N343" s="42" t="s">
        <v>5963</v>
      </c>
      <c r="O343" s="43" t="s">
        <v>5964</v>
      </c>
      <c r="P343" s="43"/>
      <c r="Q343" s="42">
        <v>93401</v>
      </c>
      <c r="R343" s="42" t="s">
        <v>7419</v>
      </c>
      <c r="S343" s="42">
        <v>44034</v>
      </c>
      <c r="T343" s="42">
        <v>7708</v>
      </c>
      <c r="U343" s="42"/>
      <c r="V343" s="42"/>
      <c r="W343" s="44"/>
      <c r="X343" s="42"/>
      <c r="Y343" s="42"/>
      <c r="Z343" s="42"/>
      <c r="AA343" s="42"/>
      <c r="AB343" s="42"/>
      <c r="AC343" s="41"/>
      <c r="AD343" s="42"/>
      <c r="AE343" s="42"/>
      <c r="AF343" s="42"/>
    </row>
    <row r="344" spans="1:32" s="45" customFormat="1" ht="44.25" customHeight="1" x14ac:dyDescent="0.2">
      <c r="A344" s="41" t="s">
        <v>8399</v>
      </c>
      <c r="B344" s="42">
        <v>705749000</v>
      </c>
      <c r="C344" s="41" t="s">
        <v>2357</v>
      </c>
      <c r="D344" s="42" t="s">
        <v>2358</v>
      </c>
      <c r="E344" s="42" t="s">
        <v>7420</v>
      </c>
      <c r="F344" s="42" t="s">
        <v>2359</v>
      </c>
      <c r="G344" s="42" t="s">
        <v>7421</v>
      </c>
      <c r="H344" s="42" t="s">
        <v>2360</v>
      </c>
      <c r="I344" s="42" t="s">
        <v>7422</v>
      </c>
      <c r="J344" s="42" t="s">
        <v>7423</v>
      </c>
      <c r="K344" s="42" t="s">
        <v>2361</v>
      </c>
      <c r="L344" s="42" t="s">
        <v>47</v>
      </c>
      <c r="M344" s="42" t="s">
        <v>623</v>
      </c>
      <c r="N344" s="42"/>
      <c r="O344" s="43"/>
      <c r="P344" s="43"/>
      <c r="Q344" s="42">
        <v>93401</v>
      </c>
      <c r="R344" s="42" t="s">
        <v>7424</v>
      </c>
      <c r="S344" s="42">
        <v>37970</v>
      </c>
      <c r="T344" s="42">
        <v>4350</v>
      </c>
      <c r="U344" s="42"/>
      <c r="V344" s="42"/>
      <c r="W344" s="44"/>
      <c r="X344" s="42"/>
      <c r="Y344" s="42"/>
      <c r="Z344" s="42"/>
      <c r="AA344" s="42"/>
      <c r="AB344" s="42"/>
      <c r="AC344" s="41"/>
      <c r="AD344" s="42"/>
      <c r="AE344" s="42"/>
      <c r="AF344" s="42"/>
    </row>
    <row r="345" spans="1:32" s="45" customFormat="1" ht="44.25" customHeight="1" x14ac:dyDescent="0.2">
      <c r="A345" s="41" t="s">
        <v>7425</v>
      </c>
      <c r="B345" s="42">
        <v>653823304</v>
      </c>
      <c r="C345" s="41" t="s">
        <v>2362</v>
      </c>
      <c r="D345" s="42" t="s">
        <v>2363</v>
      </c>
      <c r="E345" s="42" t="s">
        <v>7426</v>
      </c>
      <c r="F345" s="42" t="s">
        <v>2364</v>
      </c>
      <c r="G345" s="42" t="s">
        <v>7427</v>
      </c>
      <c r="H345" s="42" t="s">
        <v>1426</v>
      </c>
      <c r="I345" s="42" t="s">
        <v>7428</v>
      </c>
      <c r="J345" s="42" t="s">
        <v>7429</v>
      </c>
      <c r="K345" s="42" t="s">
        <v>2365</v>
      </c>
      <c r="L345" s="42" t="s">
        <v>47</v>
      </c>
      <c r="M345" s="42" t="s">
        <v>623</v>
      </c>
      <c r="N345" s="42" t="s">
        <v>2366</v>
      </c>
      <c r="O345" s="43"/>
      <c r="P345" s="43"/>
      <c r="Q345" s="42" t="s">
        <v>83</v>
      </c>
      <c r="R345" s="42" t="s">
        <v>7430</v>
      </c>
      <c r="S345" s="42">
        <v>39317</v>
      </c>
      <c r="T345" s="42">
        <v>7369</v>
      </c>
      <c r="U345" s="42"/>
      <c r="V345" s="42"/>
      <c r="W345" s="44"/>
      <c r="X345" s="42"/>
      <c r="Y345" s="42"/>
      <c r="Z345" s="42"/>
      <c r="AA345" s="42"/>
      <c r="AB345" s="42"/>
      <c r="AC345" s="41"/>
      <c r="AD345" s="42"/>
      <c r="AE345" s="42"/>
      <c r="AF345" s="42"/>
    </row>
    <row r="346" spans="1:32" s="45" customFormat="1" ht="44.25" customHeight="1" x14ac:dyDescent="0.2">
      <c r="A346" s="41" t="s">
        <v>7431</v>
      </c>
      <c r="B346" s="42">
        <v>610040004</v>
      </c>
      <c r="C346" s="41" t="s">
        <v>2367</v>
      </c>
      <c r="D346" s="42" t="s">
        <v>2368</v>
      </c>
      <c r="E346" s="42" t="s">
        <v>26</v>
      </c>
      <c r="F346" s="42" t="s">
        <v>2369</v>
      </c>
      <c r="G346" s="42" t="s">
        <v>28</v>
      </c>
      <c r="H346" s="42"/>
      <c r="I346" s="42"/>
      <c r="J346" s="42" t="s">
        <v>2370</v>
      </c>
      <c r="K346" s="42" t="s">
        <v>2371</v>
      </c>
      <c r="L346" s="42" t="s">
        <v>47</v>
      </c>
      <c r="M346" s="42" t="s">
        <v>1451</v>
      </c>
      <c r="N346" s="42" t="s">
        <v>2372</v>
      </c>
      <c r="O346" s="43"/>
      <c r="P346" s="43"/>
      <c r="Q346" s="42">
        <v>91001</v>
      </c>
      <c r="R346" s="42" t="s">
        <v>517</v>
      </c>
      <c r="S346" s="42">
        <v>37970</v>
      </c>
      <c r="T346" s="42">
        <v>4700</v>
      </c>
      <c r="U346" s="42"/>
      <c r="V346" s="42"/>
      <c r="W346" s="44"/>
      <c r="X346" s="42"/>
      <c r="Y346" s="42"/>
      <c r="Z346" s="42"/>
      <c r="AA346" s="42"/>
      <c r="AB346" s="42"/>
      <c r="AC346" s="41"/>
      <c r="AD346" s="42"/>
      <c r="AE346" s="42"/>
      <c r="AF346" s="42"/>
    </row>
    <row r="347" spans="1:32" s="45" customFormat="1" ht="44.25" customHeight="1" x14ac:dyDescent="0.2">
      <c r="A347" s="41" t="s">
        <v>7432</v>
      </c>
      <c r="B347" s="42">
        <v>605111246</v>
      </c>
      <c r="C347" s="41" t="s">
        <v>2373</v>
      </c>
      <c r="D347" s="42" t="s">
        <v>2374</v>
      </c>
      <c r="E347" s="42" t="s">
        <v>26</v>
      </c>
      <c r="F347" s="42" t="s">
        <v>2375</v>
      </c>
      <c r="G347" s="42" t="s">
        <v>28</v>
      </c>
      <c r="H347" s="42"/>
      <c r="I347" s="42"/>
      <c r="J347" s="42" t="s">
        <v>5671</v>
      </c>
      <c r="K347" s="42" t="s">
        <v>2376</v>
      </c>
      <c r="L347" s="42" t="s">
        <v>5350</v>
      </c>
      <c r="M347" s="42" t="s">
        <v>2377</v>
      </c>
      <c r="N347" s="42" t="s">
        <v>5669</v>
      </c>
      <c r="O347" s="43" t="s">
        <v>5670</v>
      </c>
      <c r="P347" s="43"/>
      <c r="Q347" s="42">
        <v>91001</v>
      </c>
      <c r="R347" s="42" t="s">
        <v>517</v>
      </c>
      <c r="S347" s="42">
        <v>42053</v>
      </c>
      <c r="T347" s="42">
        <v>7541</v>
      </c>
      <c r="U347" s="42"/>
      <c r="V347" s="42"/>
      <c r="W347" s="44"/>
      <c r="X347" s="42"/>
      <c r="Y347" s="42"/>
      <c r="Z347" s="42"/>
      <c r="AA347" s="42"/>
      <c r="AB347" s="42"/>
      <c r="AC347" s="41"/>
      <c r="AD347" s="42"/>
      <c r="AE347" s="42"/>
      <c r="AF347" s="42"/>
    </row>
    <row r="348" spans="1:32" s="45" customFormat="1" ht="44.25" customHeight="1" x14ac:dyDescent="0.2">
      <c r="A348" s="41" t="s">
        <v>7433</v>
      </c>
      <c r="B348" s="42">
        <v>605110223</v>
      </c>
      <c r="C348" s="41" t="s">
        <v>2373</v>
      </c>
      <c r="D348" s="42" t="s">
        <v>2378</v>
      </c>
      <c r="E348" s="42" t="s">
        <v>26</v>
      </c>
      <c r="F348" s="42" t="s">
        <v>2375</v>
      </c>
      <c r="G348" s="42" t="s">
        <v>28</v>
      </c>
      <c r="H348" s="42"/>
      <c r="I348" s="42"/>
      <c r="J348" s="42" t="s">
        <v>2379</v>
      </c>
      <c r="K348" s="42" t="s">
        <v>2380</v>
      </c>
      <c r="L348" s="42" t="s">
        <v>5311</v>
      </c>
      <c r="M348" s="42" t="s">
        <v>1588</v>
      </c>
      <c r="N348" s="42"/>
      <c r="O348" s="43"/>
      <c r="P348" s="43"/>
      <c r="Q348" s="42">
        <v>91001</v>
      </c>
      <c r="R348" s="42" t="s">
        <v>517</v>
      </c>
      <c r="S348" s="42">
        <v>42226</v>
      </c>
      <c r="T348" s="42">
        <v>7580</v>
      </c>
      <c r="U348" s="42"/>
      <c r="V348" s="42"/>
      <c r="W348" s="44"/>
      <c r="X348" s="42"/>
      <c r="Y348" s="42"/>
      <c r="Z348" s="42"/>
      <c r="AA348" s="42"/>
      <c r="AB348" s="42"/>
      <c r="AC348" s="41"/>
      <c r="AD348" s="42"/>
      <c r="AE348" s="42"/>
      <c r="AF348" s="42"/>
    </row>
    <row r="349" spans="1:32" s="45" customFormat="1" ht="44.25" customHeight="1" x14ac:dyDescent="0.2">
      <c r="A349" s="41" t="s">
        <v>7434</v>
      </c>
      <c r="B349" s="42">
        <v>605110118</v>
      </c>
      <c r="C349" s="41" t="s">
        <v>2373</v>
      </c>
      <c r="D349" s="42" t="s">
        <v>2374</v>
      </c>
      <c r="E349" s="42" t="s">
        <v>26</v>
      </c>
      <c r="F349" s="42" t="s">
        <v>2375</v>
      </c>
      <c r="G349" s="42" t="s">
        <v>28</v>
      </c>
      <c r="H349" s="42"/>
      <c r="I349" s="42"/>
      <c r="J349" s="42" t="s">
        <v>2381</v>
      </c>
      <c r="K349" s="42" t="s">
        <v>2382</v>
      </c>
      <c r="L349" s="42" t="s">
        <v>198</v>
      </c>
      <c r="M349" s="42" t="s">
        <v>586</v>
      </c>
      <c r="N349" s="42" t="s">
        <v>2383</v>
      </c>
      <c r="O349" s="43"/>
      <c r="P349" s="43"/>
      <c r="Q349" s="42">
        <v>91001</v>
      </c>
      <c r="R349" s="42" t="s">
        <v>517</v>
      </c>
      <c r="S349" s="42">
        <v>42054</v>
      </c>
      <c r="T349" s="42">
        <v>7542</v>
      </c>
      <c r="U349" s="42"/>
      <c r="V349" s="42"/>
      <c r="W349" s="44"/>
      <c r="X349" s="42"/>
      <c r="Y349" s="42"/>
      <c r="Z349" s="42"/>
      <c r="AA349" s="42"/>
      <c r="AB349" s="42"/>
      <c r="AC349" s="41"/>
      <c r="AD349" s="42"/>
      <c r="AE349" s="42"/>
      <c r="AF349" s="42"/>
    </row>
    <row r="350" spans="1:32" s="45" customFormat="1" ht="44.25" customHeight="1" x14ac:dyDescent="0.2">
      <c r="A350" s="41" t="s">
        <v>7435</v>
      </c>
      <c r="B350" s="42">
        <v>605111114</v>
      </c>
      <c r="C350" s="41" t="s">
        <v>2373</v>
      </c>
      <c r="D350" s="42" t="s">
        <v>2374</v>
      </c>
      <c r="E350" s="42" t="s">
        <v>26</v>
      </c>
      <c r="F350" s="42" t="s">
        <v>2375</v>
      </c>
      <c r="G350" s="42" t="s">
        <v>28</v>
      </c>
      <c r="H350" s="42"/>
      <c r="I350" s="42"/>
      <c r="J350" s="42" t="s">
        <v>2384</v>
      </c>
      <c r="K350" s="42" t="s">
        <v>2385</v>
      </c>
      <c r="L350" s="42" t="s">
        <v>766</v>
      </c>
      <c r="M350" s="42" t="s">
        <v>2386</v>
      </c>
      <c r="N350" s="42"/>
      <c r="O350" s="43"/>
      <c r="P350" s="43"/>
      <c r="Q350" s="42">
        <v>91001</v>
      </c>
      <c r="R350" s="42" t="s">
        <v>517</v>
      </c>
      <c r="S350" s="42">
        <v>42062</v>
      </c>
      <c r="T350" s="42">
        <v>7556</v>
      </c>
      <c r="U350" s="42"/>
      <c r="V350" s="42"/>
      <c r="W350" s="44"/>
      <c r="X350" s="42"/>
      <c r="Y350" s="42"/>
      <c r="Z350" s="42"/>
      <c r="AA350" s="42"/>
      <c r="AB350" s="42"/>
      <c r="AC350" s="41"/>
      <c r="AD350" s="42"/>
      <c r="AE350" s="42"/>
      <c r="AF350" s="42"/>
    </row>
    <row r="351" spans="1:32" s="45" customFormat="1" ht="44.25" customHeight="1" x14ac:dyDescent="0.2">
      <c r="A351" s="41" t="s">
        <v>7436</v>
      </c>
      <c r="B351" s="42">
        <v>605110614</v>
      </c>
      <c r="C351" s="41" t="s">
        <v>2373</v>
      </c>
      <c r="D351" s="42" t="s">
        <v>2374</v>
      </c>
      <c r="E351" s="42" t="s">
        <v>26</v>
      </c>
      <c r="F351" s="42" t="s">
        <v>2375</v>
      </c>
      <c r="G351" s="42" t="s">
        <v>28</v>
      </c>
      <c r="H351" s="42"/>
      <c r="I351" s="42"/>
      <c r="J351" s="42" t="s">
        <v>2387</v>
      </c>
      <c r="K351" s="42" t="s">
        <v>2388</v>
      </c>
      <c r="L351" s="42" t="s">
        <v>5314</v>
      </c>
      <c r="M351" s="42" t="s">
        <v>2390</v>
      </c>
      <c r="N351" s="42" t="s">
        <v>2389</v>
      </c>
      <c r="O351" s="43"/>
      <c r="P351" s="43"/>
      <c r="Q351" s="42">
        <v>91001</v>
      </c>
      <c r="R351" s="42" t="s">
        <v>517</v>
      </c>
      <c r="S351" s="42">
        <v>42101</v>
      </c>
      <c r="T351" s="42">
        <v>7561</v>
      </c>
      <c r="U351" s="42"/>
      <c r="V351" s="42"/>
      <c r="W351" s="44"/>
      <c r="X351" s="42"/>
      <c r="Y351" s="42"/>
      <c r="Z351" s="42"/>
      <c r="AA351" s="42"/>
      <c r="AB351" s="42"/>
      <c r="AC351" s="41"/>
      <c r="AD351" s="42"/>
      <c r="AE351" s="42"/>
      <c r="AF351" s="42"/>
    </row>
    <row r="352" spans="1:32" s="45" customFormat="1" ht="44.25" customHeight="1" x14ac:dyDescent="0.2">
      <c r="A352" s="41" t="s">
        <v>7437</v>
      </c>
      <c r="B352" s="42">
        <v>605111130</v>
      </c>
      <c r="C352" s="41" t="s">
        <v>2373</v>
      </c>
      <c r="D352" s="42" t="s">
        <v>2374</v>
      </c>
      <c r="E352" s="42" t="s">
        <v>26</v>
      </c>
      <c r="F352" s="42" t="s">
        <v>2375</v>
      </c>
      <c r="G352" s="42" t="s">
        <v>28</v>
      </c>
      <c r="H352" s="42"/>
      <c r="I352" s="42"/>
      <c r="J352" s="42" t="s">
        <v>5402</v>
      </c>
      <c r="K352" s="42" t="s">
        <v>2391</v>
      </c>
      <c r="L352" s="42" t="s">
        <v>766</v>
      </c>
      <c r="M352" s="42" t="s">
        <v>2392</v>
      </c>
      <c r="N352" s="42" t="s">
        <v>5403</v>
      </c>
      <c r="O352" s="43" t="s">
        <v>5404</v>
      </c>
      <c r="P352" s="43"/>
      <c r="Q352" s="42">
        <v>91001</v>
      </c>
      <c r="R352" s="42" t="s">
        <v>517</v>
      </c>
      <c r="S352" s="42">
        <v>42052</v>
      </c>
      <c r="T352" s="42">
        <v>7529</v>
      </c>
      <c r="U352" s="42"/>
      <c r="V352" s="42"/>
      <c r="W352" s="44"/>
      <c r="X352" s="42"/>
      <c r="Y352" s="42"/>
      <c r="Z352" s="42"/>
      <c r="AA352" s="42"/>
      <c r="AB352" s="42"/>
      <c r="AC352" s="41"/>
      <c r="AD352" s="42"/>
      <c r="AE352" s="42"/>
      <c r="AF352" s="42"/>
    </row>
    <row r="353" spans="1:32" s="45" customFormat="1" ht="44.25" customHeight="1" x14ac:dyDescent="0.2">
      <c r="A353" s="41" t="s">
        <v>7438</v>
      </c>
      <c r="B353" s="42">
        <v>605110436</v>
      </c>
      <c r="C353" s="41" t="s">
        <v>2373</v>
      </c>
      <c r="D353" s="42" t="s">
        <v>2374</v>
      </c>
      <c r="E353" s="42" t="s">
        <v>26</v>
      </c>
      <c r="F353" s="42" t="s">
        <v>2598</v>
      </c>
      <c r="G353" s="42" t="s">
        <v>28</v>
      </c>
      <c r="H353" s="42"/>
      <c r="I353" s="42"/>
      <c r="J353" s="42" t="s">
        <v>2599</v>
      </c>
      <c r="K353" s="42" t="s">
        <v>2600</v>
      </c>
      <c r="L353" s="42" t="s">
        <v>5313</v>
      </c>
      <c r="M353" s="42" t="s">
        <v>2602</v>
      </c>
      <c r="N353" s="42" t="s">
        <v>2601</v>
      </c>
      <c r="O353" s="43"/>
      <c r="P353" s="43"/>
      <c r="Q353" s="42">
        <v>91001</v>
      </c>
      <c r="R353" s="42" t="s">
        <v>529</v>
      </c>
      <c r="S353" s="42">
        <v>43553</v>
      </c>
      <c r="T353" s="42">
        <v>7672</v>
      </c>
      <c r="U353" s="42"/>
      <c r="V353" s="42"/>
      <c r="W353" s="44"/>
      <c r="X353" s="42"/>
      <c r="Y353" s="42"/>
      <c r="Z353" s="42"/>
      <c r="AA353" s="42"/>
      <c r="AB353" s="42"/>
      <c r="AC353" s="41"/>
      <c r="AD353" s="42"/>
      <c r="AE353" s="42"/>
      <c r="AF353" s="42"/>
    </row>
    <row r="354" spans="1:32" s="45" customFormat="1" ht="44.25" customHeight="1" x14ac:dyDescent="0.2">
      <c r="A354" s="41" t="s">
        <v>7439</v>
      </c>
      <c r="B354" s="42" t="s">
        <v>8544</v>
      </c>
      <c r="C354" s="41" t="s">
        <v>2373</v>
      </c>
      <c r="D354" s="42" t="s">
        <v>2378</v>
      </c>
      <c r="E354" s="42" t="s">
        <v>26</v>
      </c>
      <c r="F354" s="42" t="s">
        <v>2375</v>
      </c>
      <c r="G354" s="42" t="s">
        <v>28</v>
      </c>
      <c r="H354" s="42"/>
      <c r="I354" s="42"/>
      <c r="J354" s="42" t="s">
        <v>2393</v>
      </c>
      <c r="K354" s="42" t="s">
        <v>2394</v>
      </c>
      <c r="L354" s="42" t="s">
        <v>766</v>
      </c>
      <c r="M354" s="42" t="s">
        <v>767</v>
      </c>
      <c r="N354" s="42" t="s">
        <v>2395</v>
      </c>
      <c r="O354" s="43" t="s">
        <v>2396</v>
      </c>
      <c r="P354" s="43"/>
      <c r="Q354" s="42">
        <v>91001</v>
      </c>
      <c r="R354" s="42" t="s">
        <v>517</v>
      </c>
      <c r="S354" s="42">
        <v>42585</v>
      </c>
      <c r="T354" s="42">
        <v>7613</v>
      </c>
      <c r="U354" s="42"/>
      <c r="V354" s="42"/>
      <c r="W354" s="44"/>
      <c r="X354" s="42"/>
      <c r="Y354" s="42"/>
      <c r="Z354" s="42"/>
      <c r="AA354" s="42"/>
      <c r="AB354" s="42"/>
      <c r="AC354" s="41"/>
      <c r="AD354" s="42"/>
      <c r="AE354" s="42"/>
      <c r="AF354" s="42"/>
    </row>
    <row r="355" spans="1:32" s="45" customFormat="1" ht="44.25" customHeight="1" x14ac:dyDescent="0.2">
      <c r="A355" s="41" t="s">
        <v>7440</v>
      </c>
      <c r="B355" s="42">
        <v>605110231</v>
      </c>
      <c r="C355" s="41" t="s">
        <v>2373</v>
      </c>
      <c r="D355" s="42" t="s">
        <v>2378</v>
      </c>
      <c r="E355" s="42" t="s">
        <v>26</v>
      </c>
      <c r="F355" s="42" t="s">
        <v>2375</v>
      </c>
      <c r="G355" s="42" t="s">
        <v>28</v>
      </c>
      <c r="H355" s="42"/>
      <c r="I355" s="42"/>
      <c r="J355" s="42"/>
      <c r="K355" s="42" t="s">
        <v>2397</v>
      </c>
      <c r="L355" s="42" t="s">
        <v>5311</v>
      </c>
      <c r="M355" s="42" t="s">
        <v>2399</v>
      </c>
      <c r="N355" s="42" t="s">
        <v>2398</v>
      </c>
      <c r="O355" s="43"/>
      <c r="P355" s="43"/>
      <c r="Q355" s="42">
        <v>91001</v>
      </c>
      <c r="R355" s="42" t="s">
        <v>517</v>
      </c>
      <c r="S355" s="42">
        <v>42206</v>
      </c>
      <c r="T355" s="42">
        <v>7575</v>
      </c>
      <c r="U355" s="42"/>
      <c r="V355" s="42"/>
      <c r="W355" s="44"/>
      <c r="X355" s="42"/>
      <c r="Y355" s="42"/>
      <c r="Z355" s="42"/>
      <c r="AA355" s="42"/>
      <c r="AB355" s="42"/>
      <c r="AC355" s="41"/>
      <c r="AD355" s="42"/>
      <c r="AE355" s="42"/>
      <c r="AF355" s="42"/>
    </row>
    <row r="356" spans="1:32" s="45" customFormat="1" ht="44.25" customHeight="1" x14ac:dyDescent="0.2">
      <c r="A356" s="41" t="s">
        <v>7441</v>
      </c>
      <c r="B356" s="42">
        <v>605110126</v>
      </c>
      <c r="C356" s="41" t="s">
        <v>2373</v>
      </c>
      <c r="D356" s="42" t="s">
        <v>2374</v>
      </c>
      <c r="E356" s="42" t="s">
        <v>26</v>
      </c>
      <c r="F356" s="42" t="s">
        <v>2375</v>
      </c>
      <c r="G356" s="42" t="s">
        <v>28</v>
      </c>
      <c r="H356" s="42"/>
      <c r="I356" s="42"/>
      <c r="J356" s="42"/>
      <c r="K356" s="42" t="s">
        <v>2400</v>
      </c>
      <c r="L356" s="42" t="s">
        <v>527</v>
      </c>
      <c r="M356" s="42" t="s">
        <v>2222</v>
      </c>
      <c r="N356" s="42" t="s">
        <v>2401</v>
      </c>
      <c r="O356" s="43"/>
      <c r="P356" s="43"/>
      <c r="Q356" s="42">
        <v>91001</v>
      </c>
      <c r="R356" s="42" t="s">
        <v>517</v>
      </c>
      <c r="S356" s="42">
        <v>42059</v>
      </c>
      <c r="T356" s="42">
        <v>7551</v>
      </c>
      <c r="U356" s="42"/>
      <c r="V356" s="42"/>
      <c r="W356" s="44"/>
      <c r="X356" s="42"/>
      <c r="Y356" s="42"/>
      <c r="Z356" s="42"/>
      <c r="AA356" s="42"/>
      <c r="AB356" s="42"/>
      <c r="AC356" s="41"/>
      <c r="AD356" s="42"/>
      <c r="AE356" s="42"/>
      <c r="AF356" s="42"/>
    </row>
    <row r="357" spans="1:32" s="45" customFormat="1" ht="44.25" customHeight="1" x14ac:dyDescent="0.2">
      <c r="A357" s="41" t="s">
        <v>7442</v>
      </c>
      <c r="B357" s="42">
        <v>605110533</v>
      </c>
      <c r="C357" s="41" t="s">
        <v>2373</v>
      </c>
      <c r="D357" s="42" t="s">
        <v>2378</v>
      </c>
      <c r="E357" s="42" t="s">
        <v>26</v>
      </c>
      <c r="F357" s="42" t="s">
        <v>2375</v>
      </c>
      <c r="G357" s="42" t="s">
        <v>28</v>
      </c>
      <c r="H357" s="42"/>
      <c r="I357" s="42"/>
      <c r="J357" s="42"/>
      <c r="K357" s="42" t="s">
        <v>2402</v>
      </c>
      <c r="L357" s="42" t="s">
        <v>538</v>
      </c>
      <c r="M357" s="42" t="s">
        <v>2404</v>
      </c>
      <c r="N357" s="42" t="s">
        <v>7443</v>
      </c>
      <c r="O357" s="43"/>
      <c r="P357" s="43"/>
      <c r="Q357" s="42">
        <v>91001</v>
      </c>
      <c r="R357" s="42" t="s">
        <v>517</v>
      </c>
      <c r="S357" s="42">
        <v>42348</v>
      </c>
      <c r="T357" s="42">
        <v>7587</v>
      </c>
      <c r="U357" s="42"/>
      <c r="V357" s="42"/>
      <c r="W357" s="44"/>
      <c r="X357" s="42"/>
      <c r="Y357" s="42"/>
      <c r="Z357" s="42"/>
      <c r="AA357" s="42"/>
      <c r="AB357" s="42"/>
      <c r="AC357" s="41"/>
      <c r="AD357" s="42"/>
      <c r="AE357" s="42"/>
      <c r="AF357" s="42"/>
    </row>
    <row r="358" spans="1:32" s="45" customFormat="1" ht="44.25" customHeight="1" x14ac:dyDescent="0.2">
      <c r="A358" s="41" t="s">
        <v>7444</v>
      </c>
      <c r="B358" s="42">
        <v>605111211</v>
      </c>
      <c r="C358" s="41" t="s">
        <v>2373</v>
      </c>
      <c r="D358" s="42" t="s">
        <v>2378</v>
      </c>
      <c r="E358" s="42" t="s">
        <v>26</v>
      </c>
      <c r="F358" s="42" t="s">
        <v>2375</v>
      </c>
      <c r="G358" s="42" t="s">
        <v>28</v>
      </c>
      <c r="H358" s="42"/>
      <c r="I358" s="42"/>
      <c r="J358" s="42"/>
      <c r="K358" s="42" t="s">
        <v>2405</v>
      </c>
      <c r="L358" s="42" t="s">
        <v>5350</v>
      </c>
      <c r="M358" s="42" t="s">
        <v>758</v>
      </c>
      <c r="N358" s="42" t="s">
        <v>2406</v>
      </c>
      <c r="O358" s="43"/>
      <c r="P358" s="43"/>
      <c r="Q358" s="42">
        <v>91001</v>
      </c>
      <c r="R358" s="42" t="s">
        <v>517</v>
      </c>
      <c r="S358" s="42">
        <v>42405</v>
      </c>
      <c r="T358" s="42">
        <v>7595</v>
      </c>
      <c r="U358" s="42"/>
      <c r="V358" s="42"/>
      <c r="W358" s="44"/>
      <c r="X358" s="42"/>
      <c r="Y358" s="42"/>
      <c r="Z358" s="42"/>
      <c r="AA358" s="42"/>
      <c r="AB358" s="42"/>
      <c r="AC358" s="41"/>
      <c r="AD358" s="42"/>
      <c r="AE358" s="42"/>
      <c r="AF358" s="42"/>
    </row>
    <row r="359" spans="1:32" s="45" customFormat="1" ht="44.25" customHeight="1" x14ac:dyDescent="0.2">
      <c r="A359" s="41" t="s">
        <v>7445</v>
      </c>
      <c r="B359" s="42">
        <v>605111394</v>
      </c>
      <c r="C359" s="41" t="s">
        <v>2373</v>
      </c>
      <c r="D359" s="42" t="s">
        <v>2378</v>
      </c>
      <c r="E359" s="42" t="s">
        <v>26</v>
      </c>
      <c r="F359" s="42" t="s">
        <v>2375</v>
      </c>
      <c r="G359" s="42" t="s">
        <v>28</v>
      </c>
      <c r="H359" s="42"/>
      <c r="I359" s="42"/>
      <c r="J359" s="42" t="s">
        <v>7446</v>
      </c>
      <c r="K359" s="42" t="s">
        <v>2407</v>
      </c>
      <c r="L359" s="42" t="s">
        <v>198</v>
      </c>
      <c r="M359" s="42" t="s">
        <v>2408</v>
      </c>
      <c r="N359" s="42" t="s">
        <v>7447</v>
      </c>
      <c r="O359" s="43" t="s">
        <v>7448</v>
      </c>
      <c r="P359" s="43"/>
      <c r="Q359" s="42">
        <v>91001</v>
      </c>
      <c r="R359" s="42" t="s">
        <v>517</v>
      </c>
      <c r="S359" s="42">
        <v>42136</v>
      </c>
      <c r="T359" s="42">
        <v>7566</v>
      </c>
      <c r="U359" s="42"/>
      <c r="V359" s="42"/>
      <c r="W359" s="44"/>
      <c r="X359" s="42"/>
      <c r="Y359" s="42"/>
      <c r="Z359" s="42"/>
      <c r="AA359" s="42"/>
      <c r="AB359" s="42"/>
      <c r="AC359" s="41"/>
      <c r="AD359" s="42"/>
      <c r="AE359" s="42"/>
      <c r="AF359" s="42"/>
    </row>
    <row r="360" spans="1:32" s="45" customFormat="1" ht="44.25" customHeight="1" x14ac:dyDescent="0.2">
      <c r="A360" s="41" t="s">
        <v>7449</v>
      </c>
      <c r="B360" s="42">
        <v>619798503</v>
      </c>
      <c r="C360" s="41" t="s">
        <v>2373</v>
      </c>
      <c r="D360" s="42" t="s">
        <v>2378</v>
      </c>
      <c r="E360" s="42" t="s">
        <v>26</v>
      </c>
      <c r="F360" s="42" t="s">
        <v>2375</v>
      </c>
      <c r="G360" s="42" t="s">
        <v>28</v>
      </c>
      <c r="H360" s="42"/>
      <c r="I360" s="42"/>
      <c r="J360" s="42"/>
      <c r="K360" s="42" t="s">
        <v>2409</v>
      </c>
      <c r="L360" s="42" t="s">
        <v>538</v>
      </c>
      <c r="M360" s="42" t="s">
        <v>1113</v>
      </c>
      <c r="N360" s="42"/>
      <c r="O360" s="43" t="s">
        <v>5460</v>
      </c>
      <c r="P360" s="43"/>
      <c r="Q360" s="42">
        <v>91001</v>
      </c>
      <c r="R360" s="42" t="s">
        <v>517</v>
      </c>
      <c r="S360" s="42">
        <v>42122</v>
      </c>
      <c r="T360" s="42">
        <v>7564</v>
      </c>
      <c r="U360" s="42"/>
      <c r="V360" s="42"/>
      <c r="W360" s="44"/>
      <c r="X360" s="42"/>
      <c r="Y360" s="42"/>
      <c r="Z360" s="42"/>
      <c r="AA360" s="42"/>
      <c r="AB360" s="42"/>
      <c r="AC360" s="41"/>
      <c r="AD360" s="42"/>
      <c r="AE360" s="42"/>
      <c r="AF360" s="42"/>
    </row>
    <row r="361" spans="1:32" s="45" customFormat="1" ht="44.25" customHeight="1" x14ac:dyDescent="0.2">
      <c r="A361" s="41" t="s">
        <v>7450</v>
      </c>
      <c r="B361" s="42">
        <v>619790103</v>
      </c>
      <c r="C361" s="41" t="s">
        <v>2373</v>
      </c>
      <c r="D361" s="42" t="s">
        <v>2378</v>
      </c>
      <c r="E361" s="42" t="s">
        <v>26</v>
      </c>
      <c r="F361" s="42" t="s">
        <v>2375</v>
      </c>
      <c r="G361" s="42" t="s">
        <v>28</v>
      </c>
      <c r="H361" s="42"/>
      <c r="I361" s="42"/>
      <c r="J361" s="42"/>
      <c r="K361" s="42" t="s">
        <v>2800</v>
      </c>
      <c r="L361" s="42" t="s">
        <v>527</v>
      </c>
      <c r="M361" s="42" t="s">
        <v>2801</v>
      </c>
      <c r="N361" s="42" t="s">
        <v>5672</v>
      </c>
      <c r="O361" s="43"/>
      <c r="P361" s="43"/>
      <c r="Q361" s="42">
        <v>91001</v>
      </c>
      <c r="R361" s="42" t="s">
        <v>517</v>
      </c>
      <c r="S361" s="42">
        <v>42250</v>
      </c>
      <c r="T361" s="42">
        <v>7582</v>
      </c>
      <c r="U361" s="42"/>
      <c r="V361" s="42"/>
      <c r="W361" s="44"/>
      <c r="X361" s="42"/>
      <c r="Y361" s="42"/>
      <c r="Z361" s="42"/>
      <c r="AA361" s="42"/>
      <c r="AB361" s="42"/>
      <c r="AC361" s="41"/>
      <c r="AD361" s="42"/>
      <c r="AE361" s="42"/>
      <c r="AF361" s="42"/>
    </row>
    <row r="362" spans="1:32" s="45" customFormat="1" ht="44.25" customHeight="1" x14ac:dyDescent="0.2">
      <c r="A362" s="41" t="s">
        <v>7451</v>
      </c>
      <c r="B362" s="42">
        <v>605110215</v>
      </c>
      <c r="C362" s="41" t="s">
        <v>2373</v>
      </c>
      <c r="D362" s="42" t="s">
        <v>2374</v>
      </c>
      <c r="E362" s="42" t="s">
        <v>26</v>
      </c>
      <c r="F362" s="42" t="s">
        <v>2375</v>
      </c>
      <c r="G362" s="42" t="s">
        <v>28</v>
      </c>
      <c r="H362" s="42"/>
      <c r="I362" s="42"/>
      <c r="J362" s="42"/>
      <c r="K362" s="42" t="s">
        <v>2411</v>
      </c>
      <c r="L362" s="42" t="s">
        <v>5311</v>
      </c>
      <c r="M362" s="42" t="s">
        <v>2413</v>
      </c>
      <c r="N362" s="42" t="s">
        <v>2412</v>
      </c>
      <c r="O362" s="43" t="s">
        <v>2410</v>
      </c>
      <c r="P362" s="43"/>
      <c r="Q362" s="42">
        <v>91001</v>
      </c>
      <c r="R362" s="42" t="s">
        <v>517</v>
      </c>
      <c r="S362" s="42">
        <v>42971</v>
      </c>
      <c r="T362" s="42">
        <v>7634</v>
      </c>
      <c r="U362" s="42"/>
      <c r="V362" s="42"/>
      <c r="W362" s="44"/>
      <c r="X362" s="42"/>
      <c r="Y362" s="42"/>
      <c r="Z362" s="42"/>
      <c r="AA362" s="42"/>
      <c r="AB362" s="42"/>
      <c r="AC362" s="41"/>
      <c r="AD362" s="42"/>
      <c r="AE362" s="42"/>
      <c r="AF362" s="42"/>
    </row>
    <row r="363" spans="1:32" s="45" customFormat="1" ht="44.25" customHeight="1" x14ac:dyDescent="0.2">
      <c r="A363" s="41" t="s">
        <v>7452</v>
      </c>
      <c r="B363" s="42" t="s">
        <v>8545</v>
      </c>
      <c r="C363" s="41" t="s">
        <v>2373</v>
      </c>
      <c r="D363" s="42" t="s">
        <v>2374</v>
      </c>
      <c r="E363" s="42" t="s">
        <v>26</v>
      </c>
      <c r="F363" s="42" t="s">
        <v>2375</v>
      </c>
      <c r="G363" s="42" t="s">
        <v>28</v>
      </c>
      <c r="H363" s="42"/>
      <c r="I363" s="42"/>
      <c r="J363" s="42"/>
      <c r="K363" s="42" t="s">
        <v>2414</v>
      </c>
      <c r="L363" s="42" t="s">
        <v>5350</v>
      </c>
      <c r="M363" s="42" t="s">
        <v>2415</v>
      </c>
      <c r="N363" s="42" t="s">
        <v>6082</v>
      </c>
      <c r="O363" s="43" t="s">
        <v>6081</v>
      </c>
      <c r="P363" s="43"/>
      <c r="Q363" s="42">
        <v>91001</v>
      </c>
      <c r="R363" s="42" t="s">
        <v>517</v>
      </c>
      <c r="S363" s="42">
        <v>42060</v>
      </c>
      <c r="T363" s="42">
        <v>7552</v>
      </c>
      <c r="U363" s="42"/>
      <c r="V363" s="42"/>
      <c r="W363" s="44"/>
      <c r="X363" s="42"/>
      <c r="Y363" s="42"/>
      <c r="Z363" s="42"/>
      <c r="AA363" s="42"/>
      <c r="AB363" s="42"/>
      <c r="AC363" s="41"/>
      <c r="AD363" s="42"/>
      <c r="AE363" s="42"/>
      <c r="AF363" s="42"/>
    </row>
    <row r="364" spans="1:32" s="45" customFormat="1" ht="44.25" customHeight="1" x14ac:dyDescent="0.2">
      <c r="A364" s="41" t="s">
        <v>2416</v>
      </c>
      <c r="B364" s="42">
        <v>742957004</v>
      </c>
      <c r="C364" s="41" t="s">
        <v>2417</v>
      </c>
      <c r="D364" s="42" t="s">
        <v>2418</v>
      </c>
      <c r="E364" s="42" t="s">
        <v>2419</v>
      </c>
      <c r="F364" s="42" t="s">
        <v>2420</v>
      </c>
      <c r="G364" s="42" t="s">
        <v>2421</v>
      </c>
      <c r="H364" s="42" t="s">
        <v>2422</v>
      </c>
      <c r="I364" s="42" t="s">
        <v>2423</v>
      </c>
      <c r="J364" s="42" t="s">
        <v>7453</v>
      </c>
      <c r="K364" s="42" t="s">
        <v>2424</v>
      </c>
      <c r="L364" s="42" t="s">
        <v>47</v>
      </c>
      <c r="M364" s="42" t="s">
        <v>732</v>
      </c>
      <c r="N364" s="42" t="s">
        <v>2425</v>
      </c>
      <c r="O364" s="43"/>
      <c r="P364" s="43"/>
      <c r="Q364" s="42">
        <v>93401</v>
      </c>
      <c r="R364" s="42" t="s">
        <v>5306</v>
      </c>
      <c r="S364" s="42">
        <v>38343</v>
      </c>
      <c r="T364" s="42">
        <v>7151</v>
      </c>
      <c r="U364" s="42"/>
      <c r="V364" s="42"/>
      <c r="W364" s="44"/>
      <c r="X364" s="42"/>
      <c r="Y364" s="42"/>
      <c r="Z364" s="42"/>
      <c r="AA364" s="42"/>
      <c r="AB364" s="42"/>
      <c r="AC364" s="41"/>
      <c r="AD364" s="42"/>
      <c r="AE364" s="42"/>
      <c r="AF364" s="42"/>
    </row>
    <row r="365" spans="1:32" s="45" customFormat="1" ht="44.25" customHeight="1" x14ac:dyDescent="0.2">
      <c r="A365" s="41" t="s">
        <v>2426</v>
      </c>
      <c r="B365" s="42">
        <v>713875007</v>
      </c>
      <c r="C365" s="41" t="s">
        <v>49</v>
      </c>
      <c r="D365" s="42" t="s">
        <v>2427</v>
      </c>
      <c r="E365" s="42" t="s">
        <v>2428</v>
      </c>
      <c r="F365" s="42" t="s">
        <v>2429</v>
      </c>
      <c r="G365" s="42" t="s">
        <v>2430</v>
      </c>
      <c r="H365" s="42" t="s">
        <v>2431</v>
      </c>
      <c r="I365" s="42" t="s">
        <v>2432</v>
      </c>
      <c r="J365" s="42" t="s">
        <v>2433</v>
      </c>
      <c r="K365" s="42" t="s">
        <v>2436</v>
      </c>
      <c r="L365" s="42" t="s">
        <v>5310</v>
      </c>
      <c r="M365" s="42" t="s">
        <v>2437</v>
      </c>
      <c r="N365" s="42" t="s">
        <v>2435</v>
      </c>
      <c r="O365" s="43" t="s">
        <v>2434</v>
      </c>
      <c r="P365" s="43"/>
      <c r="Q365" s="42">
        <v>93401</v>
      </c>
      <c r="R365" s="42" t="s">
        <v>2438</v>
      </c>
      <c r="S365" s="42">
        <v>37970</v>
      </c>
      <c r="T365" s="42">
        <v>6910</v>
      </c>
      <c r="U365" s="42"/>
      <c r="V365" s="42"/>
      <c r="W365" s="44"/>
      <c r="X365" s="42"/>
      <c r="Y365" s="42"/>
      <c r="Z365" s="42"/>
      <c r="AA365" s="42"/>
      <c r="AB365" s="42"/>
      <c r="AC365" s="41"/>
      <c r="AD365" s="42"/>
      <c r="AE365" s="42"/>
      <c r="AF365" s="42"/>
    </row>
    <row r="366" spans="1:32" s="45" customFormat="1" ht="44.25" customHeight="1" x14ac:dyDescent="0.2">
      <c r="A366" s="41" t="s">
        <v>7454</v>
      </c>
      <c r="B366" s="42">
        <v>709601008</v>
      </c>
      <c r="C366" s="41" t="s">
        <v>2439</v>
      </c>
      <c r="D366" s="42" t="s">
        <v>2440</v>
      </c>
      <c r="E366" s="42" t="s">
        <v>26</v>
      </c>
      <c r="F366" s="42" t="s">
        <v>2441</v>
      </c>
      <c r="G366" s="42" t="s">
        <v>28</v>
      </c>
      <c r="H366" s="42"/>
      <c r="I366" s="42"/>
      <c r="J366" s="42" t="s">
        <v>2442</v>
      </c>
      <c r="K366" s="42" t="s">
        <v>2443</v>
      </c>
      <c r="L366" s="42" t="s">
        <v>309</v>
      </c>
      <c r="M366" s="42" t="s">
        <v>2444</v>
      </c>
      <c r="N366" s="42"/>
      <c r="O366" s="43"/>
      <c r="P366" s="43"/>
      <c r="Q366" s="42">
        <v>93401</v>
      </c>
      <c r="R366" s="42" t="s">
        <v>2445</v>
      </c>
      <c r="S366" s="42">
        <v>37970</v>
      </c>
      <c r="T366" s="42">
        <v>4950</v>
      </c>
      <c r="U366" s="42"/>
      <c r="V366" s="42"/>
      <c r="W366" s="44"/>
      <c r="X366" s="42"/>
      <c r="Y366" s="42"/>
      <c r="Z366" s="42"/>
      <c r="AA366" s="42"/>
      <c r="AB366" s="42"/>
      <c r="AC366" s="41"/>
      <c r="AD366" s="42"/>
      <c r="AE366" s="42"/>
      <c r="AF366" s="42"/>
    </row>
    <row r="367" spans="1:32" s="45" customFormat="1" ht="44.25" customHeight="1" x14ac:dyDescent="0.2">
      <c r="A367" s="41" t="s">
        <v>7455</v>
      </c>
      <c r="B367" s="42">
        <v>700393003</v>
      </c>
      <c r="C367" s="41" t="s">
        <v>72</v>
      </c>
      <c r="D367" s="42" t="s">
        <v>2446</v>
      </c>
      <c r="E367" s="42" t="s">
        <v>2447</v>
      </c>
      <c r="F367" s="42" t="s">
        <v>2448</v>
      </c>
      <c r="G367" s="42" t="s">
        <v>2449</v>
      </c>
      <c r="H367" s="42" t="s">
        <v>2456</v>
      </c>
      <c r="I367" s="42" t="s">
        <v>2457</v>
      </c>
      <c r="J367" s="42" t="s">
        <v>2458</v>
      </c>
      <c r="K367" s="42" t="s">
        <v>2459</v>
      </c>
      <c r="L367" s="42" t="s">
        <v>47</v>
      </c>
      <c r="M367" s="42" t="s">
        <v>1637</v>
      </c>
      <c r="N367" s="42"/>
      <c r="O367" s="43"/>
      <c r="P367" s="43"/>
      <c r="Q367" s="42" t="s">
        <v>83</v>
      </c>
      <c r="R367" s="42" t="s">
        <v>2460</v>
      </c>
      <c r="S367" s="42">
        <v>37970</v>
      </c>
      <c r="T367" s="42">
        <v>5050</v>
      </c>
      <c r="U367" s="42"/>
      <c r="V367" s="42"/>
      <c r="W367" s="44"/>
      <c r="X367" s="42"/>
      <c r="Y367" s="42"/>
      <c r="Z367" s="42"/>
      <c r="AA367" s="42"/>
      <c r="AB367" s="42"/>
      <c r="AC367" s="41"/>
      <c r="AD367" s="42"/>
      <c r="AE367" s="42"/>
      <c r="AF367" s="42"/>
    </row>
    <row r="368" spans="1:32" s="45" customFormat="1" ht="44.25" customHeight="1" x14ac:dyDescent="0.2">
      <c r="A368" s="41" t="s">
        <v>7456</v>
      </c>
      <c r="B368" s="42">
        <v>690732009</v>
      </c>
      <c r="C368" s="41" t="s">
        <v>2450</v>
      </c>
      <c r="D368" s="42" t="s">
        <v>540</v>
      </c>
      <c r="E368" s="42" t="s">
        <v>26</v>
      </c>
      <c r="F368" s="42" t="s">
        <v>541</v>
      </c>
      <c r="G368" s="42" t="s">
        <v>28</v>
      </c>
      <c r="H368" s="42"/>
      <c r="I368" s="42"/>
      <c r="J368" s="42" t="s">
        <v>2451</v>
      </c>
      <c r="K368" s="42" t="s">
        <v>2453</v>
      </c>
      <c r="L368" s="42" t="s">
        <v>47</v>
      </c>
      <c r="M368" s="42" t="s">
        <v>2455</v>
      </c>
      <c r="N368" s="42" t="s">
        <v>2454</v>
      </c>
      <c r="O368" s="43" t="s">
        <v>2452</v>
      </c>
      <c r="P368" s="43"/>
      <c r="Q368" s="42">
        <v>91001</v>
      </c>
      <c r="R368" s="42" t="s">
        <v>517</v>
      </c>
      <c r="S368" s="42">
        <v>42045</v>
      </c>
      <c r="T368" s="42">
        <v>7525</v>
      </c>
      <c r="U368" s="42"/>
      <c r="V368" s="42"/>
      <c r="W368" s="44"/>
      <c r="X368" s="42"/>
      <c r="Y368" s="42"/>
      <c r="Z368" s="42"/>
      <c r="AA368" s="42"/>
      <c r="AB368" s="42"/>
      <c r="AC368" s="41"/>
      <c r="AD368" s="42"/>
      <c r="AE368" s="42"/>
      <c r="AF368" s="42"/>
    </row>
    <row r="369" spans="1:32" s="45" customFormat="1" ht="44.25" customHeight="1" x14ac:dyDescent="0.2">
      <c r="A369" s="41" t="s">
        <v>2461</v>
      </c>
      <c r="B369" s="42">
        <v>692519000</v>
      </c>
      <c r="C369" s="41" t="s">
        <v>2450</v>
      </c>
      <c r="D369" s="42" t="s">
        <v>540</v>
      </c>
      <c r="E369" s="42" t="s">
        <v>26</v>
      </c>
      <c r="F369" s="42" t="s">
        <v>541</v>
      </c>
      <c r="G369" s="42" t="s">
        <v>28</v>
      </c>
      <c r="H369" s="42"/>
      <c r="I369" s="42"/>
      <c r="J369" s="42" t="s">
        <v>7457</v>
      </c>
      <c r="K369" s="42" t="s">
        <v>2462</v>
      </c>
      <c r="L369" s="42" t="s">
        <v>5311</v>
      </c>
      <c r="M369" s="42" t="s">
        <v>2463</v>
      </c>
      <c r="N369" s="42" t="s">
        <v>7458</v>
      </c>
      <c r="O369" s="43" t="s">
        <v>7459</v>
      </c>
      <c r="P369" s="43"/>
      <c r="Q369" s="42">
        <v>91001</v>
      </c>
      <c r="R369" s="42" t="s">
        <v>517</v>
      </c>
      <c r="S369" s="42">
        <v>42059</v>
      </c>
      <c r="T369" s="42">
        <v>7547</v>
      </c>
      <c r="U369" s="42"/>
      <c r="V369" s="42"/>
      <c r="W369" s="44"/>
      <c r="X369" s="42"/>
      <c r="Y369" s="42"/>
      <c r="Z369" s="42"/>
      <c r="AA369" s="42"/>
      <c r="AB369" s="42"/>
      <c r="AC369" s="41"/>
      <c r="AD369" s="42"/>
      <c r="AE369" s="42"/>
      <c r="AF369" s="42"/>
    </row>
    <row r="370" spans="1:32" s="45" customFormat="1" ht="44.25" customHeight="1" x14ac:dyDescent="0.2">
      <c r="A370" s="41" t="s">
        <v>2464</v>
      </c>
      <c r="B370" s="42">
        <v>692651006</v>
      </c>
      <c r="C370" s="41" t="s">
        <v>2450</v>
      </c>
      <c r="D370" s="42" t="s">
        <v>2465</v>
      </c>
      <c r="E370" s="42" t="s">
        <v>26</v>
      </c>
      <c r="F370" s="42" t="s">
        <v>2466</v>
      </c>
      <c r="G370" s="42" t="s">
        <v>28</v>
      </c>
      <c r="H370" s="42"/>
      <c r="I370" s="42"/>
      <c r="J370" s="42" t="s">
        <v>2467</v>
      </c>
      <c r="K370" s="42" t="s">
        <v>2468</v>
      </c>
      <c r="L370" s="42" t="s">
        <v>527</v>
      </c>
      <c r="M370" s="42"/>
      <c r="N370" s="42"/>
      <c r="O370" s="43"/>
      <c r="P370" s="43"/>
      <c r="Q370" s="42">
        <v>91001</v>
      </c>
      <c r="R370" s="42" t="s">
        <v>2469</v>
      </c>
      <c r="S370" s="42">
        <v>38488</v>
      </c>
      <c r="T370" s="42">
        <v>7169</v>
      </c>
      <c r="U370" s="42"/>
      <c r="V370" s="42"/>
      <c r="W370" s="44"/>
      <c r="X370" s="42"/>
      <c r="Y370" s="42"/>
      <c r="Z370" s="42"/>
      <c r="AA370" s="42"/>
      <c r="AB370" s="42"/>
      <c r="AC370" s="41"/>
      <c r="AD370" s="42"/>
      <c r="AE370" s="42"/>
      <c r="AF370" s="42"/>
    </row>
    <row r="371" spans="1:32" s="45" customFormat="1" ht="44.25" customHeight="1" x14ac:dyDescent="0.2">
      <c r="A371" s="41" t="s">
        <v>7460</v>
      </c>
      <c r="B371" s="42">
        <v>692646002</v>
      </c>
      <c r="C371" s="41" t="s">
        <v>2450</v>
      </c>
      <c r="D371" s="42" t="s">
        <v>2465</v>
      </c>
      <c r="E371" s="42" t="s">
        <v>26</v>
      </c>
      <c r="F371" s="42" t="s">
        <v>2466</v>
      </c>
      <c r="G371" s="42" t="s">
        <v>28</v>
      </c>
      <c r="H371" s="42"/>
      <c r="I371" s="42"/>
      <c r="J371" s="42" t="s">
        <v>2470</v>
      </c>
      <c r="K371" s="42" t="s">
        <v>2471</v>
      </c>
      <c r="L371" s="42" t="s">
        <v>309</v>
      </c>
      <c r="M371" s="42" t="s">
        <v>2472</v>
      </c>
      <c r="N371" s="42" t="s">
        <v>2473</v>
      </c>
      <c r="O371" s="43" t="s">
        <v>2474</v>
      </c>
      <c r="P371" s="43"/>
      <c r="Q371" s="42">
        <v>91001</v>
      </c>
      <c r="R371" s="42" t="s">
        <v>2469</v>
      </c>
      <c r="S371" s="42">
        <v>42650</v>
      </c>
      <c r="T371" s="42">
        <v>7619</v>
      </c>
      <c r="U371" s="42"/>
      <c r="V371" s="42"/>
      <c r="W371" s="44"/>
      <c r="X371" s="42"/>
      <c r="Y371" s="42"/>
      <c r="Z371" s="42"/>
      <c r="AA371" s="42"/>
      <c r="AB371" s="42"/>
      <c r="AC371" s="41"/>
      <c r="AD371" s="42"/>
      <c r="AE371" s="42"/>
      <c r="AF371" s="42"/>
    </row>
    <row r="372" spans="1:32" s="45" customFormat="1" ht="44.25" customHeight="1" x14ac:dyDescent="0.2">
      <c r="A372" s="41" t="s">
        <v>2475</v>
      </c>
      <c r="B372" s="42">
        <v>690616009</v>
      </c>
      <c r="C372" s="41" t="s">
        <v>2450</v>
      </c>
      <c r="D372" s="42" t="s">
        <v>2476</v>
      </c>
      <c r="E372" s="42" t="s">
        <v>1469</v>
      </c>
      <c r="F372" s="42" t="s">
        <v>2477</v>
      </c>
      <c r="G372" s="42" t="s">
        <v>28</v>
      </c>
      <c r="H372" s="42"/>
      <c r="I372" s="42"/>
      <c r="J372" s="42" t="s">
        <v>2478</v>
      </c>
      <c r="K372" s="42" t="s">
        <v>2479</v>
      </c>
      <c r="L372" s="42" t="s">
        <v>538</v>
      </c>
      <c r="M372" s="42" t="s">
        <v>2480</v>
      </c>
      <c r="N372" s="42"/>
      <c r="O372" s="43"/>
      <c r="P372" s="43"/>
      <c r="Q372" s="42">
        <v>91001</v>
      </c>
      <c r="R372" s="42" t="s">
        <v>2481</v>
      </c>
      <c r="S372" s="42">
        <v>38700</v>
      </c>
      <c r="T372" s="42">
        <v>7230</v>
      </c>
      <c r="U372" s="42"/>
      <c r="V372" s="42"/>
      <c r="W372" s="44"/>
      <c r="X372" s="42"/>
      <c r="Y372" s="42"/>
      <c r="Z372" s="42"/>
      <c r="AA372" s="42"/>
      <c r="AB372" s="42"/>
      <c r="AC372" s="41"/>
      <c r="AD372" s="42"/>
      <c r="AE372" s="42"/>
      <c r="AF372" s="42"/>
    </row>
    <row r="373" spans="1:32" s="45" customFormat="1" ht="44.25" customHeight="1" x14ac:dyDescent="0.2">
      <c r="A373" s="41" t="s">
        <v>2482</v>
      </c>
      <c r="B373" s="42">
        <v>692301005</v>
      </c>
      <c r="C373" s="41" t="s">
        <v>2450</v>
      </c>
      <c r="D373" s="42" t="s">
        <v>2465</v>
      </c>
      <c r="E373" s="42" t="s">
        <v>26</v>
      </c>
      <c r="F373" s="42" t="s">
        <v>2466</v>
      </c>
      <c r="G373" s="42" t="s">
        <v>28</v>
      </c>
      <c r="H373" s="42"/>
      <c r="I373" s="42"/>
      <c r="J373" s="42" t="s">
        <v>6592</v>
      </c>
      <c r="K373" s="42" t="s">
        <v>2483</v>
      </c>
      <c r="L373" s="42" t="s">
        <v>5310</v>
      </c>
      <c r="M373" s="42" t="s">
        <v>2485</v>
      </c>
      <c r="N373" s="42" t="s">
        <v>2484</v>
      </c>
      <c r="O373" s="43"/>
      <c r="P373" s="43"/>
      <c r="Q373" s="42">
        <v>91001</v>
      </c>
      <c r="R373" s="42" t="s">
        <v>2486</v>
      </c>
      <c r="S373" s="42">
        <v>38737</v>
      </c>
      <c r="T373" s="42">
        <v>7286</v>
      </c>
      <c r="U373" s="42"/>
      <c r="V373" s="42"/>
      <c r="W373" s="44"/>
      <c r="X373" s="42"/>
      <c r="Y373" s="42"/>
      <c r="Z373" s="42"/>
      <c r="AA373" s="42"/>
      <c r="AB373" s="42"/>
      <c r="AC373" s="41"/>
      <c r="AD373" s="42"/>
      <c r="AE373" s="42"/>
      <c r="AF373" s="42"/>
    </row>
    <row r="374" spans="1:32" s="45" customFormat="1" ht="44.25" customHeight="1" x14ac:dyDescent="0.2">
      <c r="A374" s="41" t="s">
        <v>2487</v>
      </c>
      <c r="B374" s="42">
        <v>690404001</v>
      </c>
      <c r="C374" s="41" t="s">
        <v>2450</v>
      </c>
      <c r="D374" s="42" t="s">
        <v>2476</v>
      </c>
      <c r="E374" s="42" t="s">
        <v>1469</v>
      </c>
      <c r="F374" s="42" t="s">
        <v>2477</v>
      </c>
      <c r="G374" s="42" t="s">
        <v>28</v>
      </c>
      <c r="H374" s="42"/>
      <c r="I374" s="42"/>
      <c r="J374" s="42" t="s">
        <v>2488</v>
      </c>
      <c r="K374" s="42" t="s">
        <v>2489</v>
      </c>
      <c r="L374" s="42" t="s">
        <v>5313</v>
      </c>
      <c r="M374" s="42" t="s">
        <v>2490</v>
      </c>
      <c r="N374" s="42"/>
      <c r="O374" s="43"/>
      <c r="P374" s="43"/>
      <c r="Q374" s="42">
        <v>91001</v>
      </c>
      <c r="R374" s="42" t="s">
        <v>517</v>
      </c>
      <c r="S374" s="42">
        <v>38722</v>
      </c>
      <c r="T374" s="42">
        <v>7247</v>
      </c>
      <c r="U374" s="42"/>
      <c r="V374" s="42"/>
      <c r="W374" s="44"/>
      <c r="X374" s="42"/>
      <c r="Y374" s="42"/>
      <c r="Z374" s="42"/>
      <c r="AA374" s="42"/>
      <c r="AB374" s="42"/>
      <c r="AC374" s="41"/>
      <c r="AD374" s="42"/>
      <c r="AE374" s="42"/>
      <c r="AF374" s="42"/>
    </row>
    <row r="375" spans="1:32" s="45" customFormat="1" ht="44.25" customHeight="1" x14ac:dyDescent="0.2">
      <c r="A375" s="41" t="s">
        <v>2491</v>
      </c>
      <c r="B375" s="42">
        <v>691801004</v>
      </c>
      <c r="C375" s="41" t="s">
        <v>2450</v>
      </c>
      <c r="D375" s="42" t="s">
        <v>2465</v>
      </c>
      <c r="E375" s="42" t="s">
        <v>26</v>
      </c>
      <c r="F375" s="42" t="s">
        <v>2466</v>
      </c>
      <c r="G375" s="42" t="s">
        <v>28</v>
      </c>
      <c r="H375" s="42"/>
      <c r="I375" s="42"/>
      <c r="J375" s="42" t="s">
        <v>2492</v>
      </c>
      <c r="K375" s="42" t="s">
        <v>2493</v>
      </c>
      <c r="L375" s="42" t="s">
        <v>48</v>
      </c>
      <c r="M375" s="42" t="s">
        <v>2494</v>
      </c>
      <c r="N375" s="42" t="s">
        <v>5474</v>
      </c>
      <c r="O375" s="43" t="s">
        <v>5475</v>
      </c>
      <c r="P375" s="43"/>
      <c r="Q375" s="42">
        <v>91001</v>
      </c>
      <c r="R375" s="42" t="s">
        <v>2495</v>
      </c>
      <c r="S375" s="42">
        <v>38568</v>
      </c>
      <c r="T375" s="42">
        <v>7184</v>
      </c>
      <c r="U375" s="42"/>
      <c r="V375" s="42"/>
      <c r="W375" s="44"/>
      <c r="X375" s="42"/>
      <c r="Y375" s="42"/>
      <c r="Z375" s="42"/>
      <c r="AA375" s="42"/>
      <c r="AB375" s="42"/>
      <c r="AC375" s="41"/>
      <c r="AD375" s="42"/>
      <c r="AE375" s="42"/>
      <c r="AF375" s="42"/>
    </row>
    <row r="376" spans="1:32" s="45" customFormat="1" ht="44.25" customHeight="1" x14ac:dyDescent="0.2">
      <c r="A376" s="41" t="s">
        <v>2496</v>
      </c>
      <c r="B376" s="42">
        <v>690203006</v>
      </c>
      <c r="C376" s="41" t="s">
        <v>2450</v>
      </c>
      <c r="D376" s="42" t="s">
        <v>2465</v>
      </c>
      <c r="E376" s="42" t="s">
        <v>26</v>
      </c>
      <c r="F376" s="42" t="s">
        <v>2466</v>
      </c>
      <c r="G376" s="42" t="s">
        <v>28</v>
      </c>
      <c r="H376" s="42"/>
      <c r="I376" s="42"/>
      <c r="J376" s="42" t="s">
        <v>7461</v>
      </c>
      <c r="K376" s="42" t="s">
        <v>2497</v>
      </c>
      <c r="L376" s="42" t="s">
        <v>5311</v>
      </c>
      <c r="M376" s="42" t="s">
        <v>1588</v>
      </c>
      <c r="N376" s="42" t="s">
        <v>7462</v>
      </c>
      <c r="O376" s="43" t="s">
        <v>7463</v>
      </c>
      <c r="P376" s="43"/>
      <c r="Q376" s="42">
        <v>91001</v>
      </c>
      <c r="R376" s="42" t="s">
        <v>2498</v>
      </c>
      <c r="S376" s="42">
        <v>38159</v>
      </c>
      <c r="T376" s="42">
        <v>7129</v>
      </c>
      <c r="U376" s="42"/>
      <c r="V376" s="42"/>
      <c r="W376" s="44"/>
      <c r="X376" s="42"/>
      <c r="Y376" s="42"/>
      <c r="Z376" s="42"/>
      <c r="AA376" s="42"/>
      <c r="AB376" s="42"/>
      <c r="AC376" s="41"/>
      <c r="AD376" s="42"/>
      <c r="AE376" s="42"/>
      <c r="AF376" s="42"/>
    </row>
    <row r="377" spans="1:32" s="45" customFormat="1" ht="44.25" customHeight="1" x14ac:dyDescent="0.2">
      <c r="A377" s="41" t="s">
        <v>2499</v>
      </c>
      <c r="B377" s="42">
        <v>691601005</v>
      </c>
      <c r="C377" s="41" t="s">
        <v>2450</v>
      </c>
      <c r="D377" s="42" t="s">
        <v>2465</v>
      </c>
      <c r="E377" s="42" t="s">
        <v>26</v>
      </c>
      <c r="F377" s="42" t="s">
        <v>2466</v>
      </c>
      <c r="G377" s="42" t="s">
        <v>28</v>
      </c>
      <c r="H377" s="42"/>
      <c r="I377" s="42"/>
      <c r="J377" s="42" t="s">
        <v>7464</v>
      </c>
      <c r="K377" s="42" t="s">
        <v>2500</v>
      </c>
      <c r="L377" s="42" t="s">
        <v>309</v>
      </c>
      <c r="M377" s="42" t="s">
        <v>2501</v>
      </c>
      <c r="N377" s="42" t="s">
        <v>5674</v>
      </c>
      <c r="O377" s="43" t="s">
        <v>5675</v>
      </c>
      <c r="P377" s="43"/>
      <c r="Q377" s="42">
        <v>91001</v>
      </c>
      <c r="R377" s="42" t="s">
        <v>2469</v>
      </c>
      <c r="S377" s="42">
        <v>38700</v>
      </c>
      <c r="T377" s="42">
        <v>7232</v>
      </c>
      <c r="U377" s="42"/>
      <c r="V377" s="42"/>
      <c r="W377" s="44"/>
      <c r="X377" s="42"/>
      <c r="Y377" s="42"/>
      <c r="Z377" s="42"/>
      <c r="AA377" s="42"/>
      <c r="AB377" s="42"/>
      <c r="AC377" s="41"/>
      <c r="AD377" s="42"/>
      <c r="AE377" s="42"/>
      <c r="AF377" s="42"/>
    </row>
    <row r="378" spans="1:32" s="45" customFormat="1" ht="44.25" customHeight="1" x14ac:dyDescent="0.2">
      <c r="A378" s="41" t="s">
        <v>2502</v>
      </c>
      <c r="B378" s="42">
        <v>690101009</v>
      </c>
      <c r="C378" s="41" t="s">
        <v>2450</v>
      </c>
      <c r="D378" s="42" t="s">
        <v>540</v>
      </c>
      <c r="E378" s="42" t="s">
        <v>26</v>
      </c>
      <c r="F378" s="42" t="s">
        <v>541</v>
      </c>
      <c r="G378" s="42" t="s">
        <v>28</v>
      </c>
      <c r="H378" s="42" t="s">
        <v>2509</v>
      </c>
      <c r="I378" s="42"/>
      <c r="J378" s="42" t="s">
        <v>2503</v>
      </c>
      <c r="K378" s="42" t="s">
        <v>2504</v>
      </c>
      <c r="L378" s="42" t="s">
        <v>198</v>
      </c>
      <c r="M378" s="42" t="s">
        <v>586</v>
      </c>
      <c r="N378" s="42" t="s">
        <v>2505</v>
      </c>
      <c r="O378" s="43"/>
      <c r="P378" s="43"/>
      <c r="Q378" s="42">
        <v>91001</v>
      </c>
      <c r="R378" s="42" t="s">
        <v>2481</v>
      </c>
      <c r="S378" s="42">
        <v>40028</v>
      </c>
      <c r="T378" s="42">
        <v>7415</v>
      </c>
      <c r="U378" s="42"/>
      <c r="V378" s="42"/>
      <c r="W378" s="44"/>
      <c r="X378" s="42"/>
      <c r="Y378" s="42"/>
      <c r="Z378" s="42"/>
      <c r="AA378" s="42"/>
      <c r="AB378" s="42"/>
      <c r="AC378" s="41"/>
      <c r="AD378" s="42"/>
      <c r="AE378" s="42"/>
      <c r="AF378" s="42"/>
    </row>
    <row r="379" spans="1:32" s="45" customFormat="1" ht="44.25" customHeight="1" x14ac:dyDescent="0.2">
      <c r="A379" s="41" t="s">
        <v>7465</v>
      </c>
      <c r="B379" s="42" t="s">
        <v>8546</v>
      </c>
      <c r="C379" s="41" t="s">
        <v>2450</v>
      </c>
      <c r="D379" s="42" t="s">
        <v>2465</v>
      </c>
      <c r="E379" s="42" t="s">
        <v>26</v>
      </c>
      <c r="F379" s="42" t="s">
        <v>2466</v>
      </c>
      <c r="G379" s="42" t="s">
        <v>28</v>
      </c>
      <c r="H379" s="42"/>
      <c r="I379" s="42"/>
      <c r="J379" s="42" t="s">
        <v>7466</v>
      </c>
      <c r="K379" s="42" t="s">
        <v>2506</v>
      </c>
      <c r="L379" s="42" t="s">
        <v>766</v>
      </c>
      <c r="M379" s="42" t="s">
        <v>2386</v>
      </c>
      <c r="N379" s="42" t="s">
        <v>7467</v>
      </c>
      <c r="O379" s="43" t="s">
        <v>7468</v>
      </c>
      <c r="P379" s="43"/>
      <c r="Q379" s="42">
        <v>91001</v>
      </c>
      <c r="R379" s="42" t="s">
        <v>2469</v>
      </c>
      <c r="S379" s="42">
        <v>37970</v>
      </c>
      <c r="T379" s="42">
        <v>7021</v>
      </c>
      <c r="U379" s="42"/>
      <c r="V379" s="42"/>
      <c r="W379" s="44"/>
      <c r="X379" s="42"/>
      <c r="Y379" s="42"/>
      <c r="Z379" s="42"/>
      <c r="AA379" s="42"/>
      <c r="AB379" s="42"/>
      <c r="AC379" s="41"/>
      <c r="AD379" s="42"/>
      <c r="AE379" s="42"/>
      <c r="AF379" s="42"/>
    </row>
    <row r="380" spans="1:32" s="45" customFormat="1" ht="44.25" customHeight="1" x14ac:dyDescent="0.2">
      <c r="A380" s="41" t="s">
        <v>2507</v>
      </c>
      <c r="B380" s="42">
        <v>690725002</v>
      </c>
      <c r="C380" s="41" t="s">
        <v>2450</v>
      </c>
      <c r="D380" s="42" t="s">
        <v>2465</v>
      </c>
      <c r="E380" s="42" t="s">
        <v>26</v>
      </c>
      <c r="F380" s="42" t="s">
        <v>2466</v>
      </c>
      <c r="G380" s="42" t="s">
        <v>28</v>
      </c>
      <c r="H380" s="42"/>
      <c r="I380" s="42"/>
      <c r="J380" s="42" t="s">
        <v>2508</v>
      </c>
      <c r="K380" s="42" t="s">
        <v>2509</v>
      </c>
      <c r="L380" s="42" t="s">
        <v>47</v>
      </c>
      <c r="M380" s="42" t="s">
        <v>2510</v>
      </c>
      <c r="N380" s="42">
        <v>228218416</v>
      </c>
      <c r="O380" s="43" t="s">
        <v>8093</v>
      </c>
      <c r="P380" s="43"/>
      <c r="Q380" s="42">
        <v>91001</v>
      </c>
      <c r="R380" s="42" t="s">
        <v>2481</v>
      </c>
      <c r="S380" s="42">
        <v>38624</v>
      </c>
      <c r="T380" s="42">
        <v>7198</v>
      </c>
      <c r="U380" s="42"/>
      <c r="V380" s="42"/>
      <c r="W380" s="44"/>
      <c r="X380" s="42"/>
      <c r="Y380" s="42"/>
      <c r="Z380" s="42"/>
      <c r="AA380" s="42"/>
      <c r="AB380" s="42"/>
      <c r="AC380" s="41"/>
      <c r="AD380" s="42"/>
      <c r="AE380" s="42"/>
      <c r="AF380" s="42"/>
    </row>
    <row r="381" spans="1:32" s="45" customFormat="1" ht="44.25" customHeight="1" x14ac:dyDescent="0.2">
      <c r="A381" s="41" t="s">
        <v>2511</v>
      </c>
      <c r="B381" s="42">
        <v>691412008</v>
      </c>
      <c r="C381" s="41" t="s">
        <v>2450</v>
      </c>
      <c r="D381" s="42" t="s">
        <v>2465</v>
      </c>
      <c r="E381" s="42" t="s">
        <v>26</v>
      </c>
      <c r="F381" s="42" t="s">
        <v>2466</v>
      </c>
      <c r="G381" s="42" t="s">
        <v>28</v>
      </c>
      <c r="H381" s="42"/>
      <c r="I381" s="42"/>
      <c r="J381" s="42" t="s">
        <v>2512</v>
      </c>
      <c r="K381" s="42" t="s">
        <v>2513</v>
      </c>
      <c r="L381" s="42" t="s">
        <v>5312</v>
      </c>
      <c r="M381" s="42" t="s">
        <v>2514</v>
      </c>
      <c r="N381" s="42">
        <v>422204002</v>
      </c>
      <c r="O381" s="43"/>
      <c r="P381" s="43"/>
      <c r="Q381" s="42">
        <v>91001</v>
      </c>
      <c r="R381" s="42" t="s">
        <v>2469</v>
      </c>
      <c r="S381" s="42">
        <v>43209</v>
      </c>
      <c r="T381" s="42">
        <v>7648</v>
      </c>
      <c r="U381" s="42"/>
      <c r="V381" s="42"/>
      <c r="W381" s="44"/>
      <c r="X381" s="42"/>
      <c r="Y381" s="42"/>
      <c r="Z381" s="42"/>
      <c r="AA381" s="42"/>
      <c r="AB381" s="42"/>
      <c r="AC381" s="41"/>
      <c r="AD381" s="42"/>
      <c r="AE381" s="42"/>
      <c r="AF381" s="42"/>
    </row>
    <row r="382" spans="1:32" s="45" customFormat="1" ht="44.25" customHeight="1" x14ac:dyDescent="0.2">
      <c r="A382" s="41" t="s">
        <v>2515</v>
      </c>
      <c r="B382" s="42">
        <v>690502003</v>
      </c>
      <c r="C382" s="41" t="s">
        <v>2450</v>
      </c>
      <c r="D382" s="42" t="s">
        <v>2476</v>
      </c>
      <c r="E382" s="42" t="s">
        <v>1469</v>
      </c>
      <c r="F382" s="42" t="s">
        <v>2477</v>
      </c>
      <c r="G382" s="42" t="s">
        <v>28</v>
      </c>
      <c r="H382" s="42"/>
      <c r="I382" s="42"/>
      <c r="J382" s="42" t="s">
        <v>7469</v>
      </c>
      <c r="K382" s="42" t="s">
        <v>2516</v>
      </c>
      <c r="L382" s="42" t="s">
        <v>538</v>
      </c>
      <c r="M382" s="42" t="s">
        <v>2517</v>
      </c>
      <c r="N382" s="42" t="s">
        <v>7470</v>
      </c>
      <c r="O382" s="43" t="s">
        <v>7471</v>
      </c>
      <c r="P382" s="43"/>
      <c r="Q382" s="42">
        <v>91001</v>
      </c>
      <c r="R382" s="42" t="s">
        <v>2518</v>
      </c>
      <c r="S382" s="42">
        <v>39434</v>
      </c>
      <c r="T382" s="42">
        <v>7386</v>
      </c>
      <c r="U382" s="42"/>
      <c r="V382" s="42"/>
      <c r="W382" s="44"/>
      <c r="X382" s="42"/>
      <c r="Y382" s="42"/>
      <c r="Z382" s="42"/>
      <c r="AA382" s="42"/>
      <c r="AB382" s="42"/>
      <c r="AC382" s="41"/>
      <c r="AD382" s="42"/>
      <c r="AE382" s="42"/>
      <c r="AF382" s="42"/>
    </row>
    <row r="383" spans="1:32" s="45" customFormat="1" ht="44.25" customHeight="1" x14ac:dyDescent="0.2">
      <c r="A383" s="41" t="s">
        <v>2519</v>
      </c>
      <c r="B383" s="42">
        <v>692544005</v>
      </c>
      <c r="C383" s="41" t="s">
        <v>2450</v>
      </c>
      <c r="D383" s="42" t="s">
        <v>540</v>
      </c>
      <c r="E383" s="42" t="s">
        <v>26</v>
      </c>
      <c r="F383" s="42" t="s">
        <v>541</v>
      </c>
      <c r="G383" s="42" t="s">
        <v>28</v>
      </c>
      <c r="H383" s="42"/>
      <c r="I383" s="42"/>
      <c r="J383" s="42" t="s">
        <v>2520</v>
      </c>
      <c r="K383" s="42" t="s">
        <v>2522</v>
      </c>
      <c r="L383" s="42" t="s">
        <v>5350</v>
      </c>
      <c r="M383" s="42" t="s">
        <v>2524</v>
      </c>
      <c r="N383" s="42" t="s">
        <v>2523</v>
      </c>
      <c r="O383" s="43" t="s">
        <v>2521</v>
      </c>
      <c r="P383" s="43"/>
      <c r="Q383" s="42">
        <v>91001</v>
      </c>
      <c r="R383" s="42" t="s">
        <v>517</v>
      </c>
      <c r="S383" s="42">
        <v>42053</v>
      </c>
      <c r="T383" s="42">
        <v>7531</v>
      </c>
      <c r="U383" s="42"/>
      <c r="V383" s="42"/>
      <c r="W383" s="44"/>
      <c r="X383" s="42"/>
      <c r="Y383" s="42"/>
      <c r="Z383" s="42"/>
      <c r="AA383" s="42"/>
      <c r="AB383" s="42"/>
      <c r="AC383" s="41"/>
      <c r="AD383" s="42"/>
      <c r="AE383" s="42"/>
      <c r="AF383" s="42"/>
    </row>
    <row r="384" spans="1:32" s="45" customFormat="1" ht="44.25" customHeight="1" x14ac:dyDescent="0.2">
      <c r="A384" s="41" t="s">
        <v>2525</v>
      </c>
      <c r="B384" s="42" t="s">
        <v>8547</v>
      </c>
      <c r="C384" s="41" t="s">
        <v>2450</v>
      </c>
      <c r="D384" s="42" t="s">
        <v>540</v>
      </c>
      <c r="E384" s="42" t="s">
        <v>26</v>
      </c>
      <c r="F384" s="42" t="s">
        <v>541</v>
      </c>
      <c r="G384" s="42" t="s">
        <v>28</v>
      </c>
      <c r="H384" s="42"/>
      <c r="I384" s="42"/>
      <c r="J384" s="42" t="s">
        <v>2526</v>
      </c>
      <c r="K384" s="42" t="s">
        <v>2528</v>
      </c>
      <c r="L384" s="42" t="s">
        <v>309</v>
      </c>
      <c r="M384" s="42" t="s">
        <v>2530</v>
      </c>
      <c r="N384" s="42" t="s">
        <v>2529</v>
      </c>
      <c r="O384" s="43" t="s">
        <v>2527</v>
      </c>
      <c r="P384" s="43"/>
      <c r="Q384" s="42">
        <v>91001</v>
      </c>
      <c r="R384" s="42" t="s">
        <v>517</v>
      </c>
      <c r="S384" s="42">
        <v>42053</v>
      </c>
      <c r="T384" s="42">
        <v>7540</v>
      </c>
      <c r="U384" s="42"/>
      <c r="V384" s="42"/>
      <c r="W384" s="44"/>
      <c r="X384" s="42"/>
      <c r="Y384" s="42"/>
      <c r="Z384" s="42"/>
      <c r="AA384" s="42"/>
      <c r="AB384" s="42"/>
      <c r="AC384" s="41"/>
      <c r="AD384" s="42"/>
      <c r="AE384" s="42"/>
      <c r="AF384" s="42"/>
    </row>
    <row r="385" spans="1:32" s="45" customFormat="1" ht="44.25" customHeight="1" x14ac:dyDescent="0.2">
      <c r="A385" s="41" t="s">
        <v>2531</v>
      </c>
      <c r="B385" s="42" t="s">
        <v>8548</v>
      </c>
      <c r="C385" s="41" t="s">
        <v>2450</v>
      </c>
      <c r="D385" s="42" t="s">
        <v>2465</v>
      </c>
      <c r="E385" s="42" t="s">
        <v>26</v>
      </c>
      <c r="F385" s="42" t="s">
        <v>2466</v>
      </c>
      <c r="G385" s="42" t="s">
        <v>28</v>
      </c>
      <c r="H385" s="42"/>
      <c r="I385" s="42"/>
      <c r="J385" s="42" t="s">
        <v>7472</v>
      </c>
      <c r="K385" s="42" t="s">
        <v>2532</v>
      </c>
      <c r="L385" s="42" t="s">
        <v>5311</v>
      </c>
      <c r="M385" s="42" t="s">
        <v>2399</v>
      </c>
      <c r="N385" s="42" t="s">
        <v>5472</v>
      </c>
      <c r="O385" s="43" t="s">
        <v>5473</v>
      </c>
      <c r="P385" s="43"/>
      <c r="Q385" s="42">
        <v>91001</v>
      </c>
      <c r="R385" s="42" t="s">
        <v>2533</v>
      </c>
      <c r="S385" s="42">
        <v>37970</v>
      </c>
      <c r="T385" s="42">
        <v>7087</v>
      </c>
      <c r="U385" s="42"/>
      <c r="V385" s="42"/>
      <c r="W385" s="44"/>
      <c r="X385" s="42"/>
      <c r="Y385" s="42"/>
      <c r="Z385" s="42"/>
      <c r="AA385" s="42"/>
      <c r="AB385" s="42"/>
      <c r="AC385" s="41"/>
      <c r="AD385" s="42"/>
      <c r="AE385" s="42"/>
      <c r="AF385" s="42"/>
    </row>
    <row r="386" spans="1:32" s="45" customFormat="1" ht="44.25" customHeight="1" x14ac:dyDescent="0.2">
      <c r="A386" s="41" t="s">
        <v>2534</v>
      </c>
      <c r="B386" s="42">
        <v>692206002</v>
      </c>
      <c r="C386" s="41" t="s">
        <v>2450</v>
      </c>
      <c r="D386" s="42" t="s">
        <v>2465</v>
      </c>
      <c r="E386" s="42" t="s">
        <v>26</v>
      </c>
      <c r="F386" s="42" t="s">
        <v>2466</v>
      </c>
      <c r="G386" s="42" t="s">
        <v>28</v>
      </c>
      <c r="H386" s="42"/>
      <c r="I386" s="42"/>
      <c r="J386" s="42" t="s">
        <v>7473</v>
      </c>
      <c r="K386" s="42" t="s">
        <v>2536</v>
      </c>
      <c r="L386" s="42" t="s">
        <v>5310</v>
      </c>
      <c r="M386" s="42" t="s">
        <v>2538</v>
      </c>
      <c r="N386" s="42" t="s">
        <v>2537</v>
      </c>
      <c r="O386" s="43" t="s">
        <v>2535</v>
      </c>
      <c r="P386" s="43"/>
      <c r="Q386" s="42">
        <v>91001</v>
      </c>
      <c r="R386" s="42" t="s">
        <v>2469</v>
      </c>
      <c r="S386" s="42">
        <v>37970</v>
      </c>
      <c r="T386" s="42">
        <v>7018</v>
      </c>
      <c r="U386" s="42"/>
      <c r="V386" s="42"/>
      <c r="W386" s="44"/>
      <c r="X386" s="42"/>
      <c r="Y386" s="42"/>
      <c r="Z386" s="42"/>
      <c r="AA386" s="42"/>
      <c r="AB386" s="42"/>
      <c r="AC386" s="41"/>
      <c r="AD386" s="42"/>
      <c r="AE386" s="42"/>
      <c r="AF386" s="42"/>
    </row>
    <row r="387" spans="1:32" s="45" customFormat="1" ht="44.25" customHeight="1" x14ac:dyDescent="0.2">
      <c r="A387" s="41" t="s">
        <v>2539</v>
      </c>
      <c r="B387" s="42">
        <v>690303000</v>
      </c>
      <c r="C387" s="41" t="s">
        <v>2450</v>
      </c>
      <c r="D387" s="42" t="s">
        <v>2465</v>
      </c>
      <c r="E387" s="42" t="s">
        <v>26</v>
      </c>
      <c r="F387" s="42" t="s">
        <v>2466</v>
      </c>
      <c r="G387" s="42" t="s">
        <v>28</v>
      </c>
      <c r="H387" s="42"/>
      <c r="I387" s="42"/>
      <c r="J387" s="42" t="s">
        <v>6001</v>
      </c>
      <c r="K387" s="42" t="s">
        <v>2541</v>
      </c>
      <c r="L387" s="42" t="s">
        <v>5311</v>
      </c>
      <c r="M387" s="42" t="s">
        <v>2543</v>
      </c>
      <c r="N387" s="42" t="s">
        <v>2542</v>
      </c>
      <c r="O387" s="43" t="s">
        <v>2540</v>
      </c>
      <c r="P387" s="43"/>
      <c r="Q387" s="42">
        <v>91001</v>
      </c>
      <c r="R387" s="42" t="s">
        <v>2469</v>
      </c>
      <c r="S387" s="42">
        <v>38700</v>
      </c>
      <c r="T387" s="42">
        <v>7229</v>
      </c>
      <c r="U387" s="42"/>
      <c r="V387" s="42"/>
      <c r="W387" s="44"/>
      <c r="X387" s="42"/>
      <c r="Y387" s="42"/>
      <c r="Z387" s="42"/>
      <c r="AA387" s="42"/>
      <c r="AB387" s="42"/>
      <c r="AC387" s="41"/>
      <c r="AD387" s="42"/>
      <c r="AE387" s="42"/>
      <c r="AF387" s="42"/>
    </row>
    <row r="388" spans="1:32" s="45" customFormat="1" ht="44.25" customHeight="1" x14ac:dyDescent="0.2">
      <c r="A388" s="41" t="s">
        <v>2544</v>
      </c>
      <c r="B388" s="42">
        <v>690728001</v>
      </c>
      <c r="C388" s="41" t="s">
        <v>2450</v>
      </c>
      <c r="D388" s="42" t="s">
        <v>2465</v>
      </c>
      <c r="E388" s="42" t="s">
        <v>26</v>
      </c>
      <c r="F388" s="42" t="s">
        <v>2466</v>
      </c>
      <c r="G388" s="42" t="s">
        <v>28</v>
      </c>
      <c r="H388" s="42"/>
      <c r="I388" s="42"/>
      <c r="J388" s="42" t="s">
        <v>2545</v>
      </c>
      <c r="K388" s="42" t="s">
        <v>2546</v>
      </c>
      <c r="L388" s="42" t="s">
        <v>47</v>
      </c>
      <c r="M388" s="42" t="s">
        <v>2548</v>
      </c>
      <c r="N388" s="42" t="s">
        <v>2547</v>
      </c>
      <c r="O388" s="43"/>
      <c r="P388" s="43"/>
      <c r="Q388" s="42">
        <v>91001</v>
      </c>
      <c r="R388" s="42" t="s">
        <v>2469</v>
      </c>
      <c r="S388" s="42">
        <v>38624</v>
      </c>
      <c r="T388" s="42">
        <v>7202</v>
      </c>
      <c r="U388" s="42"/>
      <c r="V388" s="42"/>
      <c r="W388" s="44"/>
      <c r="X388" s="42"/>
      <c r="Y388" s="42"/>
      <c r="Z388" s="42"/>
      <c r="AA388" s="42"/>
      <c r="AB388" s="42"/>
      <c r="AC388" s="41"/>
      <c r="AD388" s="42"/>
      <c r="AE388" s="42"/>
      <c r="AF388" s="42"/>
    </row>
    <row r="389" spans="1:32" s="45" customFormat="1" ht="44.25" customHeight="1" x14ac:dyDescent="0.2">
      <c r="A389" s="41" t="s">
        <v>5297</v>
      </c>
      <c r="B389" s="42">
        <v>690512009</v>
      </c>
      <c r="C389" s="41" t="s">
        <v>2450</v>
      </c>
      <c r="D389" s="42" t="s">
        <v>2465</v>
      </c>
      <c r="E389" s="42" t="s">
        <v>26</v>
      </c>
      <c r="F389" s="42" t="s">
        <v>2466</v>
      </c>
      <c r="G389" s="42"/>
      <c r="H389" s="42"/>
      <c r="I389" s="42"/>
      <c r="J389" s="42" t="s">
        <v>2549</v>
      </c>
      <c r="K389" s="42" t="s">
        <v>2550</v>
      </c>
      <c r="L389" s="42" t="s">
        <v>538</v>
      </c>
      <c r="M389" s="42" t="s">
        <v>2551</v>
      </c>
      <c r="N389" s="42"/>
      <c r="O389" s="43"/>
      <c r="P389" s="43"/>
      <c r="Q389" s="42">
        <v>91001</v>
      </c>
      <c r="R389" s="42" t="s">
        <v>2469</v>
      </c>
      <c r="S389" s="42">
        <v>42808</v>
      </c>
      <c r="T389" s="42">
        <v>7629</v>
      </c>
      <c r="U389" s="42"/>
      <c r="V389" s="42"/>
      <c r="W389" s="44"/>
      <c r="X389" s="42"/>
      <c r="Y389" s="42"/>
      <c r="Z389" s="42"/>
      <c r="AA389" s="42"/>
      <c r="AB389" s="42"/>
      <c r="AC389" s="41"/>
      <c r="AD389" s="42"/>
      <c r="AE389" s="42"/>
      <c r="AF389" s="42"/>
    </row>
    <row r="390" spans="1:32" s="45" customFormat="1" ht="44.25" customHeight="1" x14ac:dyDescent="0.2">
      <c r="A390" s="41" t="s">
        <v>2552</v>
      </c>
      <c r="B390" s="42">
        <v>690413000</v>
      </c>
      <c r="C390" s="41" t="s">
        <v>2450</v>
      </c>
      <c r="D390" s="42" t="s">
        <v>540</v>
      </c>
      <c r="E390" s="42" t="s">
        <v>26</v>
      </c>
      <c r="F390" s="42" t="s">
        <v>541</v>
      </c>
      <c r="G390" s="42"/>
      <c r="H390" s="42"/>
      <c r="I390" s="42"/>
      <c r="J390" s="42" t="s">
        <v>2553</v>
      </c>
      <c r="K390" s="42" t="s">
        <v>2554</v>
      </c>
      <c r="L390" s="42" t="s">
        <v>5311</v>
      </c>
      <c r="M390" s="42" t="s">
        <v>2555</v>
      </c>
      <c r="N390" s="42" t="s">
        <v>7474</v>
      </c>
      <c r="O390" s="43" t="s">
        <v>7475</v>
      </c>
      <c r="P390" s="43"/>
      <c r="Q390" s="42">
        <v>91001</v>
      </c>
      <c r="R390" s="42" t="s">
        <v>2498</v>
      </c>
      <c r="S390" s="42">
        <v>42047</v>
      </c>
      <c r="T390" s="42">
        <v>7527</v>
      </c>
      <c r="U390" s="42"/>
      <c r="V390" s="42"/>
      <c r="W390" s="44"/>
      <c r="X390" s="42"/>
      <c r="Y390" s="42"/>
      <c r="Z390" s="42"/>
      <c r="AA390" s="42"/>
      <c r="AB390" s="42"/>
      <c r="AC390" s="41"/>
      <c r="AD390" s="42"/>
      <c r="AE390" s="42"/>
      <c r="AF390" s="42"/>
    </row>
    <row r="391" spans="1:32" s="45" customFormat="1" ht="44.25" customHeight="1" x14ac:dyDescent="0.2">
      <c r="A391" s="41" t="s">
        <v>7476</v>
      </c>
      <c r="B391" s="42">
        <v>691605000</v>
      </c>
      <c r="C391" s="41" t="s">
        <v>2450</v>
      </c>
      <c r="D391" s="42" t="s">
        <v>540</v>
      </c>
      <c r="E391" s="42" t="s">
        <v>26</v>
      </c>
      <c r="F391" s="42" t="s">
        <v>2556</v>
      </c>
      <c r="G391" s="42" t="s">
        <v>28</v>
      </c>
      <c r="H391" s="42"/>
      <c r="I391" s="42"/>
      <c r="J391" s="42" t="s">
        <v>2557</v>
      </c>
      <c r="K391" s="42" t="s">
        <v>2558</v>
      </c>
      <c r="L391" s="42" t="s">
        <v>309</v>
      </c>
      <c r="M391" s="42" t="s">
        <v>2559</v>
      </c>
      <c r="N391" s="42" t="s">
        <v>7477</v>
      </c>
      <c r="O391" s="43" t="s">
        <v>7478</v>
      </c>
      <c r="P391" s="43"/>
      <c r="Q391" s="42">
        <v>91001</v>
      </c>
      <c r="R391" s="42" t="s">
        <v>2498</v>
      </c>
      <c r="S391" s="42">
        <v>38735</v>
      </c>
      <c r="T391" s="42">
        <v>7265</v>
      </c>
      <c r="U391" s="42"/>
      <c r="V391" s="42"/>
      <c r="W391" s="44"/>
      <c r="X391" s="42"/>
      <c r="Y391" s="42"/>
      <c r="Z391" s="42"/>
      <c r="AA391" s="42"/>
      <c r="AB391" s="42"/>
      <c r="AC391" s="41"/>
      <c r="AD391" s="42"/>
      <c r="AE391" s="42"/>
      <c r="AF391" s="42"/>
    </row>
    <row r="392" spans="1:32" s="45" customFormat="1" ht="44.25" customHeight="1" x14ac:dyDescent="0.2">
      <c r="A392" s="41" t="s">
        <v>2560</v>
      </c>
      <c r="B392" s="42">
        <v>691905004</v>
      </c>
      <c r="C392" s="41" t="s">
        <v>2450</v>
      </c>
      <c r="D392" s="42" t="s">
        <v>2465</v>
      </c>
      <c r="E392" s="42" t="s">
        <v>26</v>
      </c>
      <c r="F392" s="42" t="s">
        <v>2466</v>
      </c>
      <c r="G392" s="42" t="s">
        <v>28</v>
      </c>
      <c r="H392" s="42"/>
      <c r="I392" s="42"/>
      <c r="J392" s="42" t="s">
        <v>6002</v>
      </c>
      <c r="K392" s="42" t="s">
        <v>2561</v>
      </c>
      <c r="L392" s="42" t="s">
        <v>48</v>
      </c>
      <c r="M392" s="42" t="s">
        <v>2563</v>
      </c>
      <c r="N392" s="42" t="s">
        <v>2562</v>
      </c>
      <c r="O392" s="43"/>
      <c r="P392" s="43"/>
      <c r="Q392" s="42">
        <v>91001</v>
      </c>
      <c r="R392" s="42" t="s">
        <v>2469</v>
      </c>
      <c r="S392" s="42">
        <v>38735</v>
      </c>
      <c r="T392" s="42">
        <v>7263</v>
      </c>
      <c r="U392" s="42"/>
      <c r="V392" s="42"/>
      <c r="W392" s="44"/>
      <c r="X392" s="42"/>
      <c r="Y392" s="42"/>
      <c r="Z392" s="42"/>
      <c r="AA392" s="42"/>
      <c r="AB392" s="42"/>
      <c r="AC392" s="41"/>
      <c r="AD392" s="42"/>
      <c r="AE392" s="42"/>
      <c r="AF392" s="42"/>
    </row>
    <row r="393" spans="1:32" s="45" customFormat="1" ht="44.25" customHeight="1" x14ac:dyDescent="0.2">
      <c r="A393" s="41" t="s">
        <v>2564</v>
      </c>
      <c r="B393" s="42">
        <v>690736004</v>
      </c>
      <c r="C393" s="41" t="s">
        <v>2450</v>
      </c>
      <c r="D393" s="42" t="s">
        <v>2476</v>
      </c>
      <c r="E393" s="42" t="s">
        <v>1469</v>
      </c>
      <c r="F393" s="42" t="s">
        <v>2477</v>
      </c>
      <c r="G393" s="42" t="s">
        <v>28</v>
      </c>
      <c r="H393" s="42"/>
      <c r="I393" s="42"/>
      <c r="J393" s="42" t="s">
        <v>2565</v>
      </c>
      <c r="K393" s="42" t="s">
        <v>2567</v>
      </c>
      <c r="L393" s="42" t="s">
        <v>538</v>
      </c>
      <c r="M393" s="42" t="s">
        <v>4167</v>
      </c>
      <c r="N393" s="42" t="s">
        <v>2568</v>
      </c>
      <c r="O393" s="43" t="s">
        <v>2566</v>
      </c>
      <c r="P393" s="43"/>
      <c r="Q393" s="42">
        <v>91001</v>
      </c>
      <c r="R393" s="42" t="s">
        <v>2469</v>
      </c>
      <c r="S393" s="42">
        <v>38786</v>
      </c>
      <c r="T393" s="42">
        <v>7312</v>
      </c>
      <c r="U393" s="42"/>
      <c r="V393" s="42"/>
      <c r="W393" s="44"/>
      <c r="X393" s="42"/>
      <c r="Y393" s="42"/>
      <c r="Z393" s="42"/>
      <c r="AA393" s="42"/>
      <c r="AB393" s="42"/>
      <c r="AC393" s="41"/>
      <c r="AD393" s="42"/>
      <c r="AE393" s="42"/>
      <c r="AF393" s="42"/>
    </row>
    <row r="394" spans="1:32" s="45" customFormat="1" ht="44.25" customHeight="1" x14ac:dyDescent="0.2">
      <c r="A394" s="41" t="s">
        <v>2569</v>
      </c>
      <c r="B394" s="42">
        <v>690614006</v>
      </c>
      <c r="C394" s="41" t="s">
        <v>2450</v>
      </c>
      <c r="D394" s="42" t="s">
        <v>540</v>
      </c>
      <c r="E394" s="42" t="s">
        <v>26</v>
      </c>
      <c r="F394" s="42" t="s">
        <v>541</v>
      </c>
      <c r="G394" s="42" t="s">
        <v>28</v>
      </c>
      <c r="H394" s="42"/>
      <c r="I394" s="42"/>
      <c r="J394" s="42" t="s">
        <v>7479</v>
      </c>
      <c r="K394" s="42" t="s">
        <v>2570</v>
      </c>
      <c r="L394" s="42" t="s">
        <v>538</v>
      </c>
      <c r="M394" s="42" t="s">
        <v>2572</v>
      </c>
      <c r="N394" s="42" t="s">
        <v>2571</v>
      </c>
      <c r="O394" s="43"/>
      <c r="P394" s="43"/>
      <c r="Q394" s="42">
        <v>91001</v>
      </c>
      <c r="R394" s="42" t="s">
        <v>2469</v>
      </c>
      <c r="S394" s="42">
        <v>38687</v>
      </c>
      <c r="T394" s="42">
        <v>7223</v>
      </c>
      <c r="U394" s="42"/>
      <c r="V394" s="42"/>
      <c r="W394" s="44"/>
      <c r="X394" s="42"/>
      <c r="Y394" s="42"/>
      <c r="Z394" s="42"/>
      <c r="AA394" s="42"/>
      <c r="AB394" s="42"/>
      <c r="AC394" s="41"/>
      <c r="AD394" s="42"/>
      <c r="AE394" s="42"/>
      <c r="AF394" s="42"/>
    </row>
    <row r="395" spans="1:32" s="45" customFormat="1" ht="44.25" customHeight="1" x14ac:dyDescent="0.2">
      <c r="A395" s="41" t="s">
        <v>2573</v>
      </c>
      <c r="B395" s="42">
        <v>692304004</v>
      </c>
      <c r="C395" s="41" t="s">
        <v>2450</v>
      </c>
      <c r="D395" s="42" t="s">
        <v>2465</v>
      </c>
      <c r="E395" s="42" t="s">
        <v>26</v>
      </c>
      <c r="F395" s="42" t="s">
        <v>2466</v>
      </c>
      <c r="G395" s="42" t="s">
        <v>28</v>
      </c>
      <c r="H395" s="42"/>
      <c r="I395" s="42"/>
      <c r="J395" s="42" t="s">
        <v>5461</v>
      </c>
      <c r="K395" s="42" t="s">
        <v>2574</v>
      </c>
      <c r="L395" s="42" t="s">
        <v>5310</v>
      </c>
      <c r="M395" s="42" t="s">
        <v>981</v>
      </c>
      <c r="N395" s="42" t="s">
        <v>5462</v>
      </c>
      <c r="O395" s="43" t="s">
        <v>5463</v>
      </c>
      <c r="P395" s="43"/>
      <c r="Q395" s="42">
        <v>91001</v>
      </c>
      <c r="R395" s="42" t="s">
        <v>2469</v>
      </c>
      <c r="S395" s="42">
        <v>37970</v>
      </c>
      <c r="T395" s="42">
        <v>7133</v>
      </c>
      <c r="U395" s="42"/>
      <c r="V395" s="42"/>
      <c r="W395" s="44"/>
      <c r="X395" s="42"/>
      <c r="Y395" s="42"/>
      <c r="Z395" s="42"/>
      <c r="AA395" s="42"/>
      <c r="AB395" s="42"/>
      <c r="AC395" s="41"/>
      <c r="AD395" s="42"/>
      <c r="AE395" s="42"/>
      <c r="AF395" s="42"/>
    </row>
    <row r="396" spans="1:32" s="45" customFormat="1" ht="44.25" customHeight="1" x14ac:dyDescent="0.2">
      <c r="A396" s="41" t="s">
        <v>2575</v>
      </c>
      <c r="B396" s="42">
        <v>691204006</v>
      </c>
      <c r="C396" s="41" t="s">
        <v>2450</v>
      </c>
      <c r="D396" s="42" t="s">
        <v>2465</v>
      </c>
      <c r="E396" s="42" t="s">
        <v>26</v>
      </c>
      <c r="F396" s="42" t="s">
        <v>2466</v>
      </c>
      <c r="G396" s="42" t="s">
        <v>28</v>
      </c>
      <c r="H396" s="42"/>
      <c r="I396" s="42"/>
      <c r="J396" s="42" t="s">
        <v>2576</v>
      </c>
      <c r="K396" s="42" t="s">
        <v>2577</v>
      </c>
      <c r="L396" s="42" t="s">
        <v>5315</v>
      </c>
      <c r="M396" s="42" t="s">
        <v>2579</v>
      </c>
      <c r="N396" s="42" t="s">
        <v>2578</v>
      </c>
      <c r="O396" s="43"/>
      <c r="P396" s="43"/>
      <c r="Q396" s="42">
        <v>91001</v>
      </c>
      <c r="R396" s="42" t="s">
        <v>2469</v>
      </c>
      <c r="S396" s="42">
        <v>38714</v>
      </c>
      <c r="T396" s="42">
        <v>7240</v>
      </c>
      <c r="U396" s="42"/>
      <c r="V396" s="42"/>
      <c r="W396" s="44"/>
      <c r="X396" s="42"/>
      <c r="Y396" s="42"/>
      <c r="Z396" s="42"/>
      <c r="AA396" s="42"/>
      <c r="AB396" s="42"/>
      <c r="AC396" s="41"/>
      <c r="AD396" s="42"/>
      <c r="AE396" s="42"/>
      <c r="AF396" s="42"/>
    </row>
    <row r="397" spans="1:32" s="45" customFormat="1" ht="44.25" customHeight="1" x14ac:dyDescent="0.2">
      <c r="A397" s="41" t="s">
        <v>2580</v>
      </c>
      <c r="B397" s="42">
        <v>690509008</v>
      </c>
      <c r="C397" s="41" t="s">
        <v>2450</v>
      </c>
      <c r="D397" s="42" t="s">
        <v>540</v>
      </c>
      <c r="E397" s="42" t="s">
        <v>26</v>
      </c>
      <c r="F397" s="42" t="s">
        <v>541</v>
      </c>
      <c r="G397" s="42" t="s">
        <v>28</v>
      </c>
      <c r="H397" s="42"/>
      <c r="I397" s="42"/>
      <c r="J397" s="42" t="s">
        <v>7480</v>
      </c>
      <c r="K397" s="42" t="s">
        <v>2581</v>
      </c>
      <c r="L397" s="42" t="s">
        <v>538</v>
      </c>
      <c r="M397" s="42" t="s">
        <v>2582</v>
      </c>
      <c r="N397" s="42" t="s">
        <v>7481</v>
      </c>
      <c r="O397" s="43" t="s">
        <v>7482</v>
      </c>
      <c r="P397" s="43"/>
      <c r="Q397" s="42">
        <v>91001</v>
      </c>
      <c r="R397" s="42" t="s">
        <v>2469</v>
      </c>
      <c r="S397" s="42">
        <v>38700</v>
      </c>
      <c r="T397" s="42">
        <v>7228</v>
      </c>
      <c r="U397" s="42"/>
      <c r="V397" s="42"/>
      <c r="W397" s="44"/>
      <c r="X397" s="42"/>
      <c r="Y397" s="42"/>
      <c r="Z397" s="42"/>
      <c r="AA397" s="42"/>
      <c r="AB397" s="42"/>
      <c r="AC397" s="41"/>
      <c r="AD397" s="42"/>
      <c r="AE397" s="42"/>
      <c r="AF397" s="42"/>
    </row>
    <row r="398" spans="1:32" s="45" customFormat="1" ht="44.25" customHeight="1" x14ac:dyDescent="0.2">
      <c r="A398" s="41" t="s">
        <v>2583</v>
      </c>
      <c r="B398" s="42">
        <v>692550005</v>
      </c>
      <c r="C398" s="41" t="s">
        <v>2450</v>
      </c>
      <c r="D398" s="42" t="s">
        <v>540</v>
      </c>
      <c r="E398" s="42" t="s">
        <v>26</v>
      </c>
      <c r="F398" s="42" t="s">
        <v>541</v>
      </c>
      <c r="G398" s="42" t="s">
        <v>28</v>
      </c>
      <c r="H398" s="42"/>
      <c r="I398" s="42"/>
      <c r="J398" s="42" t="s">
        <v>7483</v>
      </c>
      <c r="K398" s="42" t="s">
        <v>2585</v>
      </c>
      <c r="L398" s="42" t="s">
        <v>47</v>
      </c>
      <c r="M398" s="42" t="s">
        <v>2589</v>
      </c>
      <c r="N398" s="42"/>
      <c r="O398" s="43" t="s">
        <v>2584</v>
      </c>
      <c r="P398" s="43"/>
      <c r="Q398" s="42">
        <v>91001</v>
      </c>
      <c r="R398" s="42" t="s">
        <v>2469</v>
      </c>
      <c r="S398" s="42">
        <v>38695</v>
      </c>
      <c r="T398" s="42">
        <v>7226</v>
      </c>
      <c r="U398" s="42"/>
      <c r="V398" s="42"/>
      <c r="W398" s="44"/>
      <c r="X398" s="42"/>
      <c r="Y398" s="42"/>
      <c r="Z398" s="42"/>
      <c r="AA398" s="42"/>
      <c r="AB398" s="42"/>
      <c r="AC398" s="41"/>
      <c r="AD398" s="42"/>
      <c r="AE398" s="42"/>
      <c r="AF398" s="42"/>
    </row>
    <row r="399" spans="1:32" s="45" customFormat="1" ht="44.25" customHeight="1" x14ac:dyDescent="0.2">
      <c r="A399" s="41" t="s">
        <v>2586</v>
      </c>
      <c r="B399" s="42">
        <v>692542002</v>
      </c>
      <c r="C399" s="41" t="s">
        <v>2450</v>
      </c>
      <c r="D399" s="42" t="s">
        <v>2465</v>
      </c>
      <c r="E399" s="42" t="s">
        <v>26</v>
      </c>
      <c r="F399" s="42" t="s">
        <v>2466</v>
      </c>
      <c r="G399" s="42" t="s">
        <v>28</v>
      </c>
      <c r="H399" s="42"/>
      <c r="I399" s="42"/>
      <c r="J399" s="42" t="s">
        <v>2587</v>
      </c>
      <c r="K399" s="42" t="s">
        <v>2588</v>
      </c>
      <c r="L399" s="42" t="s">
        <v>47</v>
      </c>
      <c r="M399" s="42" t="s">
        <v>1015</v>
      </c>
      <c r="N399" s="42" t="s">
        <v>5423</v>
      </c>
      <c r="O399" s="43" t="s">
        <v>5424</v>
      </c>
      <c r="P399" s="43"/>
      <c r="Q399" s="42">
        <v>91001</v>
      </c>
      <c r="R399" s="42" t="s">
        <v>2469</v>
      </c>
      <c r="S399" s="42">
        <v>37970</v>
      </c>
      <c r="T399" s="42">
        <v>7054</v>
      </c>
      <c r="U399" s="42"/>
      <c r="V399" s="42"/>
      <c r="W399" s="44"/>
      <c r="X399" s="42"/>
      <c r="Y399" s="42"/>
      <c r="Z399" s="42"/>
      <c r="AA399" s="42"/>
      <c r="AB399" s="42"/>
      <c r="AC399" s="41"/>
      <c r="AD399" s="42"/>
      <c r="AE399" s="42"/>
      <c r="AF399" s="42"/>
    </row>
    <row r="400" spans="1:32" s="45" customFormat="1" ht="44.25" customHeight="1" x14ac:dyDescent="0.2">
      <c r="A400" s="41" t="s">
        <v>2590</v>
      </c>
      <c r="B400" s="42" t="s">
        <v>8549</v>
      </c>
      <c r="C400" s="41" t="s">
        <v>2450</v>
      </c>
      <c r="D400" s="42" t="s">
        <v>540</v>
      </c>
      <c r="E400" s="42" t="s">
        <v>26</v>
      </c>
      <c r="F400" s="42" t="s">
        <v>541</v>
      </c>
      <c r="G400" s="42" t="s">
        <v>28</v>
      </c>
      <c r="H400" s="42"/>
      <c r="I400" s="42"/>
      <c r="J400" s="42" t="s">
        <v>7484</v>
      </c>
      <c r="K400" s="42" t="s">
        <v>2591</v>
      </c>
      <c r="L400" s="42" t="s">
        <v>5315</v>
      </c>
      <c r="M400" s="42" t="s">
        <v>1139</v>
      </c>
      <c r="N400" s="42" t="s">
        <v>2592</v>
      </c>
      <c r="O400" s="43"/>
      <c r="P400" s="43"/>
      <c r="Q400" s="42">
        <v>91001</v>
      </c>
      <c r="R400" s="42" t="s">
        <v>517</v>
      </c>
      <c r="S400" s="42">
        <v>42068</v>
      </c>
      <c r="T400" s="42">
        <v>7558</v>
      </c>
      <c r="U400" s="42"/>
      <c r="V400" s="42"/>
      <c r="W400" s="44"/>
      <c r="X400" s="42"/>
      <c r="Y400" s="42"/>
      <c r="Z400" s="42"/>
      <c r="AA400" s="42"/>
      <c r="AB400" s="42"/>
      <c r="AC400" s="41"/>
      <c r="AD400" s="42"/>
      <c r="AE400" s="42"/>
      <c r="AF400" s="42"/>
    </row>
    <row r="401" spans="1:32" s="45" customFormat="1" ht="44.25" customHeight="1" x14ac:dyDescent="0.2">
      <c r="A401" s="41" t="s">
        <v>7485</v>
      </c>
      <c r="B401" s="42">
        <v>690301008</v>
      </c>
      <c r="C401" s="41" t="s">
        <v>2450</v>
      </c>
      <c r="D401" s="42" t="s">
        <v>540</v>
      </c>
      <c r="E401" s="42" t="s">
        <v>26</v>
      </c>
      <c r="F401" s="42" t="s">
        <v>541</v>
      </c>
      <c r="G401" s="42" t="s">
        <v>28</v>
      </c>
      <c r="H401" s="42"/>
      <c r="I401" s="42"/>
      <c r="J401" s="42" t="s">
        <v>7486</v>
      </c>
      <c r="K401" s="42" t="s">
        <v>7487</v>
      </c>
      <c r="L401" s="42" t="s">
        <v>5311</v>
      </c>
      <c r="M401" s="42" t="s">
        <v>2595</v>
      </c>
      <c r="N401" s="42" t="s">
        <v>2594</v>
      </c>
      <c r="O401" s="43" t="s">
        <v>2593</v>
      </c>
      <c r="P401" s="43"/>
      <c r="Q401" s="42">
        <v>91001</v>
      </c>
      <c r="R401" s="42" t="s">
        <v>517</v>
      </c>
      <c r="S401" s="42">
        <v>42059</v>
      </c>
      <c r="T401" s="42">
        <v>7549</v>
      </c>
      <c r="U401" s="42"/>
      <c r="V401" s="42"/>
      <c r="W401" s="44"/>
      <c r="X401" s="42"/>
      <c r="Y401" s="42"/>
      <c r="Z401" s="42"/>
      <c r="AA401" s="42"/>
      <c r="AB401" s="42"/>
      <c r="AC401" s="41"/>
      <c r="AD401" s="42"/>
      <c r="AE401" s="42"/>
      <c r="AF401" s="42"/>
    </row>
    <row r="402" spans="1:32" s="45" customFormat="1" ht="44.25" customHeight="1" x14ac:dyDescent="0.2">
      <c r="A402" s="41" t="s">
        <v>7488</v>
      </c>
      <c r="B402" s="42">
        <v>690907003</v>
      </c>
      <c r="C402" s="41" t="s">
        <v>2450</v>
      </c>
      <c r="D402" s="42" t="s">
        <v>2465</v>
      </c>
      <c r="E402" s="42" t="s">
        <v>26</v>
      </c>
      <c r="F402" s="42" t="s">
        <v>2466</v>
      </c>
      <c r="G402" s="42" t="s">
        <v>28</v>
      </c>
      <c r="H402" s="42"/>
      <c r="I402" s="42"/>
      <c r="J402" s="42" t="s">
        <v>7489</v>
      </c>
      <c r="K402" s="42" t="s">
        <v>2596</v>
      </c>
      <c r="L402" s="42" t="s">
        <v>5314</v>
      </c>
      <c r="M402" s="42" t="s">
        <v>2597</v>
      </c>
      <c r="N402" s="42" t="s">
        <v>7490</v>
      </c>
      <c r="O402" s="43" t="s">
        <v>7491</v>
      </c>
      <c r="P402" s="43"/>
      <c r="Q402" s="42">
        <v>91001</v>
      </c>
      <c r="R402" s="42" t="s">
        <v>2469</v>
      </c>
      <c r="S402" s="42">
        <v>38722</v>
      </c>
      <c r="T402" s="42">
        <v>7244</v>
      </c>
      <c r="U402" s="42"/>
      <c r="V402" s="42"/>
      <c r="W402" s="44"/>
      <c r="X402" s="42"/>
      <c r="Y402" s="42"/>
      <c r="Z402" s="42"/>
      <c r="AA402" s="42"/>
      <c r="AB402" s="42"/>
      <c r="AC402" s="41"/>
      <c r="AD402" s="42"/>
      <c r="AE402" s="42"/>
      <c r="AF402" s="42"/>
    </row>
    <row r="403" spans="1:32" s="45" customFormat="1" ht="44.25" customHeight="1" x14ac:dyDescent="0.2">
      <c r="A403" s="41" t="s">
        <v>2603</v>
      </c>
      <c r="B403" s="42">
        <v>692647009</v>
      </c>
      <c r="C403" s="41" t="s">
        <v>2450</v>
      </c>
      <c r="D403" s="42" t="s">
        <v>540</v>
      </c>
      <c r="E403" s="42" t="s">
        <v>26</v>
      </c>
      <c r="F403" s="42" t="s">
        <v>541</v>
      </c>
      <c r="G403" s="42" t="s">
        <v>28</v>
      </c>
      <c r="H403" s="42"/>
      <c r="I403" s="42"/>
      <c r="J403" s="42" t="s">
        <v>2604</v>
      </c>
      <c r="K403" s="42" t="s">
        <v>2605</v>
      </c>
      <c r="L403" s="42" t="s">
        <v>309</v>
      </c>
      <c r="M403" s="42" t="s">
        <v>2607</v>
      </c>
      <c r="N403" s="42" t="s">
        <v>2606</v>
      </c>
      <c r="O403" s="43"/>
      <c r="P403" s="43"/>
      <c r="Q403" s="42">
        <v>91001</v>
      </c>
      <c r="R403" s="42" t="s">
        <v>517</v>
      </c>
      <c r="S403" s="42">
        <v>41596</v>
      </c>
      <c r="T403" s="42">
        <v>7491</v>
      </c>
      <c r="U403" s="42"/>
      <c r="V403" s="42"/>
      <c r="W403" s="44"/>
      <c r="X403" s="42"/>
      <c r="Y403" s="42"/>
      <c r="Z403" s="42"/>
      <c r="AA403" s="42"/>
      <c r="AB403" s="42"/>
      <c r="AC403" s="41"/>
      <c r="AD403" s="42"/>
      <c r="AE403" s="42"/>
      <c r="AF403" s="42"/>
    </row>
    <row r="404" spans="1:32" s="45" customFormat="1" ht="44.25" customHeight="1" x14ac:dyDescent="0.2">
      <c r="A404" s="41" t="s">
        <v>2609</v>
      </c>
      <c r="B404" s="42">
        <v>692404009</v>
      </c>
      <c r="C404" s="41" t="s">
        <v>2450</v>
      </c>
      <c r="D404" s="42" t="s">
        <v>2465</v>
      </c>
      <c r="E404" s="42" t="s">
        <v>26</v>
      </c>
      <c r="F404" s="42" t="s">
        <v>2466</v>
      </c>
      <c r="G404" s="42" t="s">
        <v>28</v>
      </c>
      <c r="H404" s="42"/>
      <c r="I404" s="42"/>
      <c r="J404" s="42" t="s">
        <v>2610</v>
      </c>
      <c r="K404" s="42" t="s">
        <v>2611</v>
      </c>
      <c r="L404" s="42" t="s">
        <v>5310</v>
      </c>
      <c r="M404" s="42" t="s">
        <v>2613</v>
      </c>
      <c r="N404" s="42" t="s">
        <v>2612</v>
      </c>
      <c r="O404" s="43"/>
      <c r="P404" s="43"/>
      <c r="Q404" s="42">
        <v>91001</v>
      </c>
      <c r="R404" s="42" t="s">
        <v>2614</v>
      </c>
      <c r="S404" s="42">
        <v>38737</v>
      </c>
      <c r="T404" s="42">
        <v>7299</v>
      </c>
      <c r="U404" s="42"/>
      <c r="V404" s="42"/>
      <c r="W404" s="44"/>
      <c r="X404" s="42"/>
      <c r="Y404" s="42"/>
      <c r="Z404" s="42"/>
      <c r="AA404" s="42"/>
      <c r="AB404" s="42"/>
      <c r="AC404" s="41"/>
      <c r="AD404" s="42"/>
      <c r="AE404" s="42"/>
      <c r="AF404" s="42"/>
    </row>
    <row r="405" spans="1:32" s="45" customFormat="1" ht="44.25" customHeight="1" x14ac:dyDescent="0.2">
      <c r="A405" s="41" t="s">
        <v>7492</v>
      </c>
      <c r="B405" s="42">
        <v>691409007</v>
      </c>
      <c r="C405" s="41" t="s">
        <v>2450</v>
      </c>
      <c r="D405" s="42" t="s">
        <v>2465</v>
      </c>
      <c r="E405" s="42" t="s">
        <v>26</v>
      </c>
      <c r="F405" s="42" t="s">
        <v>2466</v>
      </c>
      <c r="G405" s="42" t="s">
        <v>28</v>
      </c>
      <c r="H405" s="42"/>
      <c r="I405" s="42"/>
      <c r="J405" s="42" t="s">
        <v>7493</v>
      </c>
      <c r="K405" s="42" t="s">
        <v>5328</v>
      </c>
      <c r="L405" s="42" t="s">
        <v>5312</v>
      </c>
      <c r="M405" s="42" t="s">
        <v>2616</v>
      </c>
      <c r="N405" s="42" t="s">
        <v>2615</v>
      </c>
      <c r="O405" s="43"/>
      <c r="P405" s="43"/>
      <c r="Q405" s="42">
        <v>91001</v>
      </c>
      <c r="R405" s="42" t="s">
        <v>2617</v>
      </c>
      <c r="S405" s="42">
        <v>38723</v>
      </c>
      <c r="T405" s="42">
        <v>7251</v>
      </c>
      <c r="U405" s="42"/>
      <c r="V405" s="42"/>
      <c r="W405" s="44"/>
      <c r="X405" s="42"/>
      <c r="Y405" s="42"/>
      <c r="Z405" s="42"/>
      <c r="AA405" s="42"/>
      <c r="AB405" s="42"/>
      <c r="AC405" s="41"/>
      <c r="AD405" s="42"/>
      <c r="AE405" s="42"/>
      <c r="AF405" s="42"/>
    </row>
    <row r="406" spans="1:32" s="45" customFormat="1" ht="44.25" customHeight="1" x14ac:dyDescent="0.2">
      <c r="A406" s="41" t="s">
        <v>7494</v>
      </c>
      <c r="B406" s="42">
        <v>692665007</v>
      </c>
      <c r="C406" s="41" t="s">
        <v>2450</v>
      </c>
      <c r="D406" s="42" t="s">
        <v>540</v>
      </c>
      <c r="E406" s="42" t="s">
        <v>26</v>
      </c>
      <c r="F406" s="42" t="s">
        <v>541</v>
      </c>
      <c r="G406" s="42" t="s">
        <v>28</v>
      </c>
      <c r="H406" s="42"/>
      <c r="I406" s="42"/>
      <c r="J406" s="42" t="s">
        <v>7495</v>
      </c>
      <c r="K406" s="42" t="s">
        <v>5329</v>
      </c>
      <c r="L406" s="42" t="s">
        <v>5312</v>
      </c>
      <c r="M406" s="42" t="s">
        <v>2618</v>
      </c>
      <c r="N406" s="42" t="s">
        <v>5421</v>
      </c>
      <c r="O406" s="43" t="s">
        <v>5422</v>
      </c>
      <c r="P406" s="43"/>
      <c r="Q406" s="42">
        <v>91001</v>
      </c>
      <c r="R406" s="42" t="s">
        <v>2469</v>
      </c>
      <c r="S406" s="42">
        <v>40249</v>
      </c>
      <c r="T406" s="42">
        <v>7425</v>
      </c>
      <c r="U406" s="42"/>
      <c r="V406" s="42"/>
      <c r="W406" s="44"/>
      <c r="X406" s="42"/>
      <c r="Y406" s="42"/>
      <c r="Z406" s="42"/>
      <c r="AA406" s="42"/>
      <c r="AB406" s="42"/>
      <c r="AC406" s="41"/>
      <c r="AD406" s="42"/>
      <c r="AE406" s="42"/>
      <c r="AF406" s="42"/>
    </row>
    <row r="407" spans="1:32" s="45" customFormat="1" ht="44.25" customHeight="1" x14ac:dyDescent="0.2">
      <c r="A407" s="41" t="s">
        <v>2619</v>
      </c>
      <c r="B407" s="42">
        <v>690903008</v>
      </c>
      <c r="C407" s="41" t="s">
        <v>2450</v>
      </c>
      <c r="D407" s="42" t="s">
        <v>2465</v>
      </c>
      <c r="E407" s="42" t="s">
        <v>26</v>
      </c>
      <c r="F407" s="42" t="s">
        <v>2466</v>
      </c>
      <c r="G407" s="42" t="s">
        <v>28</v>
      </c>
      <c r="H407" s="42"/>
      <c r="I407" s="42"/>
      <c r="J407" s="42" t="s">
        <v>2620</v>
      </c>
      <c r="K407" s="42" t="s">
        <v>2621</v>
      </c>
      <c r="L407" s="42" t="s">
        <v>5314</v>
      </c>
      <c r="M407" s="42" t="s">
        <v>2622</v>
      </c>
      <c r="N407" s="42" t="s">
        <v>5308</v>
      </c>
      <c r="O407" s="43" t="s">
        <v>5309</v>
      </c>
      <c r="P407" s="43"/>
      <c r="Q407" s="42">
        <v>91001</v>
      </c>
      <c r="R407" s="42" t="s">
        <v>2498</v>
      </c>
      <c r="S407" s="42">
        <v>37970</v>
      </c>
      <c r="T407" s="42">
        <v>7112</v>
      </c>
      <c r="U407" s="42"/>
      <c r="V407" s="42"/>
      <c r="W407" s="44"/>
      <c r="X407" s="42"/>
      <c r="Y407" s="42"/>
      <c r="Z407" s="42"/>
      <c r="AA407" s="42"/>
      <c r="AB407" s="42"/>
      <c r="AC407" s="41"/>
      <c r="AD407" s="42"/>
      <c r="AE407" s="42"/>
      <c r="AF407" s="42"/>
    </row>
    <row r="408" spans="1:32" s="45" customFormat="1" ht="44.25" customHeight="1" x14ac:dyDescent="0.2">
      <c r="A408" s="41" t="s">
        <v>2623</v>
      </c>
      <c r="B408" s="42" t="s">
        <v>8550</v>
      </c>
      <c r="C408" s="41" t="s">
        <v>2450</v>
      </c>
      <c r="D408" s="42" t="s">
        <v>2465</v>
      </c>
      <c r="E408" s="42" t="s">
        <v>26</v>
      </c>
      <c r="F408" s="42" t="s">
        <v>2466</v>
      </c>
      <c r="G408" s="42" t="s">
        <v>28</v>
      </c>
      <c r="H408" s="42"/>
      <c r="I408" s="42"/>
      <c r="J408" s="42" t="s">
        <v>2624</v>
      </c>
      <c r="K408" s="42" t="s">
        <v>2625</v>
      </c>
      <c r="L408" s="42" t="s">
        <v>48</v>
      </c>
      <c r="M408" s="42" t="s">
        <v>2626</v>
      </c>
      <c r="N408" s="42"/>
      <c r="O408" s="43" t="s">
        <v>2627</v>
      </c>
      <c r="P408" s="43"/>
      <c r="Q408" s="42">
        <v>91001</v>
      </c>
      <c r="R408" s="42" t="s">
        <v>2469</v>
      </c>
      <c r="S408" s="42">
        <v>42615</v>
      </c>
      <c r="T408" s="42">
        <v>7615</v>
      </c>
      <c r="U408" s="42"/>
      <c r="V408" s="42"/>
      <c r="W408" s="44"/>
      <c r="X408" s="42"/>
      <c r="Y408" s="42"/>
      <c r="Z408" s="42"/>
      <c r="AA408" s="42"/>
      <c r="AB408" s="42"/>
      <c r="AC408" s="41"/>
      <c r="AD408" s="42"/>
      <c r="AE408" s="42"/>
      <c r="AF408" s="42"/>
    </row>
    <row r="409" spans="1:32" s="45" customFormat="1" ht="44.25" customHeight="1" x14ac:dyDescent="0.2">
      <c r="A409" s="41" t="s">
        <v>2628</v>
      </c>
      <c r="B409" s="42">
        <v>692402006</v>
      </c>
      <c r="C409" s="41" t="s">
        <v>2450</v>
      </c>
      <c r="D409" s="42" t="s">
        <v>2465</v>
      </c>
      <c r="E409" s="42" t="s">
        <v>26</v>
      </c>
      <c r="F409" s="42" t="s">
        <v>2466</v>
      </c>
      <c r="G409" s="42" t="s">
        <v>28</v>
      </c>
      <c r="H409" s="42"/>
      <c r="I409" s="42"/>
      <c r="J409" s="42" t="s">
        <v>2629</v>
      </c>
      <c r="K409" s="42" t="s">
        <v>2630</v>
      </c>
      <c r="L409" s="42" t="s">
        <v>766</v>
      </c>
      <c r="M409" s="42" t="s">
        <v>2631</v>
      </c>
      <c r="N409" s="42"/>
      <c r="O409" s="43"/>
      <c r="P409" s="43"/>
      <c r="Q409" s="42">
        <v>91001</v>
      </c>
      <c r="R409" s="42" t="s">
        <v>2481</v>
      </c>
      <c r="S409" s="42">
        <v>38572</v>
      </c>
      <c r="T409" s="42">
        <v>7181</v>
      </c>
      <c r="U409" s="42"/>
      <c r="V409" s="42"/>
      <c r="W409" s="44"/>
      <c r="X409" s="42"/>
      <c r="Y409" s="42"/>
      <c r="Z409" s="42"/>
      <c r="AA409" s="42"/>
      <c r="AB409" s="42"/>
      <c r="AC409" s="41"/>
      <c r="AD409" s="42"/>
      <c r="AE409" s="42"/>
      <c r="AF409" s="42"/>
    </row>
    <row r="410" spans="1:32" s="45" customFormat="1" ht="44.25" customHeight="1" x14ac:dyDescent="0.2">
      <c r="A410" s="41" t="s">
        <v>2632</v>
      </c>
      <c r="B410" s="42">
        <v>691404005</v>
      </c>
      <c r="C410" s="41" t="s">
        <v>2450</v>
      </c>
      <c r="D410" s="42" t="s">
        <v>2465</v>
      </c>
      <c r="E410" s="42" t="s">
        <v>26</v>
      </c>
      <c r="F410" s="42" t="s">
        <v>2466</v>
      </c>
      <c r="G410" s="42" t="s">
        <v>28</v>
      </c>
      <c r="H410" s="42"/>
      <c r="I410" s="42"/>
      <c r="J410" s="42" t="s">
        <v>2633</v>
      </c>
      <c r="K410" s="42" t="s">
        <v>5351</v>
      </c>
      <c r="L410" s="42" t="s">
        <v>5312</v>
      </c>
      <c r="M410" s="42" t="s">
        <v>2635</v>
      </c>
      <c r="N410" s="42" t="s">
        <v>2634</v>
      </c>
      <c r="O410" s="43"/>
      <c r="P410" s="43"/>
      <c r="Q410" s="42">
        <v>91001</v>
      </c>
      <c r="R410" s="42" t="s">
        <v>2469</v>
      </c>
      <c r="S410" s="42">
        <v>38736</v>
      </c>
      <c r="T410" s="42">
        <v>7277</v>
      </c>
      <c r="U410" s="42"/>
      <c r="V410" s="42"/>
      <c r="W410" s="44"/>
      <c r="X410" s="42"/>
      <c r="Y410" s="42"/>
      <c r="Z410" s="42"/>
      <c r="AA410" s="42"/>
      <c r="AB410" s="42"/>
      <c r="AC410" s="41"/>
      <c r="AD410" s="42"/>
      <c r="AE410" s="42"/>
      <c r="AF410" s="42"/>
    </row>
    <row r="411" spans="1:32" s="45" customFormat="1" ht="44.25" customHeight="1" x14ac:dyDescent="0.2">
      <c r="A411" s="41" t="s">
        <v>2636</v>
      </c>
      <c r="B411" s="42">
        <v>692545001</v>
      </c>
      <c r="C411" s="41" t="s">
        <v>2450</v>
      </c>
      <c r="D411" s="42" t="s">
        <v>2476</v>
      </c>
      <c r="E411" s="42" t="s">
        <v>2637</v>
      </c>
      <c r="F411" s="42" t="s">
        <v>2477</v>
      </c>
      <c r="G411" s="42" t="s">
        <v>28</v>
      </c>
      <c r="H411" s="42"/>
      <c r="I411" s="42"/>
      <c r="J411" s="42" t="s">
        <v>7496</v>
      </c>
      <c r="K411" s="42" t="s">
        <v>2638</v>
      </c>
      <c r="L411" s="42" t="s">
        <v>766</v>
      </c>
      <c r="M411" s="42" t="s">
        <v>2639</v>
      </c>
      <c r="N411" s="42" t="s">
        <v>7497</v>
      </c>
      <c r="O411" s="43" t="s">
        <v>7498</v>
      </c>
      <c r="P411" s="43"/>
      <c r="Q411" s="42">
        <v>91001</v>
      </c>
      <c r="R411" s="42" t="s">
        <v>517</v>
      </c>
      <c r="S411" s="42">
        <v>41793</v>
      </c>
      <c r="T411" s="42">
        <v>7500</v>
      </c>
      <c r="U411" s="42"/>
      <c r="V411" s="42"/>
      <c r="W411" s="44"/>
      <c r="X411" s="42"/>
      <c r="Y411" s="42"/>
      <c r="Z411" s="42"/>
      <c r="AA411" s="42"/>
      <c r="AB411" s="42"/>
      <c r="AC411" s="41"/>
      <c r="AD411" s="42"/>
      <c r="AE411" s="42"/>
      <c r="AF411" s="42"/>
    </row>
    <row r="412" spans="1:32" s="45" customFormat="1" ht="44.25" customHeight="1" x14ac:dyDescent="0.2">
      <c r="A412" s="41" t="s">
        <v>2640</v>
      </c>
      <c r="B412" s="42" t="s">
        <v>8551</v>
      </c>
      <c r="C412" s="41" t="s">
        <v>2450</v>
      </c>
      <c r="D412" s="42" t="s">
        <v>2465</v>
      </c>
      <c r="E412" s="42" t="s">
        <v>26</v>
      </c>
      <c r="F412" s="42" t="s">
        <v>2466</v>
      </c>
      <c r="G412" s="42" t="s">
        <v>28</v>
      </c>
      <c r="H412" s="42"/>
      <c r="I412" s="42"/>
      <c r="J412" s="42" t="s">
        <v>7499</v>
      </c>
      <c r="K412" s="42" t="s">
        <v>2641</v>
      </c>
      <c r="L412" s="42" t="s">
        <v>5314</v>
      </c>
      <c r="M412" s="42" t="s">
        <v>2643</v>
      </c>
      <c r="N412" s="42" t="s">
        <v>5401</v>
      </c>
      <c r="O412" s="43" t="s">
        <v>2642</v>
      </c>
      <c r="P412" s="43"/>
      <c r="Q412" s="42">
        <v>91001</v>
      </c>
      <c r="R412" s="42" t="s">
        <v>2469</v>
      </c>
      <c r="S412" s="42">
        <v>38443</v>
      </c>
      <c r="T412" s="42">
        <v>7162</v>
      </c>
      <c r="U412" s="42"/>
      <c r="V412" s="42"/>
      <c r="W412" s="44"/>
      <c r="X412" s="42"/>
      <c r="Y412" s="42"/>
      <c r="Z412" s="42"/>
      <c r="AA412" s="42"/>
      <c r="AB412" s="42"/>
      <c r="AC412" s="41"/>
      <c r="AD412" s="42"/>
      <c r="AE412" s="42"/>
      <c r="AF412" s="42"/>
    </row>
    <row r="413" spans="1:32" s="45" customFormat="1" ht="44.25" customHeight="1" x14ac:dyDescent="0.2">
      <c r="A413" s="41" t="s">
        <v>2644</v>
      </c>
      <c r="B413" s="42">
        <v>691502007</v>
      </c>
      <c r="C413" s="41" t="s">
        <v>2450</v>
      </c>
      <c r="D413" s="42" t="s">
        <v>2476</v>
      </c>
      <c r="E413" s="42" t="s">
        <v>1469</v>
      </c>
      <c r="F413" s="42" t="s">
        <v>2477</v>
      </c>
      <c r="G413" s="42"/>
      <c r="H413" s="42"/>
      <c r="I413" s="42"/>
      <c r="J413" s="42" t="s">
        <v>2645</v>
      </c>
      <c r="K413" s="42" t="s">
        <v>5330</v>
      </c>
      <c r="L413" s="42" t="s">
        <v>5312</v>
      </c>
      <c r="M413" s="42" t="s">
        <v>2646</v>
      </c>
      <c r="N413" s="42"/>
      <c r="O413" s="43"/>
      <c r="P413" s="43"/>
      <c r="Q413" s="42">
        <v>91001</v>
      </c>
      <c r="R413" s="42" t="s">
        <v>2614</v>
      </c>
      <c r="S413" s="42">
        <v>38734</v>
      </c>
      <c r="T413" s="42">
        <v>7259</v>
      </c>
      <c r="U413" s="42"/>
      <c r="V413" s="42"/>
      <c r="W413" s="44"/>
      <c r="X413" s="42"/>
      <c r="Y413" s="42"/>
      <c r="Z413" s="42"/>
      <c r="AA413" s="42"/>
      <c r="AB413" s="42"/>
      <c r="AC413" s="41"/>
      <c r="AD413" s="42"/>
      <c r="AE413" s="42"/>
      <c r="AF413" s="42"/>
    </row>
    <row r="414" spans="1:32" s="45" customFormat="1" ht="44.25" customHeight="1" x14ac:dyDescent="0.2">
      <c r="A414" s="41" t="s">
        <v>2647</v>
      </c>
      <c r="B414" s="42">
        <v>691411001</v>
      </c>
      <c r="C414" s="41" t="s">
        <v>2450</v>
      </c>
      <c r="D414" s="42" t="s">
        <v>540</v>
      </c>
      <c r="E414" s="42" t="s">
        <v>26</v>
      </c>
      <c r="F414" s="42" t="s">
        <v>541</v>
      </c>
      <c r="G414" s="42" t="s">
        <v>28</v>
      </c>
      <c r="H414" s="42"/>
      <c r="I414" s="42"/>
      <c r="J414" s="42" t="s">
        <v>2648</v>
      </c>
      <c r="K414" s="42" t="s">
        <v>5331</v>
      </c>
      <c r="L414" s="42" t="s">
        <v>5312</v>
      </c>
      <c r="M414" s="42" t="s">
        <v>2650</v>
      </c>
      <c r="N414" s="42" t="s">
        <v>2649</v>
      </c>
      <c r="O414" s="43"/>
      <c r="P414" s="43"/>
      <c r="Q414" s="42">
        <v>91001</v>
      </c>
      <c r="R414" s="42" t="s">
        <v>517</v>
      </c>
      <c r="S414" s="42">
        <v>42053</v>
      </c>
      <c r="T414" s="42">
        <v>7538</v>
      </c>
      <c r="U414" s="42"/>
      <c r="V414" s="42"/>
      <c r="W414" s="44"/>
      <c r="X414" s="42"/>
      <c r="Y414" s="42"/>
      <c r="Z414" s="42"/>
      <c r="AA414" s="42"/>
      <c r="AB414" s="42"/>
      <c r="AC414" s="41"/>
      <c r="AD414" s="42"/>
      <c r="AE414" s="42"/>
      <c r="AF414" s="42"/>
    </row>
    <row r="415" spans="1:32" s="45" customFormat="1" ht="44.25" customHeight="1" x14ac:dyDescent="0.2">
      <c r="A415" s="41" t="s">
        <v>2651</v>
      </c>
      <c r="B415" s="42">
        <v>690715007</v>
      </c>
      <c r="C415" s="41" t="s">
        <v>2450</v>
      </c>
      <c r="D415" s="42" t="s">
        <v>2465</v>
      </c>
      <c r="E415" s="42" t="s">
        <v>26</v>
      </c>
      <c r="F415" s="42" t="s">
        <v>2466</v>
      </c>
      <c r="G415" s="42" t="s">
        <v>28</v>
      </c>
      <c r="H415" s="42"/>
      <c r="I415" s="42"/>
      <c r="J415" s="42" t="s">
        <v>7500</v>
      </c>
      <c r="K415" s="42" t="s">
        <v>2652</v>
      </c>
      <c r="L415" s="42" t="s">
        <v>47</v>
      </c>
      <c r="M415" s="42" t="s">
        <v>991</v>
      </c>
      <c r="N415" s="42" t="s">
        <v>2653</v>
      </c>
      <c r="O415" s="43" t="s">
        <v>7501</v>
      </c>
      <c r="P415" s="43"/>
      <c r="Q415" s="42">
        <v>91001</v>
      </c>
      <c r="R415" s="42" t="s">
        <v>2469</v>
      </c>
      <c r="S415" s="42">
        <v>38722</v>
      </c>
      <c r="T415" s="42">
        <v>7248</v>
      </c>
      <c r="U415" s="42"/>
      <c r="V415" s="42"/>
      <c r="W415" s="44"/>
      <c r="X415" s="42"/>
      <c r="Y415" s="42"/>
      <c r="Z415" s="42"/>
      <c r="AA415" s="42"/>
      <c r="AB415" s="42"/>
      <c r="AC415" s="41"/>
      <c r="AD415" s="42"/>
      <c r="AE415" s="42"/>
      <c r="AF415" s="42"/>
    </row>
    <row r="416" spans="1:32" s="45" customFormat="1" ht="44.25" customHeight="1" x14ac:dyDescent="0.2">
      <c r="A416" s="41" t="s">
        <v>2654</v>
      </c>
      <c r="B416" s="42" t="s">
        <v>8552</v>
      </c>
      <c r="C416" s="41" t="s">
        <v>2450</v>
      </c>
      <c r="D416" s="42" t="s">
        <v>540</v>
      </c>
      <c r="E416" s="42" t="s">
        <v>26</v>
      </c>
      <c r="F416" s="42" t="s">
        <v>541</v>
      </c>
      <c r="G416" s="42" t="s">
        <v>28</v>
      </c>
      <c r="H416" s="42"/>
      <c r="I416" s="42"/>
      <c r="J416" s="42" t="s">
        <v>2655</v>
      </c>
      <c r="K416" s="42" t="s">
        <v>2657</v>
      </c>
      <c r="L416" s="42" t="s">
        <v>48</v>
      </c>
      <c r="M416" s="42" t="s">
        <v>2659</v>
      </c>
      <c r="N416" s="42" t="s">
        <v>2658</v>
      </c>
      <c r="O416" s="43" t="s">
        <v>2656</v>
      </c>
      <c r="P416" s="43"/>
      <c r="Q416" s="42">
        <v>91001</v>
      </c>
      <c r="R416" s="42" t="s">
        <v>2498</v>
      </c>
      <c r="S416" s="42">
        <v>38705</v>
      </c>
      <c r="T416" s="42">
        <v>7233</v>
      </c>
      <c r="U416" s="42"/>
      <c r="V416" s="42"/>
      <c r="W416" s="44"/>
      <c r="X416" s="42"/>
      <c r="Y416" s="42"/>
      <c r="Z416" s="42"/>
      <c r="AA416" s="42"/>
      <c r="AB416" s="42"/>
      <c r="AC416" s="41"/>
      <c r="AD416" s="42"/>
      <c r="AE416" s="42"/>
      <c r="AF416" s="42"/>
    </row>
    <row r="417" spans="1:32" s="45" customFormat="1" ht="44.25" customHeight="1" x14ac:dyDescent="0.2">
      <c r="A417" s="41" t="s">
        <v>2660</v>
      </c>
      <c r="B417" s="42">
        <v>690411008</v>
      </c>
      <c r="C417" s="41" t="s">
        <v>2450</v>
      </c>
      <c r="D417" s="42" t="s">
        <v>2465</v>
      </c>
      <c r="E417" s="42" t="s">
        <v>26</v>
      </c>
      <c r="F417" s="42" t="s">
        <v>2466</v>
      </c>
      <c r="G417" s="42" t="s">
        <v>28</v>
      </c>
      <c r="H417" s="42"/>
      <c r="I417" s="42"/>
      <c r="J417" s="42" t="s">
        <v>7502</v>
      </c>
      <c r="K417" s="42" t="s">
        <v>2661</v>
      </c>
      <c r="L417" s="42" t="s">
        <v>5313</v>
      </c>
      <c r="M417" s="42" t="s">
        <v>2663</v>
      </c>
      <c r="N417" s="42" t="s">
        <v>2662</v>
      </c>
      <c r="O417" s="43"/>
      <c r="P417" s="43"/>
      <c r="Q417" s="42">
        <v>91001</v>
      </c>
      <c r="R417" s="42" t="s">
        <v>2481</v>
      </c>
      <c r="S417" s="42">
        <v>41394</v>
      </c>
      <c r="T417" s="42">
        <v>7476</v>
      </c>
      <c r="U417" s="42"/>
      <c r="V417" s="42"/>
      <c r="W417" s="44"/>
      <c r="X417" s="42"/>
      <c r="Y417" s="42"/>
      <c r="Z417" s="42" t="s">
        <v>8439</v>
      </c>
      <c r="AA417" s="42"/>
      <c r="AB417" s="42"/>
      <c r="AC417" s="41"/>
      <c r="AD417" s="42"/>
      <c r="AE417" s="42"/>
      <c r="AF417" s="42" t="s">
        <v>8462</v>
      </c>
    </row>
    <row r="418" spans="1:32" s="45" customFormat="1" ht="44.25" customHeight="1" x14ac:dyDescent="0.2">
      <c r="A418" s="41" t="s">
        <v>7503</v>
      </c>
      <c r="B418" s="42" t="s">
        <v>8553</v>
      </c>
      <c r="C418" s="41" t="s">
        <v>2450</v>
      </c>
      <c r="D418" s="42" t="s">
        <v>2465</v>
      </c>
      <c r="E418" s="42" t="s">
        <v>26</v>
      </c>
      <c r="F418" s="42" t="s">
        <v>2466</v>
      </c>
      <c r="G418" s="42" t="s">
        <v>28</v>
      </c>
      <c r="H418" s="42"/>
      <c r="I418" s="42"/>
      <c r="J418" s="42" t="s">
        <v>2664</v>
      </c>
      <c r="K418" s="42" t="s">
        <v>2666</v>
      </c>
      <c r="L418" s="42" t="s">
        <v>309</v>
      </c>
      <c r="M418" s="42" t="s">
        <v>954</v>
      </c>
      <c r="N418" s="42" t="s">
        <v>2665</v>
      </c>
      <c r="O418" s="43"/>
      <c r="P418" s="43"/>
      <c r="Q418" s="42">
        <v>91001</v>
      </c>
      <c r="R418" s="42" t="s">
        <v>2469</v>
      </c>
      <c r="S418" s="42">
        <v>38737</v>
      </c>
      <c r="T418" s="42">
        <v>7285</v>
      </c>
      <c r="U418" s="42"/>
      <c r="V418" s="42"/>
      <c r="W418" s="44"/>
      <c r="X418" s="42"/>
      <c r="Y418" s="42"/>
      <c r="Z418" s="42"/>
      <c r="AA418" s="42"/>
      <c r="AB418" s="42"/>
      <c r="AC418" s="41"/>
      <c r="AD418" s="42"/>
      <c r="AE418" s="42"/>
      <c r="AF418" s="42"/>
    </row>
    <row r="419" spans="1:32" s="45" customFormat="1" ht="44.25" customHeight="1" x14ac:dyDescent="0.2">
      <c r="A419" s="41" t="s">
        <v>7504</v>
      </c>
      <c r="B419" s="42">
        <v>735686003</v>
      </c>
      <c r="C419" s="41" t="s">
        <v>2450</v>
      </c>
      <c r="D419" s="42" t="s">
        <v>540</v>
      </c>
      <c r="E419" s="42" t="s">
        <v>26</v>
      </c>
      <c r="F419" s="42" t="s">
        <v>541</v>
      </c>
      <c r="G419" s="42" t="s">
        <v>28</v>
      </c>
      <c r="H419" s="42"/>
      <c r="I419" s="42"/>
      <c r="J419" s="42" t="s">
        <v>7505</v>
      </c>
      <c r="K419" s="42" t="s">
        <v>2668</v>
      </c>
      <c r="L419" s="42" t="s">
        <v>538</v>
      </c>
      <c r="M419" s="42" t="s">
        <v>2669</v>
      </c>
      <c r="N419" s="42" t="s">
        <v>2667</v>
      </c>
      <c r="O419" s="43" t="s">
        <v>7506</v>
      </c>
      <c r="P419" s="43"/>
      <c r="Q419" s="42">
        <v>91001</v>
      </c>
      <c r="R419" s="42" t="s">
        <v>517</v>
      </c>
      <c r="S419" s="42">
        <v>42059</v>
      </c>
      <c r="T419" s="42">
        <v>7544</v>
      </c>
      <c r="U419" s="42"/>
      <c r="V419" s="42"/>
      <c r="W419" s="44"/>
      <c r="X419" s="42"/>
      <c r="Y419" s="42"/>
      <c r="Z419" s="42"/>
      <c r="AA419" s="42"/>
      <c r="AB419" s="42"/>
      <c r="AC419" s="41"/>
      <c r="AD419" s="42"/>
      <c r="AE419" s="42"/>
      <c r="AF419" s="42"/>
    </row>
    <row r="420" spans="1:32" s="45" customFormat="1" ht="44.25" customHeight="1" x14ac:dyDescent="0.2">
      <c r="A420" s="41" t="s">
        <v>7507</v>
      </c>
      <c r="B420" s="42">
        <v>691201007</v>
      </c>
      <c r="C420" s="41" t="s">
        <v>2450</v>
      </c>
      <c r="D420" s="42" t="s">
        <v>2465</v>
      </c>
      <c r="E420" s="42" t="s">
        <v>26</v>
      </c>
      <c r="F420" s="42" t="s">
        <v>2466</v>
      </c>
      <c r="G420" s="42" t="s">
        <v>28</v>
      </c>
      <c r="H420" s="42"/>
      <c r="I420" s="42"/>
      <c r="J420" s="42" t="s">
        <v>2670</v>
      </c>
      <c r="K420" s="42" t="s">
        <v>2671</v>
      </c>
      <c r="L420" s="42" t="s">
        <v>5315</v>
      </c>
      <c r="M420" s="42" t="s">
        <v>2672</v>
      </c>
      <c r="N420" s="42"/>
      <c r="O420" s="43"/>
      <c r="P420" s="43"/>
      <c r="Q420" s="42">
        <v>91001</v>
      </c>
      <c r="R420" s="42" t="s">
        <v>2673</v>
      </c>
      <c r="S420" s="42">
        <v>37970</v>
      </c>
      <c r="T420" s="42">
        <v>6876</v>
      </c>
      <c r="U420" s="42"/>
      <c r="V420" s="42"/>
      <c r="W420" s="44"/>
      <c r="X420" s="42"/>
      <c r="Y420" s="42"/>
      <c r="Z420" s="42"/>
      <c r="AA420" s="42"/>
      <c r="AB420" s="42"/>
      <c r="AC420" s="41"/>
      <c r="AD420" s="42"/>
      <c r="AE420" s="42"/>
      <c r="AF420" s="42"/>
    </row>
    <row r="421" spans="1:32" s="45" customFormat="1" ht="44.25" customHeight="1" x14ac:dyDescent="0.2">
      <c r="A421" s="41" t="s">
        <v>2674</v>
      </c>
      <c r="B421" s="42">
        <v>691606007</v>
      </c>
      <c r="C421" s="41" t="s">
        <v>2450</v>
      </c>
      <c r="D421" s="42" t="s">
        <v>2465</v>
      </c>
      <c r="E421" s="42" t="s">
        <v>26</v>
      </c>
      <c r="F421" s="42" t="s">
        <v>2466</v>
      </c>
      <c r="G421" s="42" t="s">
        <v>28</v>
      </c>
      <c r="H421" s="42"/>
      <c r="I421" s="42"/>
      <c r="J421" s="42" t="s">
        <v>7508</v>
      </c>
      <c r="K421" s="42" t="s">
        <v>2676</v>
      </c>
      <c r="L421" s="42" t="s">
        <v>309</v>
      </c>
      <c r="M421" s="42" t="s">
        <v>2678</v>
      </c>
      <c r="N421" s="42" t="s">
        <v>2677</v>
      </c>
      <c r="O421" s="43" t="s">
        <v>2675</v>
      </c>
      <c r="P421" s="43"/>
      <c r="Q421" s="42">
        <v>91001</v>
      </c>
      <c r="R421" s="42" t="s">
        <v>2469</v>
      </c>
      <c r="S421" s="42">
        <v>38751</v>
      </c>
      <c r="T421" s="42">
        <v>7295</v>
      </c>
      <c r="U421" s="42"/>
      <c r="V421" s="42"/>
      <c r="W421" s="44"/>
      <c r="X421" s="42"/>
      <c r="Y421" s="42"/>
      <c r="Z421" s="42"/>
      <c r="AA421" s="42"/>
      <c r="AB421" s="42"/>
      <c r="AC421" s="41"/>
      <c r="AD421" s="42"/>
      <c r="AE421" s="42"/>
      <c r="AF421" s="42"/>
    </row>
    <row r="422" spans="1:32" s="45" customFormat="1" ht="44.25" customHeight="1" x14ac:dyDescent="0.2">
      <c r="A422" s="41" t="s">
        <v>7509</v>
      </c>
      <c r="B422" s="42">
        <v>690302004</v>
      </c>
      <c r="C422" s="41" t="s">
        <v>2450</v>
      </c>
      <c r="D422" s="42" t="s">
        <v>2465</v>
      </c>
      <c r="E422" s="42" t="s">
        <v>26</v>
      </c>
      <c r="F422" s="42" t="s">
        <v>2466</v>
      </c>
      <c r="G422" s="42" t="s">
        <v>28</v>
      </c>
      <c r="H422" s="42"/>
      <c r="I422" s="42"/>
      <c r="J422" s="42" t="s">
        <v>2679</v>
      </c>
      <c r="K422" s="42" t="s">
        <v>8094</v>
      </c>
      <c r="L422" s="42" t="s">
        <v>5311</v>
      </c>
      <c r="M422" s="42" t="s">
        <v>166</v>
      </c>
      <c r="N422" s="42" t="s">
        <v>8095</v>
      </c>
      <c r="O422" s="43" t="s">
        <v>8096</v>
      </c>
      <c r="P422" s="43"/>
      <c r="Q422" s="42" t="s">
        <v>2680</v>
      </c>
      <c r="R422" s="42" t="s">
        <v>2681</v>
      </c>
      <c r="S422" s="42">
        <v>37970</v>
      </c>
      <c r="T422" s="42">
        <v>7083</v>
      </c>
      <c r="U422" s="42"/>
      <c r="V422" s="42"/>
      <c r="W422" s="44"/>
      <c r="X422" s="42"/>
      <c r="Y422" s="42"/>
      <c r="Z422" s="42"/>
      <c r="AA422" s="42"/>
      <c r="AB422" s="42"/>
      <c r="AC422" s="41"/>
      <c r="AD422" s="42"/>
      <c r="AE422" s="42"/>
      <c r="AF422" s="42"/>
    </row>
    <row r="423" spans="1:32" s="45" customFormat="1" ht="44.25" customHeight="1" x14ac:dyDescent="0.2">
      <c r="A423" s="41" t="s">
        <v>7510</v>
      </c>
      <c r="B423" s="42">
        <v>690702002</v>
      </c>
      <c r="C423" s="41" t="s">
        <v>2450</v>
      </c>
      <c r="D423" s="42" t="s">
        <v>2465</v>
      </c>
      <c r="E423" s="42" t="s">
        <v>26</v>
      </c>
      <c r="F423" s="42" t="s">
        <v>2466</v>
      </c>
      <c r="G423" s="42" t="s">
        <v>28</v>
      </c>
      <c r="H423" s="42"/>
      <c r="I423" s="42"/>
      <c r="J423" s="42" t="s">
        <v>2682</v>
      </c>
      <c r="K423" s="42" t="s">
        <v>2683</v>
      </c>
      <c r="L423" s="42" t="s">
        <v>47</v>
      </c>
      <c r="M423" s="42" t="s">
        <v>2684</v>
      </c>
      <c r="N423" s="42"/>
      <c r="O423" s="43"/>
      <c r="P423" s="43"/>
      <c r="Q423" s="42">
        <v>91001</v>
      </c>
      <c r="R423" s="42" t="s">
        <v>2469</v>
      </c>
      <c r="S423" s="42">
        <v>41500</v>
      </c>
      <c r="T423" s="42">
        <v>7483</v>
      </c>
      <c r="U423" s="42"/>
      <c r="V423" s="42"/>
      <c r="W423" s="44"/>
      <c r="X423" s="42"/>
      <c r="Y423" s="42"/>
      <c r="Z423" s="42"/>
      <c r="AA423" s="42"/>
      <c r="AB423" s="42"/>
      <c r="AC423" s="41"/>
      <c r="AD423" s="42"/>
      <c r="AE423" s="42"/>
      <c r="AF423" s="42"/>
    </row>
    <row r="424" spans="1:32" s="45" customFormat="1" ht="44.25" customHeight="1" x14ac:dyDescent="0.2">
      <c r="A424" s="41" t="s">
        <v>2685</v>
      </c>
      <c r="B424" s="42">
        <v>690403005</v>
      </c>
      <c r="C424" s="41" t="s">
        <v>2450</v>
      </c>
      <c r="D424" s="42" t="s">
        <v>2465</v>
      </c>
      <c r="E424" s="42" t="s">
        <v>26</v>
      </c>
      <c r="F424" s="42" t="s">
        <v>2466</v>
      </c>
      <c r="G424" s="42" t="s">
        <v>28</v>
      </c>
      <c r="H424" s="42"/>
      <c r="I424" s="42"/>
      <c r="J424" s="42" t="s">
        <v>7511</v>
      </c>
      <c r="K424" s="42" t="s">
        <v>2686</v>
      </c>
      <c r="L424" s="42" t="s">
        <v>5313</v>
      </c>
      <c r="M424" s="42" t="s">
        <v>854</v>
      </c>
      <c r="N424" s="42" t="s">
        <v>2687</v>
      </c>
      <c r="O424" s="43"/>
      <c r="P424" s="43"/>
      <c r="Q424" s="42">
        <v>91001</v>
      </c>
      <c r="R424" s="42" t="s">
        <v>2469</v>
      </c>
      <c r="S424" s="42">
        <v>37970</v>
      </c>
      <c r="T424" s="42">
        <v>7072</v>
      </c>
      <c r="U424" s="42"/>
      <c r="V424" s="42"/>
      <c r="W424" s="44"/>
      <c r="X424" s="42"/>
      <c r="Y424" s="42"/>
      <c r="Z424" s="42" t="s">
        <v>8439</v>
      </c>
      <c r="AA424" s="42"/>
      <c r="AB424" s="42"/>
      <c r="AC424" s="41"/>
      <c r="AD424" s="42"/>
      <c r="AE424" s="42"/>
      <c r="AF424" s="42" t="s">
        <v>8463</v>
      </c>
    </row>
    <row r="425" spans="1:32" s="45" customFormat="1" ht="44.25" customHeight="1" x14ac:dyDescent="0.2">
      <c r="A425" s="41" t="s">
        <v>2688</v>
      </c>
      <c r="B425" s="42">
        <v>691512002</v>
      </c>
      <c r="C425" s="41" t="s">
        <v>2450</v>
      </c>
      <c r="D425" s="42" t="s">
        <v>2465</v>
      </c>
      <c r="E425" s="42" t="s">
        <v>26</v>
      </c>
      <c r="F425" s="42" t="s">
        <v>2466</v>
      </c>
      <c r="G425" s="42" t="s">
        <v>28</v>
      </c>
      <c r="H425" s="42"/>
      <c r="I425" s="42"/>
      <c r="J425" s="42" t="s">
        <v>2689</v>
      </c>
      <c r="K425" s="42" t="s">
        <v>2690</v>
      </c>
      <c r="L425" s="42" t="s">
        <v>309</v>
      </c>
      <c r="M425" s="42" t="s">
        <v>1502</v>
      </c>
      <c r="N425" s="42"/>
      <c r="O425" s="43"/>
      <c r="P425" s="43"/>
      <c r="Q425" s="42" t="s">
        <v>2691</v>
      </c>
      <c r="R425" s="42" t="s">
        <v>529</v>
      </c>
      <c r="S425" s="42">
        <v>38159</v>
      </c>
      <c r="T425" s="42">
        <v>7137</v>
      </c>
      <c r="U425" s="42"/>
      <c r="V425" s="42"/>
      <c r="W425" s="44"/>
      <c r="X425" s="42"/>
      <c r="Y425" s="42"/>
      <c r="Z425" s="42"/>
      <c r="AA425" s="42"/>
      <c r="AB425" s="42"/>
      <c r="AC425" s="41"/>
      <c r="AD425" s="42"/>
      <c r="AE425" s="42"/>
      <c r="AF425" s="42"/>
    </row>
    <row r="426" spans="1:32" s="45" customFormat="1" ht="44.25" customHeight="1" x14ac:dyDescent="0.2">
      <c r="A426" s="41" t="s">
        <v>2692</v>
      </c>
      <c r="B426" s="42">
        <v>692002008</v>
      </c>
      <c r="C426" s="41" t="s">
        <v>2450</v>
      </c>
      <c r="D426" s="42" t="s">
        <v>540</v>
      </c>
      <c r="E426" s="42" t="s">
        <v>26</v>
      </c>
      <c r="F426" s="42" t="s">
        <v>541</v>
      </c>
      <c r="G426" s="42" t="s">
        <v>28</v>
      </c>
      <c r="H426" s="42"/>
      <c r="I426" s="42"/>
      <c r="J426" s="42" t="s">
        <v>2693</v>
      </c>
      <c r="K426" s="42" t="s">
        <v>2694</v>
      </c>
      <c r="L426" s="42" t="s">
        <v>5316</v>
      </c>
      <c r="M426" s="42" t="s">
        <v>2696</v>
      </c>
      <c r="N426" s="42" t="s">
        <v>2695</v>
      </c>
      <c r="O426" s="43" t="s">
        <v>5447</v>
      </c>
      <c r="P426" s="43"/>
      <c r="Q426" s="42">
        <v>91001</v>
      </c>
      <c r="R426" s="42" t="s">
        <v>517</v>
      </c>
      <c r="S426" s="42">
        <v>41996</v>
      </c>
      <c r="T426" s="42">
        <v>7521</v>
      </c>
      <c r="U426" s="42"/>
      <c r="V426" s="42"/>
      <c r="W426" s="44"/>
      <c r="X426" s="42"/>
      <c r="Y426" s="42"/>
      <c r="Z426" s="42"/>
      <c r="AA426" s="42"/>
      <c r="AB426" s="42"/>
      <c r="AC426" s="41"/>
      <c r="AD426" s="42"/>
      <c r="AE426" s="42"/>
      <c r="AF426" s="42"/>
    </row>
    <row r="427" spans="1:32" s="45" customFormat="1" ht="44.25" customHeight="1" x14ac:dyDescent="0.2">
      <c r="A427" s="41" t="s">
        <v>2697</v>
      </c>
      <c r="B427" s="42">
        <v>692403002</v>
      </c>
      <c r="C427" s="41" t="s">
        <v>2450</v>
      </c>
      <c r="D427" s="42" t="s">
        <v>2465</v>
      </c>
      <c r="E427" s="42" t="s">
        <v>26</v>
      </c>
      <c r="F427" s="42" t="s">
        <v>2466</v>
      </c>
      <c r="G427" s="42" t="s">
        <v>28</v>
      </c>
      <c r="H427" s="42"/>
      <c r="I427" s="42"/>
      <c r="J427" s="42" t="s">
        <v>7512</v>
      </c>
      <c r="K427" s="42" t="s">
        <v>2698</v>
      </c>
      <c r="L427" s="42" t="s">
        <v>766</v>
      </c>
      <c r="M427" s="42" t="s">
        <v>767</v>
      </c>
      <c r="N427" s="42" t="s">
        <v>7513</v>
      </c>
      <c r="O427" s="43" t="s">
        <v>7514</v>
      </c>
      <c r="P427" s="43"/>
      <c r="Q427" s="42">
        <v>91001</v>
      </c>
      <c r="R427" s="42" t="s">
        <v>2469</v>
      </c>
      <c r="S427" s="42">
        <v>37970</v>
      </c>
      <c r="T427" s="42">
        <v>5150</v>
      </c>
      <c r="U427" s="42"/>
      <c r="V427" s="42"/>
      <c r="W427" s="44"/>
      <c r="X427" s="42"/>
      <c r="Y427" s="42"/>
      <c r="Z427" s="42"/>
      <c r="AA427" s="42"/>
      <c r="AB427" s="42"/>
      <c r="AC427" s="41"/>
      <c r="AD427" s="42"/>
      <c r="AE427" s="42"/>
      <c r="AF427" s="42"/>
    </row>
    <row r="428" spans="1:32" s="45" customFormat="1" ht="44.25" customHeight="1" x14ac:dyDescent="0.2">
      <c r="A428" s="41" t="s">
        <v>2699</v>
      </c>
      <c r="B428" s="42">
        <v>691910008</v>
      </c>
      <c r="C428" s="41" t="s">
        <v>2450</v>
      </c>
      <c r="D428" s="42" t="s">
        <v>540</v>
      </c>
      <c r="E428" s="42" t="s">
        <v>26</v>
      </c>
      <c r="F428" s="42" t="s">
        <v>541</v>
      </c>
      <c r="G428" s="42" t="s">
        <v>28</v>
      </c>
      <c r="H428" s="42"/>
      <c r="I428" s="42"/>
      <c r="J428" s="42" t="s">
        <v>2700</v>
      </c>
      <c r="K428" s="42" t="s">
        <v>2702</v>
      </c>
      <c r="L428" s="42" t="s">
        <v>48</v>
      </c>
      <c r="M428" s="42" t="s">
        <v>2704</v>
      </c>
      <c r="N428" s="42" t="s">
        <v>2703</v>
      </c>
      <c r="O428" s="43" t="s">
        <v>2701</v>
      </c>
      <c r="P428" s="43"/>
      <c r="Q428" s="42">
        <v>91001</v>
      </c>
      <c r="R428" s="42" t="s">
        <v>2498</v>
      </c>
      <c r="S428" s="42">
        <v>42053</v>
      </c>
      <c r="T428" s="42">
        <v>7532</v>
      </c>
      <c r="U428" s="42"/>
      <c r="V428" s="42"/>
      <c r="W428" s="44"/>
      <c r="X428" s="42"/>
      <c r="Y428" s="42"/>
      <c r="Z428" s="42"/>
      <c r="AA428" s="42"/>
      <c r="AB428" s="42"/>
      <c r="AC428" s="41"/>
      <c r="AD428" s="42"/>
      <c r="AE428" s="42"/>
      <c r="AF428" s="42"/>
    </row>
    <row r="429" spans="1:32" s="45" customFormat="1" ht="44.25" customHeight="1" x14ac:dyDescent="0.2">
      <c r="A429" s="41" t="s">
        <v>7515</v>
      </c>
      <c r="B429" s="42">
        <v>691810003</v>
      </c>
      <c r="C429" s="41" t="s">
        <v>2450</v>
      </c>
      <c r="D429" s="42" t="s">
        <v>2465</v>
      </c>
      <c r="E429" s="42" t="s">
        <v>26</v>
      </c>
      <c r="F429" s="42" t="s">
        <v>2466</v>
      </c>
      <c r="G429" s="42" t="s">
        <v>28</v>
      </c>
      <c r="H429" s="42"/>
      <c r="I429" s="42"/>
      <c r="J429" s="42" t="s">
        <v>7516</v>
      </c>
      <c r="K429" s="42" t="s">
        <v>2705</v>
      </c>
      <c r="L429" s="42" t="s">
        <v>48</v>
      </c>
      <c r="M429" s="42" t="s">
        <v>2707</v>
      </c>
      <c r="N429" s="42" t="s">
        <v>2706</v>
      </c>
      <c r="O429" s="43" t="s">
        <v>5448</v>
      </c>
      <c r="P429" s="43" t="s">
        <v>5449</v>
      </c>
      <c r="Q429" s="42">
        <v>91001</v>
      </c>
      <c r="R429" s="42" t="s">
        <v>2469</v>
      </c>
      <c r="S429" s="42">
        <v>38755</v>
      </c>
      <c r="T429" s="42">
        <v>7297</v>
      </c>
      <c r="U429" s="42"/>
      <c r="V429" s="42"/>
      <c r="W429" s="44"/>
      <c r="X429" s="42"/>
      <c r="Y429" s="42"/>
      <c r="Z429" s="42"/>
      <c r="AA429" s="42"/>
      <c r="AB429" s="42"/>
      <c r="AC429" s="41"/>
      <c r="AD429" s="42"/>
      <c r="AE429" s="42"/>
      <c r="AF429" s="42"/>
    </row>
    <row r="430" spans="1:32" s="45" customFormat="1" ht="44.25" customHeight="1" x14ac:dyDescent="0.2">
      <c r="A430" s="41" t="s">
        <v>2708</v>
      </c>
      <c r="B430" s="42">
        <v>691602001</v>
      </c>
      <c r="C430" s="41" t="s">
        <v>2450</v>
      </c>
      <c r="D430" s="42" t="s">
        <v>2465</v>
      </c>
      <c r="E430" s="42" t="s">
        <v>26</v>
      </c>
      <c r="F430" s="42" t="s">
        <v>2466</v>
      </c>
      <c r="G430" s="42" t="s">
        <v>28</v>
      </c>
      <c r="H430" s="42"/>
      <c r="I430" s="42"/>
      <c r="J430" s="42" t="s">
        <v>7517</v>
      </c>
      <c r="K430" s="42" t="s">
        <v>2709</v>
      </c>
      <c r="L430" s="42" t="s">
        <v>309</v>
      </c>
      <c r="M430" s="42" t="s">
        <v>2711</v>
      </c>
      <c r="N430" s="42" t="s">
        <v>2710</v>
      </c>
      <c r="O430" s="43" t="s">
        <v>5434</v>
      </c>
      <c r="P430" s="43"/>
      <c r="Q430" s="42">
        <v>91001</v>
      </c>
      <c r="R430" s="42" t="s">
        <v>2469</v>
      </c>
      <c r="S430" s="42">
        <v>41443</v>
      </c>
      <c r="T430" s="42">
        <v>7480</v>
      </c>
      <c r="U430" s="42"/>
      <c r="V430" s="42"/>
      <c r="W430" s="44"/>
      <c r="X430" s="42"/>
      <c r="Y430" s="42"/>
      <c r="Z430" s="42"/>
      <c r="AA430" s="42"/>
      <c r="AB430" s="42"/>
      <c r="AC430" s="41"/>
      <c r="AD430" s="42"/>
      <c r="AE430" s="42"/>
      <c r="AF430" s="42"/>
    </row>
    <row r="431" spans="1:32" s="45" customFormat="1" ht="44.25" customHeight="1" x14ac:dyDescent="0.2">
      <c r="A431" s="41" t="s">
        <v>7518</v>
      </c>
      <c r="B431" s="42">
        <v>690739003</v>
      </c>
      <c r="C431" s="41" t="s">
        <v>2450</v>
      </c>
      <c r="D431" s="42" t="s">
        <v>540</v>
      </c>
      <c r="E431" s="42" t="s">
        <v>26</v>
      </c>
      <c r="F431" s="42" t="s">
        <v>541</v>
      </c>
      <c r="G431" s="42" t="s">
        <v>28</v>
      </c>
      <c r="H431" s="42"/>
      <c r="I431" s="42"/>
      <c r="J431" s="42" t="s">
        <v>2712</v>
      </c>
      <c r="K431" s="42" t="s">
        <v>2714</v>
      </c>
      <c r="L431" s="42" t="s">
        <v>47</v>
      </c>
      <c r="M431" s="42" t="s">
        <v>2716</v>
      </c>
      <c r="N431" s="42" t="s">
        <v>2715</v>
      </c>
      <c r="O431" s="43" t="s">
        <v>2713</v>
      </c>
      <c r="P431" s="43"/>
      <c r="Q431" s="42">
        <v>91001</v>
      </c>
      <c r="R431" s="42" t="s">
        <v>517</v>
      </c>
      <c r="S431" s="42">
        <v>42053</v>
      </c>
      <c r="T431" s="42">
        <v>7535</v>
      </c>
      <c r="U431" s="42"/>
      <c r="V431" s="42"/>
      <c r="W431" s="44"/>
      <c r="X431" s="42"/>
      <c r="Y431" s="42"/>
      <c r="Z431" s="42"/>
      <c r="AA431" s="42"/>
      <c r="AB431" s="42"/>
      <c r="AC431" s="41"/>
      <c r="AD431" s="42"/>
      <c r="AE431" s="42"/>
      <c r="AF431" s="42"/>
    </row>
    <row r="432" spans="1:32" s="45" customFormat="1" ht="44.25" customHeight="1" x14ac:dyDescent="0.2">
      <c r="A432" s="41" t="s">
        <v>2717</v>
      </c>
      <c r="B432" s="42">
        <v>691103005</v>
      </c>
      <c r="C432" s="41" t="s">
        <v>2450</v>
      </c>
      <c r="D432" s="42" t="s">
        <v>540</v>
      </c>
      <c r="E432" s="42" t="s">
        <v>26</v>
      </c>
      <c r="F432" s="42" t="s">
        <v>541</v>
      </c>
      <c r="G432" s="42" t="s">
        <v>28</v>
      </c>
      <c r="H432" s="42"/>
      <c r="I432" s="42"/>
      <c r="J432" s="42" t="s">
        <v>2718</v>
      </c>
      <c r="K432" s="42" t="s">
        <v>2719</v>
      </c>
      <c r="L432" s="42" t="s">
        <v>5315</v>
      </c>
      <c r="M432" s="42" t="s">
        <v>1139</v>
      </c>
      <c r="N432" s="42" t="s">
        <v>2720</v>
      </c>
      <c r="O432" s="43"/>
      <c r="P432" s="43"/>
      <c r="Q432" s="42">
        <v>91001</v>
      </c>
      <c r="R432" s="42" t="s">
        <v>517</v>
      </c>
      <c r="S432" s="42">
        <v>42068</v>
      </c>
      <c r="T432" s="42">
        <v>7557</v>
      </c>
      <c r="U432" s="42"/>
      <c r="V432" s="42"/>
      <c r="W432" s="44"/>
      <c r="X432" s="42"/>
      <c r="Y432" s="42"/>
      <c r="Z432" s="42"/>
      <c r="AA432" s="42"/>
      <c r="AB432" s="42"/>
      <c r="AC432" s="41"/>
      <c r="AD432" s="42"/>
      <c r="AE432" s="42"/>
      <c r="AF432" s="42"/>
    </row>
    <row r="433" spans="1:32" s="45" customFormat="1" ht="44.25" customHeight="1" x14ac:dyDescent="0.2">
      <c r="A433" s="41" t="s">
        <v>7519</v>
      </c>
      <c r="B433" s="42">
        <v>691001008</v>
      </c>
      <c r="C433" s="41" t="s">
        <v>2450</v>
      </c>
      <c r="D433" s="42" t="s">
        <v>2465</v>
      </c>
      <c r="E433" s="42" t="s">
        <v>26</v>
      </c>
      <c r="F433" s="42" t="s">
        <v>2466</v>
      </c>
      <c r="G433" s="42" t="s">
        <v>28</v>
      </c>
      <c r="H433" s="42"/>
      <c r="I433" s="42"/>
      <c r="J433" s="42" t="s">
        <v>2721</v>
      </c>
      <c r="K433" s="42" t="s">
        <v>2723</v>
      </c>
      <c r="L433" s="42" t="s">
        <v>5315</v>
      </c>
      <c r="M433" s="42" t="s">
        <v>1140</v>
      </c>
      <c r="N433" s="42" t="s">
        <v>5435</v>
      </c>
      <c r="O433" s="43" t="s">
        <v>2722</v>
      </c>
      <c r="P433" s="43"/>
      <c r="Q433" s="42">
        <v>91001</v>
      </c>
      <c r="R433" s="42" t="s">
        <v>2498</v>
      </c>
      <c r="S433" s="42">
        <v>38723</v>
      </c>
      <c r="T433" s="42">
        <v>7253</v>
      </c>
      <c r="U433" s="42"/>
      <c r="V433" s="42"/>
      <c r="W433" s="44"/>
      <c r="X433" s="42"/>
      <c r="Y433" s="42"/>
      <c r="Z433" s="42"/>
      <c r="AA433" s="42"/>
      <c r="AB433" s="42"/>
      <c r="AC433" s="41"/>
      <c r="AD433" s="42"/>
      <c r="AE433" s="42"/>
      <c r="AF433" s="42"/>
    </row>
    <row r="434" spans="1:32" s="45" customFormat="1" ht="44.25" customHeight="1" x14ac:dyDescent="0.2">
      <c r="A434" s="41" t="s">
        <v>2724</v>
      </c>
      <c r="B434" s="42" t="s">
        <v>8554</v>
      </c>
      <c r="C434" s="41" t="s">
        <v>2450</v>
      </c>
      <c r="D434" s="42" t="s">
        <v>2465</v>
      </c>
      <c r="E434" s="42" t="s">
        <v>26</v>
      </c>
      <c r="F434" s="42" t="s">
        <v>2466</v>
      </c>
      <c r="G434" s="42" t="s">
        <v>28</v>
      </c>
      <c r="H434" s="42"/>
      <c r="I434" s="42"/>
      <c r="J434" s="42" t="s">
        <v>2725</v>
      </c>
      <c r="K434" s="42" t="s">
        <v>2726</v>
      </c>
      <c r="L434" s="42" t="s">
        <v>5311</v>
      </c>
      <c r="M434" s="42" t="s">
        <v>2728</v>
      </c>
      <c r="N434" s="42" t="s">
        <v>2727</v>
      </c>
      <c r="O434" s="43"/>
      <c r="P434" s="43"/>
      <c r="Q434" s="42">
        <v>91001</v>
      </c>
      <c r="R434" s="42" t="s">
        <v>517</v>
      </c>
      <c r="S434" s="42">
        <v>38687</v>
      </c>
      <c r="T434" s="42">
        <v>7222</v>
      </c>
      <c r="U434" s="42"/>
      <c r="V434" s="42"/>
      <c r="W434" s="44"/>
      <c r="X434" s="42"/>
      <c r="Y434" s="42"/>
      <c r="Z434" s="42"/>
      <c r="AA434" s="42"/>
      <c r="AB434" s="42"/>
      <c r="AC434" s="41"/>
      <c r="AD434" s="42"/>
      <c r="AE434" s="42"/>
      <c r="AF434" s="42"/>
    </row>
    <row r="435" spans="1:32" s="45" customFormat="1" ht="44.25" customHeight="1" x14ac:dyDescent="0.2">
      <c r="A435" s="41" t="s">
        <v>7520</v>
      </c>
      <c r="B435" s="42">
        <v>690806002</v>
      </c>
      <c r="C435" s="41" t="s">
        <v>2450</v>
      </c>
      <c r="D435" s="42" t="s">
        <v>540</v>
      </c>
      <c r="E435" s="42" t="s">
        <v>26</v>
      </c>
      <c r="F435" s="42" t="s">
        <v>541</v>
      </c>
      <c r="G435" s="42" t="s">
        <v>28</v>
      </c>
      <c r="H435" s="42"/>
      <c r="I435" s="42"/>
      <c r="J435" s="42" t="s">
        <v>2729</v>
      </c>
      <c r="K435" s="42" t="s">
        <v>2730</v>
      </c>
      <c r="L435" s="42" t="s">
        <v>5314</v>
      </c>
      <c r="M435" s="42" t="s">
        <v>2731</v>
      </c>
      <c r="N435" s="42">
        <v>722462921</v>
      </c>
      <c r="O435" s="43"/>
      <c r="P435" s="43"/>
      <c r="Q435" s="42">
        <v>91001</v>
      </c>
      <c r="R435" s="42" t="s">
        <v>517</v>
      </c>
      <c r="S435" s="42" t="s">
        <v>7521</v>
      </c>
      <c r="T435" s="42">
        <v>7507</v>
      </c>
      <c r="U435" s="42"/>
      <c r="V435" s="42"/>
      <c r="W435" s="44"/>
      <c r="X435" s="42"/>
      <c r="Y435" s="42"/>
      <c r="Z435" s="42"/>
      <c r="AA435" s="42"/>
      <c r="AB435" s="42"/>
      <c r="AC435" s="41"/>
      <c r="AD435" s="42"/>
      <c r="AE435" s="42"/>
      <c r="AF435" s="42"/>
    </row>
    <row r="436" spans="1:32" s="45" customFormat="1" ht="44.25" customHeight="1" x14ac:dyDescent="0.2">
      <c r="A436" s="41" t="s">
        <v>2732</v>
      </c>
      <c r="B436" s="42">
        <v>692553004</v>
      </c>
      <c r="C436" s="41" t="s">
        <v>2450</v>
      </c>
      <c r="D436" s="42" t="s">
        <v>2465</v>
      </c>
      <c r="E436" s="42" t="s">
        <v>26</v>
      </c>
      <c r="F436" s="42" t="s">
        <v>2466</v>
      </c>
      <c r="G436" s="42" t="s">
        <v>28</v>
      </c>
      <c r="H436" s="42"/>
      <c r="I436" s="42"/>
      <c r="J436" s="42" t="s">
        <v>7522</v>
      </c>
      <c r="K436" s="42" t="s">
        <v>2733</v>
      </c>
      <c r="L436" s="42" t="s">
        <v>47</v>
      </c>
      <c r="M436" s="42" t="s">
        <v>2734</v>
      </c>
      <c r="N436" s="42" t="s">
        <v>7523</v>
      </c>
      <c r="O436" s="43" t="s">
        <v>7524</v>
      </c>
      <c r="P436" s="43"/>
      <c r="Q436" s="42">
        <v>91001</v>
      </c>
      <c r="R436" s="42" t="s">
        <v>2469</v>
      </c>
      <c r="S436" s="42">
        <v>38624</v>
      </c>
      <c r="T436" s="42">
        <v>7200</v>
      </c>
      <c r="U436" s="42"/>
      <c r="V436" s="42"/>
      <c r="W436" s="44"/>
      <c r="X436" s="42"/>
      <c r="Y436" s="42"/>
      <c r="Z436" s="42"/>
      <c r="AA436" s="42"/>
      <c r="AB436" s="42"/>
      <c r="AC436" s="41"/>
      <c r="AD436" s="42"/>
      <c r="AE436" s="42"/>
      <c r="AF436" s="42"/>
    </row>
    <row r="437" spans="1:32" s="45" customFormat="1" ht="44.25" customHeight="1" x14ac:dyDescent="0.2">
      <c r="A437" s="41" t="s">
        <v>2735</v>
      </c>
      <c r="B437" s="42" t="s">
        <v>8555</v>
      </c>
      <c r="C437" s="41" t="s">
        <v>2736</v>
      </c>
      <c r="D437" s="42" t="s">
        <v>540</v>
      </c>
      <c r="E437" s="42" t="s">
        <v>26</v>
      </c>
      <c r="F437" s="42" t="s">
        <v>541</v>
      </c>
      <c r="G437" s="42" t="s">
        <v>28</v>
      </c>
      <c r="H437" s="42"/>
      <c r="I437" s="42"/>
      <c r="J437" s="42" t="s">
        <v>2737</v>
      </c>
      <c r="K437" s="42" t="s">
        <v>5352</v>
      </c>
      <c r="L437" s="42" t="s">
        <v>5312</v>
      </c>
      <c r="M437" s="42" t="s">
        <v>2021</v>
      </c>
      <c r="N437" s="42" t="s">
        <v>5438</v>
      </c>
      <c r="O437" s="43" t="s">
        <v>5439</v>
      </c>
      <c r="P437" s="43"/>
      <c r="Q437" s="42" t="s">
        <v>2738</v>
      </c>
      <c r="R437" s="42" t="s">
        <v>2739</v>
      </c>
      <c r="S437" s="42">
        <v>40346</v>
      </c>
      <c r="T437" s="42">
        <v>7427</v>
      </c>
      <c r="U437" s="42"/>
      <c r="V437" s="42"/>
      <c r="W437" s="44"/>
      <c r="X437" s="42"/>
      <c r="Y437" s="42"/>
      <c r="Z437" s="42"/>
      <c r="AA437" s="42"/>
      <c r="AB437" s="42"/>
      <c r="AC437" s="41"/>
      <c r="AD437" s="42"/>
      <c r="AE437" s="42"/>
      <c r="AF437" s="42"/>
    </row>
    <row r="438" spans="1:32" s="45" customFormat="1" ht="44.25" customHeight="1" x14ac:dyDescent="0.2">
      <c r="A438" s="41" t="s">
        <v>2740</v>
      </c>
      <c r="B438" s="42">
        <v>690730006</v>
      </c>
      <c r="C438" s="41" t="s">
        <v>2450</v>
      </c>
      <c r="D438" s="42" t="s">
        <v>2465</v>
      </c>
      <c r="E438" s="42" t="s">
        <v>26</v>
      </c>
      <c r="F438" s="42" t="s">
        <v>2466</v>
      </c>
      <c r="G438" s="42" t="s">
        <v>28</v>
      </c>
      <c r="H438" s="42"/>
      <c r="I438" s="42"/>
      <c r="J438" s="42" t="s">
        <v>2741</v>
      </c>
      <c r="K438" s="42" t="s">
        <v>2742</v>
      </c>
      <c r="L438" s="42" t="s">
        <v>47</v>
      </c>
      <c r="M438" s="42" t="s">
        <v>2743</v>
      </c>
      <c r="N438" s="42" t="s">
        <v>7525</v>
      </c>
      <c r="O438" s="43" t="s">
        <v>7526</v>
      </c>
      <c r="P438" s="43"/>
      <c r="Q438" s="42">
        <v>91001</v>
      </c>
      <c r="R438" s="42" t="s">
        <v>2481</v>
      </c>
      <c r="S438" s="42">
        <v>38737</v>
      </c>
      <c r="T438" s="42">
        <v>7279</v>
      </c>
      <c r="U438" s="42"/>
      <c r="V438" s="42"/>
      <c r="W438" s="44"/>
      <c r="X438" s="42"/>
      <c r="Y438" s="42"/>
      <c r="Z438" s="42"/>
      <c r="AA438" s="42"/>
      <c r="AB438" s="42"/>
      <c r="AC438" s="41"/>
      <c r="AD438" s="42"/>
      <c r="AE438" s="42"/>
      <c r="AF438" s="42"/>
    </row>
    <row r="439" spans="1:32" s="45" customFormat="1" ht="44.25" customHeight="1" x14ac:dyDescent="0.2">
      <c r="A439" s="41" t="s">
        <v>2744</v>
      </c>
      <c r="B439" s="42">
        <v>690617005</v>
      </c>
      <c r="C439" s="41" t="s">
        <v>2450</v>
      </c>
      <c r="D439" s="42" t="s">
        <v>2745</v>
      </c>
      <c r="E439" s="42" t="s">
        <v>26</v>
      </c>
      <c r="F439" s="42" t="s">
        <v>541</v>
      </c>
      <c r="G439" s="42" t="s">
        <v>28</v>
      </c>
      <c r="H439" s="42"/>
      <c r="I439" s="42"/>
      <c r="J439" s="42" t="s">
        <v>2746</v>
      </c>
      <c r="K439" s="42" t="s">
        <v>2747</v>
      </c>
      <c r="L439" s="42" t="s">
        <v>538</v>
      </c>
      <c r="M439" s="42" t="s">
        <v>2749</v>
      </c>
      <c r="N439" s="42" t="s">
        <v>5481</v>
      </c>
      <c r="O439" s="43" t="s">
        <v>2748</v>
      </c>
      <c r="P439" s="43"/>
      <c r="Q439" s="42">
        <v>91001</v>
      </c>
      <c r="R439" s="42" t="s">
        <v>517</v>
      </c>
      <c r="S439" s="42">
        <v>42215</v>
      </c>
      <c r="T439" s="42">
        <v>7577</v>
      </c>
      <c r="U439" s="42"/>
      <c r="V439" s="42"/>
      <c r="W439" s="44"/>
      <c r="X439" s="42"/>
      <c r="Y439" s="42"/>
      <c r="Z439" s="42"/>
      <c r="AA439" s="42"/>
      <c r="AB439" s="42"/>
      <c r="AC439" s="41"/>
      <c r="AD439" s="42"/>
      <c r="AE439" s="42"/>
      <c r="AF439" s="42"/>
    </row>
    <row r="440" spans="1:32" s="45" customFormat="1" ht="44.25" customHeight="1" x14ac:dyDescent="0.2">
      <c r="A440" s="41" t="s">
        <v>2750</v>
      </c>
      <c r="B440" s="42">
        <v>690737000</v>
      </c>
      <c r="C440" s="41" t="s">
        <v>2450</v>
      </c>
      <c r="D440" s="42" t="s">
        <v>540</v>
      </c>
      <c r="E440" s="42" t="s">
        <v>26</v>
      </c>
      <c r="F440" s="42" t="s">
        <v>541</v>
      </c>
      <c r="G440" s="42" t="s">
        <v>28</v>
      </c>
      <c r="H440" s="42"/>
      <c r="I440" s="42"/>
      <c r="J440" s="42" t="s">
        <v>7527</v>
      </c>
      <c r="K440" s="42" t="s">
        <v>2751</v>
      </c>
      <c r="L440" s="42" t="s">
        <v>538</v>
      </c>
      <c r="M440" s="42" t="s">
        <v>2753</v>
      </c>
      <c r="N440" s="42" t="s">
        <v>2752</v>
      </c>
      <c r="O440" s="43"/>
      <c r="P440" s="43"/>
      <c r="Q440" s="42">
        <v>91001</v>
      </c>
      <c r="R440" s="42" t="s">
        <v>517</v>
      </c>
      <c r="S440" s="42">
        <v>42410</v>
      </c>
      <c r="T440" s="42">
        <v>7596</v>
      </c>
      <c r="U440" s="42"/>
      <c r="V440" s="42"/>
      <c r="W440" s="44"/>
      <c r="X440" s="42"/>
      <c r="Y440" s="42"/>
      <c r="Z440" s="42"/>
      <c r="AA440" s="42"/>
      <c r="AB440" s="42"/>
      <c r="AC440" s="41"/>
      <c r="AD440" s="42"/>
      <c r="AE440" s="42"/>
      <c r="AF440" s="42"/>
    </row>
    <row r="441" spans="1:32" s="45" customFormat="1" ht="44.25" customHeight="1" x14ac:dyDescent="0.2">
      <c r="A441" s="41" t="s">
        <v>7528</v>
      </c>
      <c r="B441" s="42">
        <v>692543009</v>
      </c>
      <c r="C441" s="41" t="s">
        <v>2450</v>
      </c>
      <c r="D441" s="42" t="s">
        <v>2465</v>
      </c>
      <c r="E441" s="42" t="s">
        <v>26</v>
      </c>
      <c r="F441" s="42" t="s">
        <v>2466</v>
      </c>
      <c r="G441" s="42" t="s">
        <v>28</v>
      </c>
      <c r="H441" s="42"/>
      <c r="I441" s="42"/>
      <c r="J441" s="42" t="s">
        <v>7529</v>
      </c>
      <c r="K441" s="42" t="s">
        <v>2754</v>
      </c>
      <c r="L441" s="42" t="s">
        <v>47</v>
      </c>
      <c r="M441" s="42" t="s">
        <v>1640</v>
      </c>
      <c r="N441" s="42">
        <v>226773400</v>
      </c>
      <c r="O441" s="43" t="s">
        <v>7530</v>
      </c>
      <c r="P441" s="43"/>
      <c r="Q441" s="42">
        <v>91001</v>
      </c>
      <c r="R441" s="42" t="s">
        <v>2469</v>
      </c>
      <c r="S441" s="42">
        <v>37970</v>
      </c>
      <c r="T441" s="42">
        <v>6998</v>
      </c>
      <c r="U441" s="42"/>
      <c r="V441" s="42"/>
      <c r="W441" s="44"/>
      <c r="X441" s="42"/>
      <c r="Y441" s="42"/>
      <c r="Z441" s="42"/>
      <c r="AA441" s="42"/>
      <c r="AB441" s="42"/>
      <c r="AC441" s="41"/>
      <c r="AD441" s="42"/>
      <c r="AE441" s="42"/>
      <c r="AF441" s="42"/>
    </row>
    <row r="442" spans="1:32" s="45" customFormat="1" ht="44.25" customHeight="1" x14ac:dyDescent="0.2">
      <c r="A442" s="41" t="s">
        <v>2755</v>
      </c>
      <c r="B442" s="42">
        <v>691507009</v>
      </c>
      <c r="C442" s="41" t="s">
        <v>2450</v>
      </c>
      <c r="D442" s="42" t="s">
        <v>2465</v>
      </c>
      <c r="E442" s="42" t="s">
        <v>26</v>
      </c>
      <c r="F442" s="42" t="s">
        <v>2466</v>
      </c>
      <c r="G442" s="42" t="s">
        <v>28</v>
      </c>
      <c r="H442" s="42"/>
      <c r="I442" s="42"/>
      <c r="J442" s="42" t="s">
        <v>2756</v>
      </c>
      <c r="K442" s="42" t="s">
        <v>2758</v>
      </c>
      <c r="L442" s="42" t="s">
        <v>309</v>
      </c>
      <c r="M442" s="42" t="s">
        <v>2760</v>
      </c>
      <c r="N442" s="42" t="s">
        <v>2759</v>
      </c>
      <c r="O442" s="43" t="s">
        <v>2757</v>
      </c>
      <c r="P442" s="43"/>
      <c r="Q442" s="42">
        <v>91001</v>
      </c>
      <c r="R442" s="42" t="s">
        <v>2481</v>
      </c>
      <c r="S442" s="42">
        <v>38744</v>
      </c>
      <c r="T442" s="42">
        <v>7290</v>
      </c>
      <c r="U442" s="42"/>
      <c r="V442" s="42"/>
      <c r="W442" s="44"/>
      <c r="X442" s="42"/>
      <c r="Y442" s="42"/>
      <c r="Z442" s="42"/>
      <c r="AA442" s="42"/>
      <c r="AB442" s="42"/>
      <c r="AC442" s="41"/>
      <c r="AD442" s="42"/>
      <c r="AE442" s="42"/>
      <c r="AF442" s="42"/>
    </row>
    <row r="443" spans="1:32" s="45" customFormat="1" ht="44.25" customHeight="1" x14ac:dyDescent="0.2">
      <c r="A443" s="41" t="s">
        <v>2761</v>
      </c>
      <c r="B443" s="42" t="s">
        <v>8556</v>
      </c>
      <c r="C443" s="41" t="s">
        <v>2450</v>
      </c>
      <c r="D443" s="42" t="s">
        <v>2465</v>
      </c>
      <c r="E443" s="42" t="s">
        <v>26</v>
      </c>
      <c r="F443" s="42" t="s">
        <v>2466</v>
      </c>
      <c r="G443" s="42" t="s">
        <v>28</v>
      </c>
      <c r="H443" s="42"/>
      <c r="I443" s="42"/>
      <c r="J443" s="42" t="s">
        <v>2762</v>
      </c>
      <c r="K443" s="42" t="s">
        <v>2763</v>
      </c>
      <c r="L443" s="42" t="s">
        <v>48</v>
      </c>
      <c r="M443" s="42" t="s">
        <v>2765</v>
      </c>
      <c r="N443" s="42" t="s">
        <v>2764</v>
      </c>
      <c r="O443" s="43"/>
      <c r="P443" s="43"/>
      <c r="Q443" s="42">
        <v>91001</v>
      </c>
      <c r="R443" s="42" t="s">
        <v>2533</v>
      </c>
      <c r="S443" s="42">
        <v>38315</v>
      </c>
      <c r="T443" s="42">
        <v>7150</v>
      </c>
      <c r="U443" s="42"/>
      <c r="V443" s="42"/>
      <c r="W443" s="44"/>
      <c r="X443" s="42"/>
      <c r="Y443" s="42"/>
      <c r="Z443" s="42"/>
      <c r="AA443" s="42"/>
      <c r="AB443" s="42"/>
      <c r="AC443" s="41"/>
      <c r="AD443" s="42"/>
      <c r="AE443" s="42"/>
      <c r="AF443" s="42"/>
    </row>
    <row r="444" spans="1:32" s="45" customFormat="1" ht="44.25" customHeight="1" x14ac:dyDescent="0.2">
      <c r="A444" s="41" t="s">
        <v>2766</v>
      </c>
      <c r="B444" s="42" t="s">
        <v>8557</v>
      </c>
      <c r="C444" s="41" t="s">
        <v>2450</v>
      </c>
      <c r="D444" s="42" t="s">
        <v>540</v>
      </c>
      <c r="E444" s="42" t="s">
        <v>26</v>
      </c>
      <c r="F444" s="42" t="s">
        <v>541</v>
      </c>
      <c r="G444" s="42" t="s">
        <v>28</v>
      </c>
      <c r="H444" s="42"/>
      <c r="I444" s="42"/>
      <c r="J444" s="42" t="s">
        <v>2767</v>
      </c>
      <c r="K444" s="42" t="s">
        <v>2768</v>
      </c>
      <c r="L444" s="42" t="s">
        <v>5311</v>
      </c>
      <c r="M444" s="42" t="s">
        <v>2769</v>
      </c>
      <c r="N444" s="42" t="s">
        <v>7531</v>
      </c>
      <c r="O444" s="43" t="s">
        <v>7532</v>
      </c>
      <c r="P444" s="43"/>
      <c r="Q444" s="42">
        <v>91001</v>
      </c>
      <c r="R444" s="42" t="s">
        <v>517</v>
      </c>
      <c r="S444" s="42">
        <v>42059</v>
      </c>
      <c r="T444" s="42">
        <v>7546</v>
      </c>
      <c r="U444" s="42"/>
      <c r="V444" s="42"/>
      <c r="W444" s="44"/>
      <c r="X444" s="42"/>
      <c r="Y444" s="42"/>
      <c r="Z444" s="42"/>
      <c r="AA444" s="42"/>
      <c r="AB444" s="42"/>
      <c r="AC444" s="41"/>
      <c r="AD444" s="42"/>
      <c r="AE444" s="42"/>
      <c r="AF444" s="42"/>
    </row>
    <row r="445" spans="1:32" s="45" customFormat="1" ht="44.25" customHeight="1" x14ac:dyDescent="0.2">
      <c r="A445" s="41" t="s">
        <v>7533</v>
      </c>
      <c r="B445" s="42" t="s">
        <v>8558</v>
      </c>
      <c r="C445" s="41" t="s">
        <v>2450</v>
      </c>
      <c r="D445" s="42" t="s">
        <v>540</v>
      </c>
      <c r="E445" s="42" t="s">
        <v>26</v>
      </c>
      <c r="F445" s="42" t="s">
        <v>541</v>
      </c>
      <c r="G445" s="42" t="s">
        <v>28</v>
      </c>
      <c r="H445" s="42"/>
      <c r="I445" s="42"/>
      <c r="J445" s="42" t="s">
        <v>7534</v>
      </c>
      <c r="K445" s="42" t="s">
        <v>2770</v>
      </c>
      <c r="L445" s="42" t="s">
        <v>5310</v>
      </c>
      <c r="M445" s="42" t="s">
        <v>2771</v>
      </c>
      <c r="N445" s="42" t="s">
        <v>7535</v>
      </c>
      <c r="O445" s="43" t="s">
        <v>7536</v>
      </c>
      <c r="P445" s="43"/>
      <c r="Q445" s="42">
        <v>91001</v>
      </c>
      <c r="R445" s="42" t="s">
        <v>517</v>
      </c>
      <c r="S445" s="42">
        <v>41547</v>
      </c>
      <c r="T445" s="42">
        <v>7487</v>
      </c>
      <c r="U445" s="42"/>
      <c r="V445" s="42"/>
      <c r="W445" s="44"/>
      <c r="X445" s="42"/>
      <c r="Y445" s="42"/>
      <c r="Z445" s="42"/>
      <c r="AA445" s="42"/>
      <c r="AB445" s="42"/>
      <c r="AC445" s="41"/>
      <c r="AD445" s="42"/>
      <c r="AE445" s="42"/>
      <c r="AF445" s="42"/>
    </row>
    <row r="446" spans="1:32" s="45" customFormat="1" ht="44.25" customHeight="1" x14ac:dyDescent="0.2">
      <c r="A446" s="41" t="s">
        <v>2772</v>
      </c>
      <c r="B446" s="42">
        <v>692207009</v>
      </c>
      <c r="C446" s="41" t="s">
        <v>2450</v>
      </c>
      <c r="D446" s="42" t="s">
        <v>540</v>
      </c>
      <c r="E446" s="42" t="s">
        <v>26</v>
      </c>
      <c r="F446" s="42" t="s">
        <v>2556</v>
      </c>
      <c r="G446" s="42" t="s">
        <v>28</v>
      </c>
      <c r="H446" s="42"/>
      <c r="I446" s="42"/>
      <c r="J446" s="42" t="s">
        <v>2773</v>
      </c>
      <c r="K446" s="42" t="s">
        <v>2774</v>
      </c>
      <c r="L446" s="42" t="s">
        <v>5310</v>
      </c>
      <c r="M446" s="42" t="s">
        <v>2775</v>
      </c>
      <c r="N446" s="42"/>
      <c r="O446" s="43"/>
      <c r="P446" s="43"/>
      <c r="Q446" s="42">
        <v>91001</v>
      </c>
      <c r="R446" s="42" t="s">
        <v>2469</v>
      </c>
      <c r="S446" s="42">
        <v>38663</v>
      </c>
      <c r="T446" s="42">
        <v>7215</v>
      </c>
      <c r="U446" s="42"/>
      <c r="V446" s="42"/>
      <c r="W446" s="44"/>
      <c r="X446" s="42"/>
      <c r="Y446" s="42"/>
      <c r="Z446" s="42"/>
      <c r="AA446" s="42"/>
      <c r="AB446" s="42"/>
      <c r="AC446" s="41"/>
      <c r="AD446" s="42"/>
      <c r="AE446" s="42"/>
      <c r="AF446" s="42"/>
    </row>
    <row r="447" spans="1:32" s="45" customFormat="1" ht="44.25" customHeight="1" x14ac:dyDescent="0.2">
      <c r="A447" s="41" t="s">
        <v>2776</v>
      </c>
      <c r="B447" s="42" t="s">
        <v>8559</v>
      </c>
      <c r="C447" s="41" t="s">
        <v>2450</v>
      </c>
      <c r="D447" s="42" t="s">
        <v>540</v>
      </c>
      <c r="E447" s="42" t="s">
        <v>26</v>
      </c>
      <c r="F447" s="42" t="s">
        <v>541</v>
      </c>
      <c r="G447" s="42" t="s">
        <v>28</v>
      </c>
      <c r="H447" s="42"/>
      <c r="I447" s="42"/>
      <c r="J447" s="42" t="s">
        <v>7537</v>
      </c>
      <c r="K447" s="42" t="s">
        <v>2778</v>
      </c>
      <c r="L447" s="42" t="s">
        <v>5316</v>
      </c>
      <c r="M447" s="42" t="s">
        <v>5353</v>
      </c>
      <c r="N447" s="42" t="s">
        <v>7538</v>
      </c>
      <c r="O447" s="43" t="s">
        <v>2777</v>
      </c>
      <c r="P447" s="43"/>
      <c r="Q447" s="42">
        <v>91001</v>
      </c>
      <c r="R447" s="42" t="s">
        <v>2498</v>
      </c>
      <c r="S447" s="42">
        <v>42032</v>
      </c>
      <c r="T447" s="42">
        <v>7523</v>
      </c>
      <c r="U447" s="42"/>
      <c r="V447" s="42"/>
      <c r="W447" s="44"/>
      <c r="X447" s="42"/>
      <c r="Y447" s="42"/>
      <c r="Z447" s="42"/>
      <c r="AA447" s="42"/>
      <c r="AB447" s="42"/>
      <c r="AC447" s="41"/>
      <c r="AD447" s="42"/>
      <c r="AE447" s="42"/>
      <c r="AF447" s="42"/>
    </row>
    <row r="448" spans="1:32" s="45" customFormat="1" ht="44.25" customHeight="1" x14ac:dyDescent="0.2">
      <c r="A448" s="41" t="s">
        <v>2779</v>
      </c>
      <c r="B448" s="42">
        <v>691902005</v>
      </c>
      <c r="C448" s="41" t="s">
        <v>2450</v>
      </c>
      <c r="D448" s="42" t="s">
        <v>2465</v>
      </c>
      <c r="E448" s="42" t="s">
        <v>26</v>
      </c>
      <c r="F448" s="42" t="s">
        <v>2466</v>
      </c>
      <c r="G448" s="42" t="s">
        <v>28</v>
      </c>
      <c r="H448" s="42"/>
      <c r="I448" s="42"/>
      <c r="J448" s="42" t="s">
        <v>2780</v>
      </c>
      <c r="K448" s="42" t="s">
        <v>2781</v>
      </c>
      <c r="L448" s="42" t="s">
        <v>48</v>
      </c>
      <c r="M448" s="42" t="s">
        <v>2782</v>
      </c>
      <c r="N448" s="42"/>
      <c r="O448" s="43"/>
      <c r="P448" s="43"/>
      <c r="Q448" s="42">
        <v>91001</v>
      </c>
      <c r="R448" s="42" t="s">
        <v>2783</v>
      </c>
      <c r="S448" s="42">
        <v>37970</v>
      </c>
      <c r="T448" s="42">
        <v>7095</v>
      </c>
      <c r="U448" s="42"/>
      <c r="V448" s="42"/>
      <c r="W448" s="44"/>
      <c r="X448" s="42"/>
      <c r="Y448" s="42"/>
      <c r="Z448" s="42"/>
      <c r="AA448" s="42"/>
      <c r="AB448" s="42"/>
      <c r="AC448" s="41"/>
      <c r="AD448" s="42"/>
      <c r="AE448" s="42"/>
      <c r="AF448" s="42"/>
    </row>
    <row r="449" spans="1:32" s="45" customFormat="1" ht="44.25" customHeight="1" x14ac:dyDescent="0.2">
      <c r="A449" s="41" t="s">
        <v>2784</v>
      </c>
      <c r="B449" s="42">
        <v>691912000</v>
      </c>
      <c r="C449" s="41" t="s">
        <v>2450</v>
      </c>
      <c r="D449" s="42" t="s">
        <v>2465</v>
      </c>
      <c r="E449" s="42" t="s">
        <v>26</v>
      </c>
      <c r="F449" s="42" t="s">
        <v>2466</v>
      </c>
      <c r="G449" s="42" t="s">
        <v>28</v>
      </c>
      <c r="H449" s="42"/>
      <c r="I449" s="42"/>
      <c r="J449" s="42" t="s">
        <v>7539</v>
      </c>
      <c r="K449" s="42" t="s">
        <v>2785</v>
      </c>
      <c r="L449" s="42" t="s">
        <v>48</v>
      </c>
      <c r="M449" s="42" t="s">
        <v>2787</v>
      </c>
      <c r="N449" s="42" t="s">
        <v>2786</v>
      </c>
      <c r="O449" s="43"/>
      <c r="P449" s="43"/>
      <c r="Q449" s="42">
        <v>91001</v>
      </c>
      <c r="R449" s="42" t="s">
        <v>2518</v>
      </c>
      <c r="S449" s="42">
        <v>38518</v>
      </c>
      <c r="T449" s="42">
        <v>7174</v>
      </c>
      <c r="U449" s="42"/>
      <c r="V449" s="42"/>
      <c r="W449" s="44"/>
      <c r="X449" s="42"/>
      <c r="Y449" s="42"/>
      <c r="Z449" s="42"/>
      <c r="AA449" s="42"/>
      <c r="AB449" s="42"/>
      <c r="AC449" s="41"/>
      <c r="AD449" s="42"/>
      <c r="AE449" s="42"/>
      <c r="AF449" s="42"/>
    </row>
    <row r="450" spans="1:32" s="45" customFormat="1" ht="44.25" customHeight="1" x14ac:dyDescent="0.2">
      <c r="A450" s="41" t="s">
        <v>2788</v>
      </c>
      <c r="B450" s="42">
        <v>690803003</v>
      </c>
      <c r="C450" s="41" t="s">
        <v>2450</v>
      </c>
      <c r="D450" s="42" t="s">
        <v>2465</v>
      </c>
      <c r="E450" s="42" t="s">
        <v>26</v>
      </c>
      <c r="F450" s="42" t="s">
        <v>2466</v>
      </c>
      <c r="G450" s="42" t="s">
        <v>28</v>
      </c>
      <c r="H450" s="42"/>
      <c r="I450" s="42"/>
      <c r="J450" s="42" t="s">
        <v>2789</v>
      </c>
      <c r="K450" s="42" t="s">
        <v>2790</v>
      </c>
      <c r="L450" s="42" t="s">
        <v>5314</v>
      </c>
      <c r="M450" s="42" t="s">
        <v>2791</v>
      </c>
      <c r="N450" s="42"/>
      <c r="O450" s="43"/>
      <c r="P450" s="43"/>
      <c r="Q450" s="42">
        <v>91001</v>
      </c>
      <c r="R450" s="42" t="s">
        <v>2481</v>
      </c>
      <c r="S450" s="42">
        <v>37970</v>
      </c>
      <c r="T450" s="42">
        <v>7091</v>
      </c>
      <c r="U450" s="42"/>
      <c r="V450" s="42"/>
      <c r="W450" s="44"/>
      <c r="X450" s="42"/>
      <c r="Y450" s="42"/>
      <c r="Z450" s="42"/>
      <c r="AA450" s="42"/>
      <c r="AB450" s="42"/>
      <c r="AC450" s="41"/>
      <c r="AD450" s="42"/>
      <c r="AE450" s="42"/>
      <c r="AF450" s="42"/>
    </row>
    <row r="451" spans="1:32" s="45" customFormat="1" ht="44.25" customHeight="1" x14ac:dyDescent="0.2">
      <c r="A451" s="41" t="s">
        <v>7540</v>
      </c>
      <c r="B451" s="42">
        <v>622522001</v>
      </c>
      <c r="C451" s="41"/>
      <c r="D451" s="42" t="s">
        <v>2465</v>
      </c>
      <c r="E451" s="42" t="s">
        <v>26</v>
      </c>
      <c r="F451" s="42" t="s">
        <v>2466</v>
      </c>
      <c r="G451" s="42" t="s">
        <v>28</v>
      </c>
      <c r="H451" s="42"/>
      <c r="I451" s="42"/>
      <c r="J451" s="42" t="s">
        <v>7541</v>
      </c>
      <c r="K451" s="42" t="s">
        <v>7542</v>
      </c>
      <c r="L451" s="42" t="s">
        <v>5310</v>
      </c>
      <c r="M451" s="42" t="s">
        <v>7543</v>
      </c>
      <c r="N451" s="42" t="s">
        <v>7544</v>
      </c>
      <c r="O451" s="43" t="s">
        <v>7545</v>
      </c>
      <c r="P451" s="43"/>
      <c r="Q451" s="42">
        <v>91001</v>
      </c>
      <c r="R451" s="42" t="s">
        <v>2518</v>
      </c>
      <c r="S451" s="42">
        <v>44404</v>
      </c>
      <c r="T451" s="42">
        <v>7735</v>
      </c>
      <c r="U451" s="42"/>
      <c r="V451" s="42"/>
      <c r="W451" s="44"/>
      <c r="X451" s="42"/>
      <c r="Y451" s="42"/>
      <c r="Z451" s="42"/>
      <c r="AA451" s="42"/>
      <c r="AB451" s="42"/>
      <c r="AC451" s="41"/>
      <c r="AD451" s="42"/>
      <c r="AE451" s="42"/>
      <c r="AF451" s="42"/>
    </row>
    <row r="452" spans="1:32" s="45" customFormat="1" ht="44.25" customHeight="1" x14ac:dyDescent="0.2">
      <c r="A452" s="41" t="s">
        <v>7546</v>
      </c>
      <c r="B452" s="42" t="s">
        <v>8560</v>
      </c>
      <c r="C452" s="41" t="s">
        <v>2450</v>
      </c>
      <c r="D452" s="42" t="s">
        <v>2465</v>
      </c>
      <c r="E452" s="42" t="s">
        <v>26</v>
      </c>
      <c r="F452" s="42" t="s">
        <v>2466</v>
      </c>
      <c r="G452" s="42" t="s">
        <v>28</v>
      </c>
      <c r="H452" s="42"/>
      <c r="I452" s="42"/>
      <c r="J452" s="42" t="s">
        <v>2792</v>
      </c>
      <c r="K452" s="42" t="s">
        <v>2793</v>
      </c>
      <c r="L452" s="42" t="s">
        <v>5315</v>
      </c>
      <c r="M452" s="42" t="s">
        <v>2795</v>
      </c>
      <c r="N452" s="42" t="s">
        <v>2794</v>
      </c>
      <c r="O452" s="43"/>
      <c r="P452" s="43"/>
      <c r="Q452" s="42">
        <v>91001</v>
      </c>
      <c r="R452" s="42" t="s">
        <v>2796</v>
      </c>
      <c r="S452" s="42">
        <v>38722</v>
      </c>
      <c r="T452" s="42">
        <v>7249</v>
      </c>
      <c r="U452" s="42"/>
      <c r="V452" s="42"/>
      <c r="W452" s="44"/>
      <c r="X452" s="42"/>
      <c r="Y452" s="42"/>
      <c r="Z452" s="42"/>
      <c r="AA452" s="42"/>
      <c r="AB452" s="42"/>
      <c r="AC452" s="41"/>
      <c r="AD452" s="42"/>
      <c r="AE452" s="42"/>
      <c r="AF452" s="42"/>
    </row>
    <row r="453" spans="1:32" s="45" customFormat="1" ht="44.25" customHeight="1" x14ac:dyDescent="0.2">
      <c r="A453" s="41" t="s">
        <v>7547</v>
      </c>
      <c r="B453" s="42" t="s">
        <v>8561</v>
      </c>
      <c r="C453" s="41" t="s">
        <v>2450</v>
      </c>
      <c r="D453" s="42" t="s">
        <v>540</v>
      </c>
      <c r="E453" s="42" t="s">
        <v>26</v>
      </c>
      <c r="F453" s="42" t="s">
        <v>541</v>
      </c>
      <c r="G453" s="42" t="s">
        <v>28</v>
      </c>
      <c r="H453" s="42"/>
      <c r="I453" s="42"/>
      <c r="J453" s="42" t="s">
        <v>7548</v>
      </c>
      <c r="K453" s="42" t="s">
        <v>7549</v>
      </c>
      <c r="L453" s="42" t="s">
        <v>309</v>
      </c>
      <c r="M453" s="42" t="s">
        <v>2798</v>
      </c>
      <c r="N453" s="42" t="s">
        <v>2797</v>
      </c>
      <c r="O453" s="43"/>
      <c r="P453" s="43"/>
      <c r="Q453" s="42">
        <v>91001</v>
      </c>
      <c r="R453" s="42" t="s">
        <v>2799</v>
      </c>
      <c r="S453" s="42">
        <v>38737</v>
      </c>
      <c r="T453" s="42">
        <v>7283</v>
      </c>
      <c r="U453" s="42"/>
      <c r="V453" s="42"/>
      <c r="W453" s="44"/>
      <c r="X453" s="42"/>
      <c r="Y453" s="42"/>
      <c r="Z453" s="42"/>
      <c r="AA453" s="42"/>
      <c r="AB453" s="42"/>
      <c r="AC453" s="41"/>
      <c r="AD453" s="42"/>
      <c r="AE453" s="42"/>
      <c r="AF453" s="42"/>
    </row>
    <row r="454" spans="1:32" s="45" customFormat="1" ht="44.25" customHeight="1" x14ac:dyDescent="0.2">
      <c r="A454" s="41" t="s">
        <v>2802</v>
      </c>
      <c r="B454" s="42">
        <v>691506002</v>
      </c>
      <c r="C454" s="41" t="s">
        <v>2450</v>
      </c>
      <c r="D454" s="42" t="s">
        <v>540</v>
      </c>
      <c r="E454" s="42" t="s">
        <v>26</v>
      </c>
      <c r="F454" s="42" t="s">
        <v>541</v>
      </c>
      <c r="G454" s="42" t="s">
        <v>28</v>
      </c>
      <c r="H454" s="42"/>
      <c r="I454" s="42"/>
      <c r="J454" s="42" t="s">
        <v>7550</v>
      </c>
      <c r="K454" s="42" t="s">
        <v>2803</v>
      </c>
      <c r="L454" s="42" t="s">
        <v>309</v>
      </c>
      <c r="M454" s="42" t="s">
        <v>5069</v>
      </c>
      <c r="N454" s="42" t="s">
        <v>7551</v>
      </c>
      <c r="O454" s="43" t="s">
        <v>7552</v>
      </c>
      <c r="P454" s="43"/>
      <c r="Q454" s="42">
        <v>91001</v>
      </c>
      <c r="R454" s="42" t="s">
        <v>2469</v>
      </c>
      <c r="S454" s="42">
        <v>38768</v>
      </c>
      <c r="T454" s="42">
        <v>7309</v>
      </c>
      <c r="U454" s="42"/>
      <c r="V454" s="42"/>
      <c r="W454" s="44"/>
      <c r="X454" s="42"/>
      <c r="Y454" s="42"/>
      <c r="Z454" s="42"/>
      <c r="AA454" s="42"/>
      <c r="AB454" s="42"/>
      <c r="AC454" s="41"/>
      <c r="AD454" s="42"/>
      <c r="AE454" s="42"/>
      <c r="AF454" s="42"/>
    </row>
    <row r="455" spans="1:32" s="45" customFormat="1" ht="44.25" customHeight="1" x14ac:dyDescent="0.2">
      <c r="A455" s="41" t="s">
        <v>2804</v>
      </c>
      <c r="B455" s="42">
        <v>690102005</v>
      </c>
      <c r="C455" s="41" t="s">
        <v>2450</v>
      </c>
      <c r="D455" s="42" t="s">
        <v>540</v>
      </c>
      <c r="E455" s="42" t="s">
        <v>26</v>
      </c>
      <c r="F455" s="42" t="s">
        <v>541</v>
      </c>
      <c r="G455" s="42" t="s">
        <v>28</v>
      </c>
      <c r="H455" s="42"/>
      <c r="I455" s="42"/>
      <c r="J455" s="42" t="s">
        <v>2805</v>
      </c>
      <c r="K455" s="42" t="s">
        <v>2807</v>
      </c>
      <c r="L455" s="42" t="s">
        <v>527</v>
      </c>
      <c r="M455" s="42" t="s">
        <v>2808</v>
      </c>
      <c r="N455" s="42" t="s">
        <v>2806</v>
      </c>
      <c r="O455" s="43"/>
      <c r="P455" s="43"/>
      <c r="Q455" s="42">
        <v>91001</v>
      </c>
      <c r="R455" s="42" t="s">
        <v>2608</v>
      </c>
      <c r="S455" s="42">
        <v>41927</v>
      </c>
      <c r="T455" s="42">
        <v>7513</v>
      </c>
      <c r="U455" s="42"/>
      <c r="V455" s="42"/>
      <c r="W455" s="44"/>
      <c r="X455" s="42"/>
      <c r="Y455" s="42"/>
      <c r="Z455" s="42"/>
      <c r="AA455" s="42"/>
      <c r="AB455" s="42"/>
      <c r="AC455" s="41"/>
      <c r="AD455" s="42"/>
      <c r="AE455" s="42"/>
      <c r="AF455" s="42"/>
    </row>
    <row r="456" spans="1:32" s="45" customFormat="1" ht="44.25" customHeight="1" x14ac:dyDescent="0.2">
      <c r="A456" s="41" t="s">
        <v>2809</v>
      </c>
      <c r="B456" s="42">
        <v>690307006</v>
      </c>
      <c r="C456" s="41" t="s">
        <v>2450</v>
      </c>
      <c r="D456" s="42" t="s">
        <v>2745</v>
      </c>
      <c r="E456" s="42" t="s">
        <v>26</v>
      </c>
      <c r="F456" s="42" t="s">
        <v>541</v>
      </c>
      <c r="G456" s="42" t="s">
        <v>28</v>
      </c>
      <c r="H456" s="42"/>
      <c r="I456" s="42"/>
      <c r="J456" s="42" t="s">
        <v>7553</v>
      </c>
      <c r="K456" s="42" t="s">
        <v>2811</v>
      </c>
      <c r="L456" s="42" t="s">
        <v>5311</v>
      </c>
      <c r="M456" s="42" t="s">
        <v>2813</v>
      </c>
      <c r="N456" s="42" t="s">
        <v>2810</v>
      </c>
      <c r="O456" s="43" t="s">
        <v>2812</v>
      </c>
      <c r="P456" s="43"/>
      <c r="Q456" s="42">
        <v>91001</v>
      </c>
      <c r="R456" s="42" t="s">
        <v>517</v>
      </c>
      <c r="S456" s="42">
        <v>42347</v>
      </c>
      <c r="T456" s="42">
        <v>7586</v>
      </c>
      <c r="U456" s="42"/>
      <c r="V456" s="42"/>
      <c r="W456" s="44"/>
      <c r="X456" s="42"/>
      <c r="Y456" s="42"/>
      <c r="Z456" s="42"/>
      <c r="AA456" s="42"/>
      <c r="AB456" s="42"/>
      <c r="AC456" s="41"/>
      <c r="AD456" s="42"/>
      <c r="AE456" s="42"/>
      <c r="AF456" s="42"/>
    </row>
    <row r="457" spans="1:32" s="45" customFormat="1" ht="44.25" customHeight="1" x14ac:dyDescent="0.2">
      <c r="A457" s="41" t="s">
        <v>2814</v>
      </c>
      <c r="B457" s="42">
        <v>692554000</v>
      </c>
      <c r="C457" s="41" t="s">
        <v>2450</v>
      </c>
      <c r="D457" s="42" t="s">
        <v>2465</v>
      </c>
      <c r="E457" s="42" t="s">
        <v>26</v>
      </c>
      <c r="F457" s="42" t="s">
        <v>2556</v>
      </c>
      <c r="G457" s="42" t="s">
        <v>28</v>
      </c>
      <c r="H457" s="42"/>
      <c r="I457" s="42"/>
      <c r="J457" s="42" t="s">
        <v>2815</v>
      </c>
      <c r="K457" s="42" t="s">
        <v>2816</v>
      </c>
      <c r="L457" s="42" t="s">
        <v>47</v>
      </c>
      <c r="M457" s="42" t="s">
        <v>1620</v>
      </c>
      <c r="N457" s="42" t="s">
        <v>2817</v>
      </c>
      <c r="O457" s="43" t="s">
        <v>5450</v>
      </c>
      <c r="P457" s="43"/>
      <c r="Q457" s="42">
        <v>91001</v>
      </c>
      <c r="R457" s="42" t="s">
        <v>2818</v>
      </c>
      <c r="S457" s="42">
        <v>38649</v>
      </c>
      <c r="T457" s="42">
        <v>7208</v>
      </c>
      <c r="U457" s="42"/>
      <c r="V457" s="42"/>
      <c r="W457" s="44"/>
      <c r="X457" s="42"/>
      <c r="Y457" s="42"/>
      <c r="Z457" s="42"/>
      <c r="AA457" s="42"/>
      <c r="AB457" s="42"/>
      <c r="AC457" s="41"/>
      <c r="AD457" s="42"/>
      <c r="AE457" s="42"/>
      <c r="AF457" s="42"/>
    </row>
    <row r="458" spans="1:32" s="45" customFormat="1" ht="44.25" customHeight="1" x14ac:dyDescent="0.2">
      <c r="A458" s="41" t="s">
        <v>2819</v>
      </c>
      <c r="B458" s="42">
        <v>690412004</v>
      </c>
      <c r="C458" s="41" t="s">
        <v>2450</v>
      </c>
      <c r="D458" s="42" t="s">
        <v>2465</v>
      </c>
      <c r="E458" s="42" t="s">
        <v>26</v>
      </c>
      <c r="F458" s="42" t="s">
        <v>2466</v>
      </c>
      <c r="G458" s="42" t="s">
        <v>28</v>
      </c>
      <c r="H458" s="42"/>
      <c r="I458" s="42"/>
      <c r="J458" s="42" t="s">
        <v>2820</v>
      </c>
      <c r="K458" s="42" t="s">
        <v>2821</v>
      </c>
      <c r="L458" s="42" t="s">
        <v>5313</v>
      </c>
      <c r="M458" s="42" t="s">
        <v>2822</v>
      </c>
      <c r="N458" s="42">
        <v>532662300</v>
      </c>
      <c r="O458" s="43" t="s">
        <v>5451</v>
      </c>
      <c r="P458" s="43"/>
      <c r="Q458" s="42">
        <v>91001</v>
      </c>
      <c r="R458" s="42" t="s">
        <v>2469</v>
      </c>
      <c r="S458" s="42">
        <v>37970</v>
      </c>
      <c r="T458" s="42">
        <v>7117</v>
      </c>
      <c r="U458" s="42"/>
      <c r="V458" s="42"/>
      <c r="W458" s="44"/>
      <c r="X458" s="42"/>
      <c r="Y458" s="42"/>
      <c r="Z458" s="42"/>
      <c r="AA458" s="42"/>
      <c r="AB458" s="42"/>
      <c r="AC458" s="41"/>
      <c r="AD458" s="42"/>
      <c r="AE458" s="42"/>
      <c r="AF458" s="42"/>
    </row>
    <row r="459" spans="1:32" s="45" customFormat="1" ht="44.25" customHeight="1" x14ac:dyDescent="0.2">
      <c r="A459" s="41" t="s">
        <v>2823</v>
      </c>
      <c r="B459" s="42">
        <v>692555007</v>
      </c>
      <c r="C459" s="41" t="s">
        <v>2450</v>
      </c>
      <c r="D459" s="42" t="s">
        <v>540</v>
      </c>
      <c r="E459" s="42" t="s">
        <v>26</v>
      </c>
      <c r="F459" s="42" t="s">
        <v>541</v>
      </c>
      <c r="G459" s="42" t="s">
        <v>28</v>
      </c>
      <c r="H459" s="42"/>
      <c r="I459" s="42"/>
      <c r="J459" s="42" t="s">
        <v>2824</v>
      </c>
      <c r="K459" s="42" t="s">
        <v>2826</v>
      </c>
      <c r="L459" s="42" t="s">
        <v>47</v>
      </c>
      <c r="M459" s="42" t="s">
        <v>1274</v>
      </c>
      <c r="N459" s="42" t="s">
        <v>2827</v>
      </c>
      <c r="O459" s="43" t="s">
        <v>2825</v>
      </c>
      <c r="P459" s="43"/>
      <c r="Q459" s="42">
        <v>91001</v>
      </c>
      <c r="R459" s="42" t="s">
        <v>2469</v>
      </c>
      <c r="S459" s="42">
        <v>38700</v>
      </c>
      <c r="T459" s="42">
        <v>7231</v>
      </c>
      <c r="U459" s="42"/>
      <c r="V459" s="42"/>
      <c r="W459" s="44"/>
      <c r="X459" s="42"/>
      <c r="Y459" s="42"/>
      <c r="Z459" s="42"/>
      <c r="AA459" s="42"/>
      <c r="AB459" s="42"/>
      <c r="AC459" s="41"/>
      <c r="AD459" s="42"/>
      <c r="AE459" s="42"/>
      <c r="AF459" s="42"/>
    </row>
    <row r="460" spans="1:32" s="45" customFormat="1" ht="44.25" customHeight="1" x14ac:dyDescent="0.2">
      <c r="A460" s="41" t="s">
        <v>2828</v>
      </c>
      <c r="B460" s="42">
        <v>690103001</v>
      </c>
      <c r="C460" s="41" t="s">
        <v>2450</v>
      </c>
      <c r="D460" s="42" t="s">
        <v>2465</v>
      </c>
      <c r="E460" s="42" t="s">
        <v>26</v>
      </c>
      <c r="F460" s="42" t="s">
        <v>2466</v>
      </c>
      <c r="G460" s="42" t="s">
        <v>28</v>
      </c>
      <c r="H460" s="42"/>
      <c r="I460" s="42"/>
      <c r="J460" s="42" t="s">
        <v>2829</v>
      </c>
      <c r="K460" s="42" t="s">
        <v>2830</v>
      </c>
      <c r="L460" s="42" t="s">
        <v>527</v>
      </c>
      <c r="M460" s="42" t="s">
        <v>2222</v>
      </c>
      <c r="N460" s="42"/>
      <c r="O460" s="43"/>
      <c r="P460" s="43"/>
      <c r="Q460" s="42">
        <v>91001</v>
      </c>
      <c r="R460" s="42" t="s">
        <v>2469</v>
      </c>
      <c r="S460" s="42">
        <v>38159</v>
      </c>
      <c r="T460" s="42">
        <v>7138</v>
      </c>
      <c r="U460" s="42"/>
      <c r="V460" s="42"/>
      <c r="W460" s="44"/>
      <c r="X460" s="42"/>
      <c r="Y460" s="42"/>
      <c r="Z460" s="42"/>
      <c r="AA460" s="42"/>
      <c r="AB460" s="42"/>
      <c r="AC460" s="41"/>
      <c r="AD460" s="42"/>
      <c r="AE460" s="42"/>
      <c r="AF460" s="42"/>
    </row>
    <row r="461" spans="1:32" s="45" customFormat="1" ht="44.25" customHeight="1" x14ac:dyDescent="0.2">
      <c r="A461" s="41" t="s">
        <v>2831</v>
      </c>
      <c r="B461" s="42">
        <v>690719002</v>
      </c>
      <c r="C461" s="41" t="s">
        <v>2450</v>
      </c>
      <c r="D461" s="42" t="s">
        <v>2465</v>
      </c>
      <c r="E461" s="42" t="s">
        <v>26</v>
      </c>
      <c r="F461" s="42" t="s">
        <v>2466</v>
      </c>
      <c r="G461" s="42" t="s">
        <v>28</v>
      </c>
      <c r="H461" s="42"/>
      <c r="I461" s="42"/>
      <c r="J461" s="42" t="s">
        <v>7554</v>
      </c>
      <c r="K461" s="42" t="s">
        <v>7555</v>
      </c>
      <c r="L461" s="42" t="s">
        <v>47</v>
      </c>
      <c r="M461" s="42" t="s">
        <v>2832</v>
      </c>
      <c r="N461" s="42" t="s">
        <v>7556</v>
      </c>
      <c r="O461" s="43" t="s">
        <v>7557</v>
      </c>
      <c r="P461" s="43"/>
      <c r="Q461" s="42">
        <v>91001</v>
      </c>
      <c r="R461" s="42" t="s">
        <v>2469</v>
      </c>
      <c r="S461" s="42">
        <v>38712</v>
      </c>
      <c r="T461" s="42">
        <v>7236</v>
      </c>
      <c r="U461" s="42"/>
      <c r="V461" s="42"/>
      <c r="W461" s="44"/>
      <c r="X461" s="42"/>
      <c r="Y461" s="42"/>
      <c r="Z461" s="42"/>
      <c r="AA461" s="42"/>
      <c r="AB461" s="42"/>
      <c r="AC461" s="41"/>
      <c r="AD461" s="42"/>
      <c r="AE461" s="42"/>
      <c r="AF461" s="42"/>
    </row>
    <row r="462" spans="1:32" s="45" customFormat="1" ht="44.25" customHeight="1" x14ac:dyDescent="0.2">
      <c r="A462" s="41" t="s">
        <v>2833</v>
      </c>
      <c r="B462" s="42">
        <v>690618001</v>
      </c>
      <c r="C462" s="41" t="s">
        <v>2450</v>
      </c>
      <c r="D462" s="42" t="s">
        <v>540</v>
      </c>
      <c r="E462" s="42" t="s">
        <v>26</v>
      </c>
      <c r="F462" s="42" t="s">
        <v>541</v>
      </c>
      <c r="G462" s="42" t="s">
        <v>28</v>
      </c>
      <c r="H462" s="42"/>
      <c r="I462" s="42"/>
      <c r="J462" s="42" t="s">
        <v>2834</v>
      </c>
      <c r="K462" s="42" t="s">
        <v>2835</v>
      </c>
      <c r="L462" s="42" t="s">
        <v>538</v>
      </c>
      <c r="M462" s="42" t="s">
        <v>2003</v>
      </c>
      <c r="N462" s="42" t="s">
        <v>2836</v>
      </c>
      <c r="O462" s="43"/>
      <c r="P462" s="43"/>
      <c r="Q462" s="42">
        <v>91001</v>
      </c>
      <c r="R462" s="42" t="s">
        <v>2837</v>
      </c>
      <c r="S462" s="42">
        <v>40190</v>
      </c>
      <c r="T462" s="42">
        <v>7421</v>
      </c>
      <c r="U462" s="42"/>
      <c r="V462" s="42"/>
      <c r="W462" s="44"/>
      <c r="X462" s="42"/>
      <c r="Y462" s="42"/>
      <c r="Z462" s="42"/>
      <c r="AA462" s="42"/>
      <c r="AB462" s="42"/>
      <c r="AC462" s="41"/>
      <c r="AD462" s="42"/>
      <c r="AE462" s="42"/>
      <c r="AF462" s="42"/>
    </row>
    <row r="463" spans="1:32" s="45" customFormat="1" ht="44.25" customHeight="1" x14ac:dyDescent="0.2">
      <c r="A463" s="41" t="s">
        <v>2838</v>
      </c>
      <c r="B463" s="42">
        <v>690603004</v>
      </c>
      <c r="C463" s="41" t="s">
        <v>2450</v>
      </c>
      <c r="D463" s="42" t="s">
        <v>2465</v>
      </c>
      <c r="E463" s="42" t="s">
        <v>26</v>
      </c>
      <c r="F463" s="42" t="s">
        <v>2466</v>
      </c>
      <c r="G463" s="42" t="s">
        <v>28</v>
      </c>
      <c r="H463" s="42"/>
      <c r="I463" s="42"/>
      <c r="J463" s="42" t="s">
        <v>8097</v>
      </c>
      <c r="K463" s="42" t="s">
        <v>2839</v>
      </c>
      <c r="L463" s="42" t="s">
        <v>538</v>
      </c>
      <c r="M463" s="42" t="s">
        <v>2840</v>
      </c>
      <c r="N463" s="42" t="s">
        <v>8098</v>
      </c>
      <c r="O463" s="43" t="s">
        <v>8099</v>
      </c>
      <c r="P463" s="43"/>
      <c r="Q463" s="42">
        <v>91001</v>
      </c>
      <c r="R463" s="42" t="s">
        <v>2469</v>
      </c>
      <c r="S463" s="42">
        <v>38786</v>
      </c>
      <c r="T463" s="42">
        <v>7311</v>
      </c>
      <c r="U463" s="42"/>
      <c r="V463" s="42"/>
      <c r="W463" s="44"/>
      <c r="X463" s="42"/>
      <c r="Y463" s="42"/>
      <c r="Z463" s="42"/>
      <c r="AA463" s="42"/>
      <c r="AB463" s="42"/>
      <c r="AC463" s="41"/>
      <c r="AD463" s="42"/>
      <c r="AE463" s="42"/>
      <c r="AF463" s="42"/>
    </row>
    <row r="464" spans="1:32" s="45" customFormat="1" ht="44.25" customHeight="1" x14ac:dyDescent="0.2">
      <c r="A464" s="41" t="s">
        <v>2841</v>
      </c>
      <c r="B464" s="42">
        <v>690720000</v>
      </c>
      <c r="C464" s="41" t="s">
        <v>2450</v>
      </c>
      <c r="D464" s="42" t="s">
        <v>2465</v>
      </c>
      <c r="E464" s="42" t="s">
        <v>26</v>
      </c>
      <c r="F464" s="42" t="s">
        <v>2466</v>
      </c>
      <c r="G464" s="42" t="s">
        <v>28</v>
      </c>
      <c r="H464" s="42"/>
      <c r="I464" s="42"/>
      <c r="J464" s="42" t="s">
        <v>2842</v>
      </c>
      <c r="K464" s="42" t="s">
        <v>2843</v>
      </c>
      <c r="L464" s="42" t="s">
        <v>47</v>
      </c>
      <c r="M464" s="42" t="s">
        <v>2844</v>
      </c>
      <c r="N464" s="42" t="s">
        <v>5437</v>
      </c>
      <c r="O464" s="43" t="s">
        <v>5436</v>
      </c>
      <c r="P464" s="43"/>
      <c r="Q464" s="42">
        <v>91001</v>
      </c>
      <c r="R464" s="42" t="s">
        <v>2469</v>
      </c>
      <c r="S464" s="42">
        <v>38624</v>
      </c>
      <c r="T464" s="42">
        <v>7196</v>
      </c>
      <c r="U464" s="42"/>
      <c r="V464" s="42"/>
      <c r="W464" s="44"/>
      <c r="X464" s="42"/>
      <c r="Y464" s="42"/>
      <c r="Z464" s="42"/>
      <c r="AA464" s="42"/>
      <c r="AB464" s="42"/>
      <c r="AC464" s="41"/>
      <c r="AD464" s="42"/>
      <c r="AE464" s="42"/>
      <c r="AF464" s="42"/>
    </row>
    <row r="465" spans="1:32" s="45" customFormat="1" ht="44.25" customHeight="1" x14ac:dyDescent="0.2">
      <c r="A465" s="41" t="s">
        <v>2845</v>
      </c>
      <c r="B465" s="42">
        <v>692011007</v>
      </c>
      <c r="C465" s="41" t="s">
        <v>2450</v>
      </c>
      <c r="D465" s="42" t="s">
        <v>540</v>
      </c>
      <c r="E465" s="42" t="s">
        <v>26</v>
      </c>
      <c r="F465" s="42" t="s">
        <v>541</v>
      </c>
      <c r="G465" s="42" t="s">
        <v>28</v>
      </c>
      <c r="H465" s="42"/>
      <c r="I465" s="42"/>
      <c r="J465" s="42" t="s">
        <v>2846</v>
      </c>
      <c r="K465" s="42" t="s">
        <v>2847</v>
      </c>
      <c r="L465" s="42" t="s">
        <v>5310</v>
      </c>
      <c r="M465" s="42" t="s">
        <v>2848</v>
      </c>
      <c r="N465" s="42"/>
      <c r="O465" s="43"/>
      <c r="P465" s="43"/>
      <c r="Q465" s="42">
        <v>91001</v>
      </c>
      <c r="R465" s="42" t="s">
        <v>517</v>
      </c>
      <c r="S465" s="42">
        <v>41939</v>
      </c>
      <c r="T465" s="42">
        <v>7514</v>
      </c>
      <c r="U465" s="42"/>
      <c r="V465" s="42"/>
      <c r="W465" s="44"/>
      <c r="X465" s="42"/>
      <c r="Y465" s="42"/>
      <c r="Z465" s="42"/>
      <c r="AA465" s="42"/>
      <c r="AB465" s="42"/>
      <c r="AC465" s="41"/>
      <c r="AD465" s="42"/>
      <c r="AE465" s="42"/>
      <c r="AF465" s="42"/>
    </row>
    <row r="466" spans="1:32" s="45" customFormat="1" ht="44.25" customHeight="1" x14ac:dyDescent="0.2">
      <c r="A466" s="41" t="s">
        <v>2849</v>
      </c>
      <c r="B466" s="42">
        <v>690714000</v>
      </c>
      <c r="C466" s="41" t="s">
        <v>2450</v>
      </c>
      <c r="D466" s="42" t="s">
        <v>540</v>
      </c>
      <c r="E466" s="42" t="s">
        <v>26</v>
      </c>
      <c r="F466" s="42" t="s">
        <v>541</v>
      </c>
      <c r="G466" s="42" t="s">
        <v>28</v>
      </c>
      <c r="H466" s="42"/>
      <c r="I466" s="42"/>
      <c r="J466" s="42" t="s">
        <v>7558</v>
      </c>
      <c r="K466" s="42" t="s">
        <v>2850</v>
      </c>
      <c r="L466" s="42" t="s">
        <v>47</v>
      </c>
      <c r="M466" s="42" t="s">
        <v>1151</v>
      </c>
      <c r="N466" s="42" t="s">
        <v>5539</v>
      </c>
      <c r="O466" s="43" t="s">
        <v>5540</v>
      </c>
      <c r="P466" s="43"/>
      <c r="Q466" s="42">
        <v>91001</v>
      </c>
      <c r="R466" s="42" t="s">
        <v>517</v>
      </c>
      <c r="S466" s="42">
        <v>38686</v>
      </c>
      <c r="T466" s="42">
        <v>7220</v>
      </c>
      <c r="U466" s="42"/>
      <c r="V466" s="42"/>
      <c r="W466" s="44"/>
      <c r="X466" s="42"/>
      <c r="Y466" s="42"/>
      <c r="Z466" s="42"/>
      <c r="AA466" s="42"/>
      <c r="AB466" s="42"/>
      <c r="AC466" s="41"/>
      <c r="AD466" s="42"/>
      <c r="AE466" s="42"/>
      <c r="AF466" s="42"/>
    </row>
    <row r="467" spans="1:32" s="45" customFormat="1" ht="44.25" customHeight="1" x14ac:dyDescent="0.2">
      <c r="A467" s="41" t="s">
        <v>2851</v>
      </c>
      <c r="B467" s="42">
        <v>692003004</v>
      </c>
      <c r="C467" s="41" t="s">
        <v>2450</v>
      </c>
      <c r="D467" s="42" t="s">
        <v>540</v>
      </c>
      <c r="E467" s="42" t="s">
        <v>26</v>
      </c>
      <c r="F467" s="42" t="s">
        <v>541</v>
      </c>
      <c r="G467" s="42" t="s">
        <v>28</v>
      </c>
      <c r="H467" s="42"/>
      <c r="I467" s="42"/>
      <c r="J467" s="42" t="s">
        <v>2852</v>
      </c>
      <c r="K467" s="42" t="s">
        <v>2854</v>
      </c>
      <c r="L467" s="42" t="s">
        <v>5316</v>
      </c>
      <c r="M467" s="42" t="s">
        <v>2856</v>
      </c>
      <c r="N467" s="42" t="s">
        <v>2855</v>
      </c>
      <c r="O467" s="43" t="s">
        <v>2853</v>
      </c>
      <c r="P467" s="43"/>
      <c r="Q467" s="42">
        <v>91001</v>
      </c>
      <c r="R467" s="42" t="s">
        <v>517</v>
      </c>
      <c r="S467" s="42">
        <v>41872</v>
      </c>
      <c r="T467" s="42">
        <v>7503</v>
      </c>
      <c r="U467" s="42"/>
      <c r="V467" s="42"/>
      <c r="W467" s="44"/>
      <c r="X467" s="42"/>
      <c r="Y467" s="42"/>
      <c r="Z467" s="42"/>
      <c r="AA467" s="42"/>
      <c r="AB467" s="42"/>
      <c r="AC467" s="41"/>
      <c r="AD467" s="42"/>
      <c r="AE467" s="42"/>
      <c r="AF467" s="42"/>
    </row>
    <row r="468" spans="1:32" s="45" customFormat="1" ht="44.25" customHeight="1" x14ac:dyDescent="0.2">
      <c r="A468" s="41" t="s">
        <v>2857</v>
      </c>
      <c r="B468" s="42">
        <v>690704005</v>
      </c>
      <c r="C468" s="41" t="s">
        <v>2450</v>
      </c>
      <c r="D468" s="42" t="s">
        <v>540</v>
      </c>
      <c r="E468" s="42" t="s">
        <v>26</v>
      </c>
      <c r="F468" s="42" t="s">
        <v>541</v>
      </c>
      <c r="G468" s="42" t="s">
        <v>28</v>
      </c>
      <c r="H468" s="42"/>
      <c r="I468" s="42"/>
      <c r="J468" s="42" t="s">
        <v>7559</v>
      </c>
      <c r="K468" s="42" t="s">
        <v>2859</v>
      </c>
      <c r="L468" s="42" t="s">
        <v>47</v>
      </c>
      <c r="M468" s="42" t="s">
        <v>2861</v>
      </c>
      <c r="N468" s="42" t="s">
        <v>2860</v>
      </c>
      <c r="O468" s="43" t="s">
        <v>2858</v>
      </c>
      <c r="P468" s="43"/>
      <c r="Q468" s="42">
        <v>91001</v>
      </c>
      <c r="R468" s="42" t="s">
        <v>517</v>
      </c>
      <c r="S468" s="42">
        <v>38686</v>
      </c>
      <c r="T468" s="42">
        <v>7221</v>
      </c>
      <c r="U468" s="42"/>
      <c r="V468" s="42"/>
      <c r="W468" s="44"/>
      <c r="X468" s="42"/>
      <c r="Y468" s="42"/>
      <c r="Z468" s="42"/>
      <c r="AA468" s="42"/>
      <c r="AB468" s="42"/>
      <c r="AC468" s="41"/>
      <c r="AD468" s="42"/>
      <c r="AE468" s="42"/>
      <c r="AF468" s="42"/>
    </row>
    <row r="469" spans="1:32" s="45" customFormat="1" ht="44.25" customHeight="1" x14ac:dyDescent="0.2">
      <c r="A469" s="41" t="s">
        <v>2862</v>
      </c>
      <c r="B469" s="42">
        <v>690707004</v>
      </c>
      <c r="C469" s="41" t="s">
        <v>2862</v>
      </c>
      <c r="D469" s="42" t="s">
        <v>2465</v>
      </c>
      <c r="E469" s="42" t="s">
        <v>26</v>
      </c>
      <c r="F469" s="42" t="s">
        <v>2466</v>
      </c>
      <c r="G469" s="42" t="s">
        <v>28</v>
      </c>
      <c r="H469" s="42"/>
      <c r="I469" s="42"/>
      <c r="J469" s="42" t="s">
        <v>2863</v>
      </c>
      <c r="K469" s="42" t="s">
        <v>2864</v>
      </c>
      <c r="L469" s="42" t="s">
        <v>47</v>
      </c>
      <c r="M469" s="42" t="s">
        <v>575</v>
      </c>
      <c r="N469" s="42" t="s">
        <v>2865</v>
      </c>
      <c r="O469" s="43"/>
      <c r="P469" s="43"/>
      <c r="Q469" s="42">
        <v>91001</v>
      </c>
      <c r="R469" s="42" t="s">
        <v>2469</v>
      </c>
      <c r="S469" s="42">
        <v>37970</v>
      </c>
      <c r="T469" s="42">
        <v>5200</v>
      </c>
      <c r="U469" s="42"/>
      <c r="V469" s="42"/>
      <c r="W469" s="44"/>
      <c r="X469" s="42"/>
      <c r="Y469" s="42"/>
      <c r="Z469" s="42"/>
      <c r="AA469" s="42"/>
      <c r="AB469" s="42"/>
      <c r="AC469" s="41"/>
      <c r="AD469" s="42"/>
      <c r="AE469" s="42"/>
      <c r="AF469" s="42"/>
    </row>
    <row r="470" spans="1:32" s="45" customFormat="1" ht="44.25" customHeight="1" x14ac:dyDescent="0.2">
      <c r="A470" s="41" t="s">
        <v>2866</v>
      </c>
      <c r="B470" s="42">
        <v>690724006</v>
      </c>
      <c r="C470" s="41" t="s">
        <v>2450</v>
      </c>
      <c r="D470" s="42" t="s">
        <v>2465</v>
      </c>
      <c r="E470" s="42" t="s">
        <v>26</v>
      </c>
      <c r="F470" s="42" t="s">
        <v>2466</v>
      </c>
      <c r="G470" s="42" t="s">
        <v>28</v>
      </c>
      <c r="H470" s="42"/>
      <c r="I470" s="42"/>
      <c r="J470" s="42" t="s">
        <v>5410</v>
      </c>
      <c r="K470" s="42" t="s">
        <v>2867</v>
      </c>
      <c r="L470" s="42" t="s">
        <v>47</v>
      </c>
      <c r="M470" s="42" t="s">
        <v>2869</v>
      </c>
      <c r="N470" s="42" t="s">
        <v>2868</v>
      </c>
      <c r="O470" s="43"/>
      <c r="P470" s="43"/>
      <c r="Q470" s="42">
        <v>91001</v>
      </c>
      <c r="R470" s="42" t="s">
        <v>2469</v>
      </c>
      <c r="S470" s="42">
        <v>37970</v>
      </c>
      <c r="T470" s="42">
        <v>6997</v>
      </c>
      <c r="U470" s="42"/>
      <c r="V470" s="42"/>
      <c r="W470" s="44"/>
      <c r="X470" s="42"/>
      <c r="Y470" s="42"/>
      <c r="Z470" s="42"/>
      <c r="AA470" s="42"/>
      <c r="AB470" s="42"/>
      <c r="AC470" s="41"/>
      <c r="AD470" s="42"/>
      <c r="AE470" s="42"/>
      <c r="AF470" s="42"/>
    </row>
    <row r="471" spans="1:32" s="45" customFormat="1" ht="44.25" customHeight="1" x14ac:dyDescent="0.2">
      <c r="A471" s="41" t="s">
        <v>2870</v>
      </c>
      <c r="B471" s="42">
        <v>690402009</v>
      </c>
      <c r="C471" s="41" t="s">
        <v>2450</v>
      </c>
      <c r="D471" s="42" t="s">
        <v>2871</v>
      </c>
      <c r="E471" s="42" t="s">
        <v>26</v>
      </c>
      <c r="F471" s="42" t="s">
        <v>541</v>
      </c>
      <c r="G471" s="42" t="s">
        <v>28</v>
      </c>
      <c r="H471" s="42"/>
      <c r="I471" s="42"/>
      <c r="J471" s="42" t="s">
        <v>2872</v>
      </c>
      <c r="K471" s="42" t="s">
        <v>2873</v>
      </c>
      <c r="L471" s="42" t="s">
        <v>5313</v>
      </c>
      <c r="M471" s="42" t="s">
        <v>2875</v>
      </c>
      <c r="N471" s="42" t="s">
        <v>2874</v>
      </c>
      <c r="O471" s="43"/>
      <c r="P471" s="43"/>
      <c r="Q471" s="42">
        <v>91001</v>
      </c>
      <c r="R471" s="42" t="s">
        <v>517</v>
      </c>
      <c r="S471" s="42">
        <v>42422</v>
      </c>
      <c r="T471" s="42">
        <v>7601</v>
      </c>
      <c r="U471" s="42"/>
      <c r="V471" s="42"/>
      <c r="W471" s="44"/>
      <c r="X471" s="42"/>
      <c r="Y471" s="42"/>
      <c r="Z471" s="42"/>
      <c r="AA471" s="42"/>
      <c r="AB471" s="42"/>
      <c r="AC471" s="41"/>
      <c r="AD471" s="42"/>
      <c r="AE471" s="42"/>
      <c r="AF471" s="42"/>
    </row>
    <row r="472" spans="1:32" s="45" customFormat="1" ht="44.25" customHeight="1" x14ac:dyDescent="0.2">
      <c r="A472" s="41" t="s">
        <v>2876</v>
      </c>
      <c r="B472" s="42">
        <v>690501007</v>
      </c>
      <c r="C472" s="41" t="s">
        <v>2450</v>
      </c>
      <c r="D472" s="42" t="s">
        <v>2465</v>
      </c>
      <c r="E472" s="42" t="s">
        <v>26</v>
      </c>
      <c r="F472" s="42" t="s">
        <v>2466</v>
      </c>
      <c r="G472" s="42" t="s">
        <v>28</v>
      </c>
      <c r="H472" s="42"/>
      <c r="I472" s="42"/>
      <c r="J472" s="42" t="s">
        <v>7560</v>
      </c>
      <c r="K472" s="42" t="s">
        <v>2877</v>
      </c>
      <c r="L472" s="42" t="s">
        <v>538</v>
      </c>
      <c r="M472" s="42" t="s">
        <v>2878</v>
      </c>
      <c r="N472" s="42"/>
      <c r="O472" s="43"/>
      <c r="P472" s="43"/>
      <c r="Q472" s="42">
        <v>91001</v>
      </c>
      <c r="R472" s="42" t="s">
        <v>2469</v>
      </c>
      <c r="S472" s="42">
        <v>37970</v>
      </c>
      <c r="T472" s="42">
        <v>7110</v>
      </c>
      <c r="U472" s="42"/>
      <c r="V472" s="42"/>
      <c r="W472" s="44"/>
      <c r="X472" s="42"/>
      <c r="Y472" s="42"/>
      <c r="Z472" s="42"/>
      <c r="AA472" s="42"/>
      <c r="AB472" s="42"/>
      <c r="AC472" s="41"/>
      <c r="AD472" s="42"/>
      <c r="AE472" s="42"/>
      <c r="AF472" s="42"/>
    </row>
    <row r="473" spans="1:32" s="45" customFormat="1" ht="44.25" customHeight="1" x14ac:dyDescent="0.2">
      <c r="A473" s="41" t="s">
        <v>2879</v>
      </c>
      <c r="B473" s="42">
        <v>692538005</v>
      </c>
      <c r="C473" s="41" t="s">
        <v>2450</v>
      </c>
      <c r="D473" s="42" t="s">
        <v>2465</v>
      </c>
      <c r="E473" s="42" t="s">
        <v>26</v>
      </c>
      <c r="F473" s="42" t="s">
        <v>2466</v>
      </c>
      <c r="G473" s="42" t="s">
        <v>28</v>
      </c>
      <c r="H473" s="42"/>
      <c r="I473" s="42"/>
      <c r="J473" s="42" t="s">
        <v>2880</v>
      </c>
      <c r="K473" s="42" t="s">
        <v>2881</v>
      </c>
      <c r="L473" s="42" t="s">
        <v>47</v>
      </c>
      <c r="M473" s="42" t="s">
        <v>779</v>
      </c>
      <c r="N473" s="42"/>
      <c r="O473" s="43"/>
      <c r="P473" s="43"/>
      <c r="Q473" s="42">
        <v>91001</v>
      </c>
      <c r="R473" s="42" t="s">
        <v>2882</v>
      </c>
      <c r="S473" s="42">
        <v>37970</v>
      </c>
      <c r="T473" s="42">
        <v>7051</v>
      </c>
      <c r="U473" s="42"/>
      <c r="V473" s="42"/>
      <c r="W473" s="44"/>
      <c r="X473" s="42"/>
      <c r="Y473" s="42"/>
      <c r="Z473" s="42"/>
      <c r="AA473" s="42"/>
      <c r="AB473" s="42"/>
      <c r="AC473" s="41"/>
      <c r="AD473" s="42"/>
      <c r="AE473" s="42"/>
      <c r="AF473" s="42"/>
    </row>
    <row r="474" spans="1:32" s="45" customFormat="1" ht="44.25" customHeight="1" x14ac:dyDescent="0.2">
      <c r="A474" s="41" t="s">
        <v>2883</v>
      </c>
      <c r="B474" s="42">
        <v>690706008</v>
      </c>
      <c r="C474" s="41" t="s">
        <v>2450</v>
      </c>
      <c r="D474" s="42" t="s">
        <v>540</v>
      </c>
      <c r="E474" s="42" t="s">
        <v>26</v>
      </c>
      <c r="F474" s="42" t="s">
        <v>541</v>
      </c>
      <c r="G474" s="42" t="s">
        <v>28</v>
      </c>
      <c r="H474" s="42"/>
      <c r="I474" s="42"/>
      <c r="J474" s="42" t="s">
        <v>2884</v>
      </c>
      <c r="K474" s="42" t="s">
        <v>5476</v>
      </c>
      <c r="L474" s="42" t="s">
        <v>47</v>
      </c>
      <c r="M474" s="42" t="s">
        <v>2885</v>
      </c>
      <c r="N474" s="42" t="s">
        <v>5477</v>
      </c>
      <c r="O474" s="43" t="s">
        <v>5478</v>
      </c>
      <c r="P474" s="43"/>
      <c r="Q474" s="42">
        <v>91001</v>
      </c>
      <c r="R474" s="42" t="s">
        <v>2882</v>
      </c>
      <c r="S474" s="42">
        <v>41848</v>
      </c>
      <c r="T474" s="42">
        <v>7502</v>
      </c>
      <c r="U474" s="42"/>
      <c r="V474" s="42"/>
      <c r="W474" s="44"/>
      <c r="X474" s="42"/>
      <c r="Y474" s="42"/>
      <c r="Z474" s="42"/>
      <c r="AA474" s="42"/>
      <c r="AB474" s="42"/>
      <c r="AC474" s="41"/>
      <c r="AD474" s="42"/>
      <c r="AE474" s="42"/>
      <c r="AF474" s="42"/>
    </row>
    <row r="475" spans="1:32" s="45" customFormat="1" ht="44.25" customHeight="1" x14ac:dyDescent="0.2">
      <c r="A475" s="41" t="s">
        <v>2886</v>
      </c>
      <c r="B475" s="42">
        <v>690401002</v>
      </c>
      <c r="C475" s="41" t="s">
        <v>2450</v>
      </c>
      <c r="D475" s="42" t="s">
        <v>2465</v>
      </c>
      <c r="E475" s="42" t="s">
        <v>26</v>
      </c>
      <c r="F475" s="42" t="s">
        <v>2466</v>
      </c>
      <c r="G475" s="42" t="s">
        <v>28</v>
      </c>
      <c r="H475" s="42"/>
      <c r="I475" s="42"/>
      <c r="J475" s="42" t="s">
        <v>2887</v>
      </c>
      <c r="K475" s="42" t="s">
        <v>2888</v>
      </c>
      <c r="L475" s="42" t="s">
        <v>5313</v>
      </c>
      <c r="M475" s="42" t="s">
        <v>1377</v>
      </c>
      <c r="N475" s="42" t="s">
        <v>7561</v>
      </c>
      <c r="O475" s="43" t="s">
        <v>7562</v>
      </c>
      <c r="P475" s="43"/>
      <c r="Q475" s="42">
        <v>91001</v>
      </c>
      <c r="R475" s="42" t="s">
        <v>2469</v>
      </c>
      <c r="S475" s="42">
        <v>37970</v>
      </c>
      <c r="T475" s="42">
        <v>7118</v>
      </c>
      <c r="U475" s="42"/>
      <c r="V475" s="42"/>
      <c r="W475" s="44"/>
      <c r="X475" s="42"/>
      <c r="Y475" s="42"/>
      <c r="Z475" s="42"/>
      <c r="AA475" s="42"/>
      <c r="AB475" s="42"/>
      <c r="AC475" s="41"/>
      <c r="AD475" s="42"/>
      <c r="AE475" s="42"/>
      <c r="AF475" s="42"/>
    </row>
    <row r="476" spans="1:32" s="45" customFormat="1" ht="44.25" customHeight="1" x14ac:dyDescent="0.2">
      <c r="A476" s="41" t="s">
        <v>7563</v>
      </c>
      <c r="B476" s="42">
        <v>692008006</v>
      </c>
      <c r="C476" s="41" t="s">
        <v>2450</v>
      </c>
      <c r="D476" s="42" t="s">
        <v>2465</v>
      </c>
      <c r="E476" s="42" t="s">
        <v>26</v>
      </c>
      <c r="F476" s="42" t="s">
        <v>2466</v>
      </c>
      <c r="G476" s="42" t="s">
        <v>28</v>
      </c>
      <c r="H476" s="42"/>
      <c r="I476" s="42"/>
      <c r="J476" s="42" t="s">
        <v>6593</v>
      </c>
      <c r="K476" s="42" t="s">
        <v>2889</v>
      </c>
      <c r="L476" s="42" t="s">
        <v>5310</v>
      </c>
      <c r="M476" s="42" t="s">
        <v>2891</v>
      </c>
      <c r="N476" s="42" t="s">
        <v>2890</v>
      </c>
      <c r="O476" s="43"/>
      <c r="P476" s="43"/>
      <c r="Q476" s="42">
        <v>91001</v>
      </c>
      <c r="R476" s="42" t="s">
        <v>2469</v>
      </c>
      <c r="S476" s="42">
        <v>39212</v>
      </c>
      <c r="T476" s="42">
        <v>7355</v>
      </c>
      <c r="U476" s="42"/>
      <c r="V476" s="42"/>
      <c r="W476" s="44"/>
      <c r="X476" s="42"/>
      <c r="Y476" s="42"/>
      <c r="Z476" s="42"/>
      <c r="AA476" s="42"/>
      <c r="AB476" s="42"/>
      <c r="AC476" s="41"/>
      <c r="AD476" s="42"/>
      <c r="AE476" s="42"/>
      <c r="AF476" s="42"/>
    </row>
    <row r="477" spans="1:32" s="45" customFormat="1" ht="44.25" customHeight="1" x14ac:dyDescent="0.2">
      <c r="A477" s="41" t="s">
        <v>2892</v>
      </c>
      <c r="B477" s="42">
        <v>692530004</v>
      </c>
      <c r="C477" s="41" t="s">
        <v>2450</v>
      </c>
      <c r="D477" s="42" t="s">
        <v>2745</v>
      </c>
      <c r="E477" s="42" t="s">
        <v>26</v>
      </c>
      <c r="F477" s="42" t="s">
        <v>541</v>
      </c>
      <c r="G477" s="42" t="s">
        <v>28</v>
      </c>
      <c r="H477" s="42"/>
      <c r="I477" s="42"/>
      <c r="J477" s="42" t="s">
        <v>2893</v>
      </c>
      <c r="K477" s="42" t="s">
        <v>2895</v>
      </c>
      <c r="L477" s="42" t="s">
        <v>766</v>
      </c>
      <c r="M477" s="42" t="s">
        <v>2897</v>
      </c>
      <c r="N477" s="42" t="s">
        <v>2894</v>
      </c>
      <c r="O477" s="43" t="s">
        <v>2896</v>
      </c>
      <c r="P477" s="43"/>
      <c r="Q477" s="42">
        <v>91001</v>
      </c>
      <c r="R477" s="42" t="s">
        <v>517</v>
      </c>
      <c r="S477" s="42">
        <v>42356</v>
      </c>
      <c r="T477" s="42">
        <v>7590</v>
      </c>
      <c r="U477" s="42"/>
      <c r="V477" s="42"/>
      <c r="W477" s="44"/>
      <c r="X477" s="42"/>
      <c r="Y477" s="42"/>
      <c r="Z477" s="42"/>
      <c r="AA477" s="42"/>
      <c r="AB477" s="42"/>
      <c r="AC477" s="41"/>
      <c r="AD477" s="42"/>
      <c r="AE477" s="42"/>
      <c r="AF477" s="42"/>
    </row>
    <row r="478" spans="1:32" s="45" customFormat="1" ht="44.25" customHeight="1" x14ac:dyDescent="0.2">
      <c r="A478" s="41" t="s">
        <v>2898</v>
      </c>
      <c r="B478" s="42">
        <v>691901009</v>
      </c>
      <c r="C478" s="41" t="s">
        <v>2450</v>
      </c>
      <c r="D478" s="42" t="s">
        <v>2465</v>
      </c>
      <c r="E478" s="42" t="s">
        <v>26</v>
      </c>
      <c r="F478" s="42" t="s">
        <v>2466</v>
      </c>
      <c r="G478" s="42" t="s">
        <v>28</v>
      </c>
      <c r="H478" s="42"/>
      <c r="I478" s="42"/>
      <c r="J478" s="42" t="s">
        <v>2899</v>
      </c>
      <c r="K478" s="42" t="s">
        <v>2900</v>
      </c>
      <c r="L478" s="42" t="s">
        <v>48</v>
      </c>
      <c r="M478" s="42" t="s">
        <v>7564</v>
      </c>
      <c r="N478" s="42" t="s">
        <v>7565</v>
      </c>
      <c r="O478" s="43" t="s">
        <v>7566</v>
      </c>
      <c r="P478" s="43"/>
      <c r="Q478" s="42">
        <v>91001</v>
      </c>
      <c r="R478" s="42" t="s">
        <v>2469</v>
      </c>
      <c r="S478" s="42">
        <v>38729</v>
      </c>
      <c r="T478" s="42">
        <v>7255</v>
      </c>
      <c r="U478" s="42"/>
      <c r="V478" s="42"/>
      <c r="W478" s="44"/>
      <c r="X478" s="42"/>
      <c r="Y478" s="42"/>
      <c r="Z478" s="42"/>
      <c r="AA478" s="42"/>
      <c r="AB478" s="42"/>
      <c r="AC478" s="41"/>
      <c r="AD478" s="42"/>
      <c r="AE478" s="42"/>
      <c r="AF478" s="42"/>
    </row>
    <row r="479" spans="1:32" s="45" customFormat="1" ht="44.25" customHeight="1" x14ac:dyDescent="0.2">
      <c r="A479" s="41" t="s">
        <v>2901</v>
      </c>
      <c r="B479" s="42">
        <v>691603008</v>
      </c>
      <c r="C479" s="41" t="s">
        <v>2450</v>
      </c>
      <c r="D479" s="42" t="s">
        <v>2465</v>
      </c>
      <c r="E479" s="42" t="s">
        <v>26</v>
      </c>
      <c r="F479" s="42" t="s">
        <v>2466</v>
      </c>
      <c r="G479" s="42" t="s">
        <v>28</v>
      </c>
      <c r="H479" s="42"/>
      <c r="I479" s="42"/>
      <c r="J479" s="42" t="s">
        <v>2902</v>
      </c>
      <c r="K479" s="42" t="s">
        <v>2903</v>
      </c>
      <c r="L479" s="42" t="s">
        <v>309</v>
      </c>
      <c r="M479" s="42" t="s">
        <v>2904</v>
      </c>
      <c r="N479" s="42" t="s">
        <v>5541</v>
      </c>
      <c r="O479" s="43" t="s">
        <v>5542</v>
      </c>
      <c r="P479" s="43"/>
      <c r="Q479" s="42">
        <v>91001</v>
      </c>
      <c r="R479" s="42" t="s">
        <v>2469</v>
      </c>
      <c r="S479" s="42">
        <v>38737</v>
      </c>
      <c r="T479" s="42">
        <v>7282</v>
      </c>
      <c r="U479" s="42"/>
      <c r="V479" s="42"/>
      <c r="W479" s="44"/>
      <c r="X479" s="42"/>
      <c r="Y479" s="42"/>
      <c r="Z479" s="42"/>
      <c r="AA479" s="42"/>
      <c r="AB479" s="42"/>
      <c r="AC479" s="41"/>
      <c r="AD479" s="42"/>
      <c r="AE479" s="42"/>
      <c r="AF479" s="42"/>
    </row>
    <row r="480" spans="1:32" s="45" customFormat="1" ht="44.25" customHeight="1" x14ac:dyDescent="0.2">
      <c r="A480" s="41" t="s">
        <v>7567</v>
      </c>
      <c r="B480" s="42">
        <v>691005003</v>
      </c>
      <c r="C480" s="41" t="s">
        <v>2450</v>
      </c>
      <c r="D480" s="42" t="s">
        <v>2476</v>
      </c>
      <c r="E480" s="42" t="s">
        <v>1469</v>
      </c>
      <c r="F480" s="42" t="s">
        <v>2477</v>
      </c>
      <c r="G480" s="42" t="s">
        <v>28</v>
      </c>
      <c r="H480" s="42"/>
      <c r="I480" s="42"/>
      <c r="J480" s="42" t="s">
        <v>2905</v>
      </c>
      <c r="K480" s="42" t="s">
        <v>2906</v>
      </c>
      <c r="L480" s="42" t="s">
        <v>5315</v>
      </c>
      <c r="M480" s="42" t="s">
        <v>2907</v>
      </c>
      <c r="N480" s="42"/>
      <c r="O480" s="43"/>
      <c r="P480" s="43"/>
      <c r="Q480" s="42">
        <v>91001</v>
      </c>
      <c r="R480" s="42" t="s">
        <v>2469</v>
      </c>
      <c r="S480" s="42">
        <v>38729</v>
      </c>
      <c r="T480" s="42">
        <v>7257</v>
      </c>
      <c r="U480" s="42"/>
      <c r="V480" s="42"/>
      <c r="W480" s="44"/>
      <c r="X480" s="42"/>
      <c r="Y480" s="42"/>
      <c r="Z480" s="42"/>
      <c r="AA480" s="42"/>
      <c r="AB480" s="42"/>
      <c r="AC480" s="41"/>
      <c r="AD480" s="42"/>
      <c r="AE480" s="42"/>
      <c r="AF480" s="42"/>
    </row>
    <row r="481" spans="1:32" s="45" customFormat="1" ht="44.25" customHeight="1" x14ac:dyDescent="0.2">
      <c r="A481" s="41" t="s">
        <v>2908</v>
      </c>
      <c r="B481" s="42">
        <v>690611007</v>
      </c>
      <c r="C481" s="41" t="s">
        <v>2450</v>
      </c>
      <c r="D481" s="42" t="s">
        <v>540</v>
      </c>
      <c r="E481" s="42" t="s">
        <v>26</v>
      </c>
      <c r="F481" s="42" t="s">
        <v>541</v>
      </c>
      <c r="G481" s="42" t="s">
        <v>28</v>
      </c>
      <c r="H481" s="42"/>
      <c r="I481" s="42"/>
      <c r="J481" s="42" t="s">
        <v>2909</v>
      </c>
      <c r="K481" s="42" t="s">
        <v>2910</v>
      </c>
      <c r="L481" s="42" t="s">
        <v>538</v>
      </c>
      <c r="M481" s="42" t="s">
        <v>2912</v>
      </c>
      <c r="N481" s="42" t="s">
        <v>2911</v>
      </c>
      <c r="O481" s="43"/>
      <c r="P481" s="43"/>
      <c r="Q481" s="42">
        <v>91001</v>
      </c>
      <c r="R481" s="42" t="s">
        <v>2469</v>
      </c>
      <c r="S481" s="42">
        <v>41563</v>
      </c>
      <c r="T481" s="42">
        <v>7488</v>
      </c>
      <c r="U481" s="42"/>
      <c r="V481" s="42"/>
      <c r="W481" s="44"/>
      <c r="X481" s="42"/>
      <c r="Y481" s="42"/>
      <c r="Z481" s="42"/>
      <c r="AA481" s="42"/>
      <c r="AB481" s="42"/>
      <c r="AC481" s="41"/>
      <c r="AD481" s="42"/>
      <c r="AE481" s="42"/>
      <c r="AF481" s="42"/>
    </row>
    <row r="482" spans="1:32" s="45" customFormat="1" ht="44.25" customHeight="1" x14ac:dyDescent="0.2">
      <c r="A482" s="41" t="s">
        <v>2913</v>
      </c>
      <c r="B482" s="42">
        <v>691303004</v>
      </c>
      <c r="C482" s="41" t="s">
        <v>2450</v>
      </c>
      <c r="D482" s="42" t="s">
        <v>2476</v>
      </c>
      <c r="E482" s="42" t="s">
        <v>1469</v>
      </c>
      <c r="F482" s="42" t="s">
        <v>2477</v>
      </c>
      <c r="G482" s="42" t="s">
        <v>28</v>
      </c>
      <c r="H482" s="42"/>
      <c r="I482" s="42"/>
      <c r="J482" s="42" t="s">
        <v>7568</v>
      </c>
      <c r="K482" s="42" t="s">
        <v>2914</v>
      </c>
      <c r="L482" s="42" t="s">
        <v>5315</v>
      </c>
      <c r="M482" s="42" t="s">
        <v>1467</v>
      </c>
      <c r="N482" s="42" t="s">
        <v>2915</v>
      </c>
      <c r="O482" s="43"/>
      <c r="P482" s="43"/>
      <c r="Q482" s="42">
        <v>91001</v>
      </c>
      <c r="R482" s="42" t="s">
        <v>2469</v>
      </c>
      <c r="S482" s="42">
        <v>39581</v>
      </c>
      <c r="T482" s="42">
        <v>7390</v>
      </c>
      <c r="U482" s="42"/>
      <c r="V482" s="42"/>
      <c r="W482" s="44"/>
      <c r="X482" s="42"/>
      <c r="Y482" s="42"/>
      <c r="Z482" s="42"/>
      <c r="AA482" s="42"/>
      <c r="AB482" s="42"/>
      <c r="AC482" s="41"/>
      <c r="AD482" s="42"/>
      <c r="AE482" s="42"/>
      <c r="AF482" s="42"/>
    </row>
    <row r="483" spans="1:32" s="45" customFormat="1" ht="44.25" customHeight="1" x14ac:dyDescent="0.2">
      <c r="A483" s="41" t="s">
        <v>2916</v>
      </c>
      <c r="B483" s="42">
        <v>690911000</v>
      </c>
      <c r="C483" s="41" t="s">
        <v>2450</v>
      </c>
      <c r="D483" s="42" t="s">
        <v>2465</v>
      </c>
      <c r="E483" s="42" t="s">
        <v>26</v>
      </c>
      <c r="F483" s="42" t="s">
        <v>2466</v>
      </c>
      <c r="G483" s="42" t="s">
        <v>28</v>
      </c>
      <c r="H483" s="42"/>
      <c r="I483" s="42"/>
      <c r="J483" s="42" t="s">
        <v>2917</v>
      </c>
      <c r="K483" s="42" t="s">
        <v>2918</v>
      </c>
      <c r="L483" s="42" t="s">
        <v>5314</v>
      </c>
      <c r="M483" s="42" t="s">
        <v>2919</v>
      </c>
      <c r="N483" s="42"/>
      <c r="O483" s="43"/>
      <c r="P483" s="43"/>
      <c r="Q483" s="42">
        <v>91001</v>
      </c>
      <c r="R483" s="42" t="s">
        <v>2920</v>
      </c>
      <c r="S483" s="42">
        <v>38712</v>
      </c>
      <c r="T483" s="42">
        <v>7237</v>
      </c>
      <c r="U483" s="42"/>
      <c r="V483" s="42"/>
      <c r="W483" s="44"/>
      <c r="X483" s="42"/>
      <c r="Y483" s="42"/>
      <c r="Z483" s="42"/>
      <c r="AA483" s="42"/>
      <c r="AB483" s="42"/>
      <c r="AC483" s="41"/>
      <c r="AD483" s="42"/>
      <c r="AE483" s="42"/>
      <c r="AF483" s="42"/>
    </row>
    <row r="484" spans="1:32" s="45" customFormat="1" ht="44.25" customHeight="1" x14ac:dyDescent="0.2">
      <c r="A484" s="41" t="s">
        <v>2921</v>
      </c>
      <c r="B484" s="42">
        <v>692203003</v>
      </c>
      <c r="C484" s="41" t="s">
        <v>2450</v>
      </c>
      <c r="D484" s="42" t="s">
        <v>540</v>
      </c>
      <c r="E484" s="42" t="s">
        <v>26</v>
      </c>
      <c r="F484" s="42" t="s">
        <v>541</v>
      </c>
      <c r="G484" s="42" t="s">
        <v>28</v>
      </c>
      <c r="H484" s="42"/>
      <c r="I484" s="42"/>
      <c r="J484" s="42" t="s">
        <v>6594</v>
      </c>
      <c r="K484" s="42" t="s">
        <v>2922</v>
      </c>
      <c r="L484" s="42" t="s">
        <v>5310</v>
      </c>
      <c r="M484" s="42" t="s">
        <v>2924</v>
      </c>
      <c r="N484" s="42" t="s">
        <v>2923</v>
      </c>
      <c r="O484" s="43" t="s">
        <v>7569</v>
      </c>
      <c r="P484" s="43"/>
      <c r="Q484" s="42">
        <v>91001</v>
      </c>
      <c r="R484" s="42" t="s">
        <v>2608</v>
      </c>
      <c r="S484" s="42">
        <v>42061</v>
      </c>
      <c r="T484" s="42">
        <v>7555</v>
      </c>
      <c r="U484" s="42"/>
      <c r="V484" s="42"/>
      <c r="W484" s="44"/>
      <c r="X484" s="42"/>
      <c r="Y484" s="42"/>
      <c r="Z484" s="42"/>
      <c r="AA484" s="42"/>
      <c r="AB484" s="42"/>
      <c r="AC484" s="41"/>
      <c r="AD484" s="42"/>
      <c r="AE484" s="42"/>
      <c r="AF484" s="42"/>
    </row>
    <row r="485" spans="1:32" s="45" customFormat="1" ht="44.25" customHeight="1" x14ac:dyDescent="0.2">
      <c r="A485" s="41" t="s">
        <v>2925</v>
      </c>
      <c r="B485" s="42">
        <v>692552008</v>
      </c>
      <c r="C485" s="41" t="s">
        <v>2450</v>
      </c>
      <c r="D485" s="42" t="s">
        <v>2465</v>
      </c>
      <c r="E485" s="42" t="s">
        <v>26</v>
      </c>
      <c r="F485" s="42" t="s">
        <v>2466</v>
      </c>
      <c r="G485" s="42" t="s">
        <v>28</v>
      </c>
      <c r="H485" s="42"/>
      <c r="I485" s="42"/>
      <c r="J485" s="42" t="s">
        <v>6105</v>
      </c>
      <c r="K485" s="42" t="s">
        <v>2926</v>
      </c>
      <c r="L485" s="42" t="s">
        <v>47</v>
      </c>
      <c r="M485" s="42" t="s">
        <v>2927</v>
      </c>
      <c r="N485" s="42" t="s">
        <v>5479</v>
      </c>
      <c r="O485" s="43" t="s">
        <v>5480</v>
      </c>
      <c r="P485" s="43"/>
      <c r="Q485" s="42">
        <v>91001</v>
      </c>
      <c r="R485" s="42" t="s">
        <v>2928</v>
      </c>
      <c r="S485" s="42">
        <v>38624</v>
      </c>
      <c r="T485" s="42">
        <v>7199</v>
      </c>
      <c r="U485" s="42"/>
      <c r="V485" s="42"/>
      <c r="W485" s="44"/>
      <c r="X485" s="42"/>
      <c r="Y485" s="42"/>
      <c r="Z485" s="42"/>
      <c r="AA485" s="42"/>
      <c r="AB485" s="42"/>
      <c r="AC485" s="41"/>
      <c r="AD485" s="42"/>
      <c r="AE485" s="42"/>
      <c r="AF485" s="42"/>
    </row>
    <row r="486" spans="1:32" s="45" customFormat="1" ht="44.25" customHeight="1" x14ac:dyDescent="0.2">
      <c r="A486" s="41" t="s">
        <v>2929</v>
      </c>
      <c r="B486" s="42">
        <v>692551001</v>
      </c>
      <c r="C486" s="41" t="s">
        <v>2450</v>
      </c>
      <c r="D486" s="42" t="s">
        <v>2465</v>
      </c>
      <c r="E486" s="42" t="s">
        <v>26</v>
      </c>
      <c r="F486" s="42" t="s">
        <v>2466</v>
      </c>
      <c r="G486" s="42" t="s">
        <v>28</v>
      </c>
      <c r="H486" s="42"/>
      <c r="I486" s="42"/>
      <c r="J486" s="42" t="s">
        <v>7570</v>
      </c>
      <c r="K486" s="42" t="s">
        <v>5538</v>
      </c>
      <c r="L486" s="42" t="s">
        <v>47</v>
      </c>
      <c r="M486" s="42" t="s">
        <v>2930</v>
      </c>
      <c r="N486" s="42" t="s">
        <v>7571</v>
      </c>
      <c r="O486" s="43" t="s">
        <v>7572</v>
      </c>
      <c r="P486" s="43"/>
      <c r="Q486" s="42">
        <v>91001</v>
      </c>
      <c r="R486" s="42" t="s">
        <v>2796</v>
      </c>
      <c r="S486" s="42">
        <v>39612</v>
      </c>
      <c r="T486" s="42">
        <v>7395</v>
      </c>
      <c r="U486" s="42"/>
      <c r="V486" s="42"/>
      <c r="W486" s="44"/>
      <c r="X486" s="42"/>
      <c r="Y486" s="42"/>
      <c r="Z486" s="42"/>
      <c r="AA486" s="42"/>
      <c r="AB486" s="42"/>
      <c r="AC486" s="41"/>
      <c r="AD486" s="42"/>
      <c r="AE486" s="42"/>
      <c r="AF486" s="42"/>
    </row>
    <row r="487" spans="1:32" s="45" customFormat="1" ht="44.25" customHeight="1" x14ac:dyDescent="0.2">
      <c r="A487" s="41" t="s">
        <v>7573</v>
      </c>
      <c r="B487" s="42">
        <v>691306003</v>
      </c>
      <c r="C487" s="41" t="s">
        <v>2450</v>
      </c>
      <c r="D487" s="42" t="s">
        <v>2476</v>
      </c>
      <c r="E487" s="42" t="s">
        <v>1469</v>
      </c>
      <c r="F487" s="42" t="s">
        <v>2477</v>
      </c>
      <c r="G487" s="42" t="s">
        <v>28</v>
      </c>
      <c r="H487" s="42"/>
      <c r="I487" s="42"/>
      <c r="J487" s="42" t="s">
        <v>2931</v>
      </c>
      <c r="K487" s="42" t="s">
        <v>2932</v>
      </c>
      <c r="L487" s="42" t="s">
        <v>5315</v>
      </c>
      <c r="M487" s="42" t="s">
        <v>2933</v>
      </c>
      <c r="N487" s="42"/>
      <c r="O487" s="43"/>
      <c r="P487" s="43"/>
      <c r="Q487" s="42">
        <v>91001</v>
      </c>
      <c r="R487" s="42" t="s">
        <v>2469</v>
      </c>
      <c r="S487" s="42">
        <v>38744</v>
      </c>
      <c r="T487" s="42">
        <v>7289</v>
      </c>
      <c r="U487" s="42"/>
      <c r="V487" s="42"/>
      <c r="W487" s="44"/>
      <c r="X487" s="42"/>
      <c r="Y487" s="42"/>
      <c r="Z487" s="42"/>
      <c r="AA487" s="42"/>
      <c r="AB487" s="42"/>
      <c r="AC487" s="41"/>
      <c r="AD487" s="42"/>
      <c r="AE487" s="42"/>
      <c r="AF487" s="42"/>
    </row>
    <row r="488" spans="1:32" s="45" customFormat="1" ht="44.25" customHeight="1" x14ac:dyDescent="0.2">
      <c r="A488" s="41" t="s">
        <v>6595</v>
      </c>
      <c r="B488" s="42" t="s">
        <v>8562</v>
      </c>
      <c r="C488" s="41"/>
      <c r="D488" s="42" t="s">
        <v>2476</v>
      </c>
      <c r="E488" s="42" t="s">
        <v>1469</v>
      </c>
      <c r="F488" s="42" t="s">
        <v>2477</v>
      </c>
      <c r="G488" s="42" t="s">
        <v>28</v>
      </c>
      <c r="H488" s="42"/>
      <c r="I488" s="42"/>
      <c r="J488" s="42" t="s">
        <v>6596</v>
      </c>
      <c r="K488" s="42" t="s">
        <v>6597</v>
      </c>
      <c r="L488" s="42" t="s">
        <v>48</v>
      </c>
      <c r="M488" s="42" t="s">
        <v>6598</v>
      </c>
      <c r="N488" s="42" t="s">
        <v>6599</v>
      </c>
      <c r="O488" s="43" t="s">
        <v>6600</v>
      </c>
      <c r="P488" s="43"/>
      <c r="Q488" s="42">
        <v>91001</v>
      </c>
      <c r="R488" s="42" t="s">
        <v>2469</v>
      </c>
      <c r="S488" s="42">
        <v>44300</v>
      </c>
      <c r="T488" s="42">
        <v>7731</v>
      </c>
      <c r="U488" s="42"/>
      <c r="V488" s="42"/>
      <c r="W488" s="44"/>
      <c r="X488" s="42"/>
      <c r="Y488" s="42"/>
      <c r="Z488" s="42"/>
      <c r="AA488" s="42"/>
      <c r="AB488" s="42"/>
      <c r="AC488" s="41"/>
      <c r="AD488" s="42"/>
      <c r="AE488" s="42"/>
      <c r="AF488" s="42"/>
    </row>
    <row r="489" spans="1:32" s="45" customFormat="1" ht="44.25" customHeight="1" x14ac:dyDescent="0.2">
      <c r="A489" s="41" t="s">
        <v>2934</v>
      </c>
      <c r="B489" s="42">
        <v>692541006</v>
      </c>
      <c r="C489" s="41" t="s">
        <v>2450</v>
      </c>
      <c r="D489" s="42" t="s">
        <v>2465</v>
      </c>
      <c r="E489" s="42" t="s">
        <v>26</v>
      </c>
      <c r="F489" s="42" t="s">
        <v>2466</v>
      </c>
      <c r="G489" s="42" t="s">
        <v>28</v>
      </c>
      <c r="H489" s="42"/>
      <c r="I489" s="42"/>
      <c r="J489" s="42" t="s">
        <v>2935</v>
      </c>
      <c r="K489" s="42" t="s">
        <v>2936</v>
      </c>
      <c r="L489" s="42" t="s">
        <v>47</v>
      </c>
      <c r="M489" s="42" t="s">
        <v>2937</v>
      </c>
      <c r="N489" s="42" t="s">
        <v>7574</v>
      </c>
      <c r="O489" s="43" t="s">
        <v>7575</v>
      </c>
      <c r="P489" s="43"/>
      <c r="Q489" s="42">
        <v>91001</v>
      </c>
      <c r="R489" s="42" t="s">
        <v>2469</v>
      </c>
      <c r="S489" s="42">
        <v>37970</v>
      </c>
      <c r="T489" s="42">
        <v>7071</v>
      </c>
      <c r="U489" s="42"/>
      <c r="V489" s="42"/>
      <c r="W489" s="44"/>
      <c r="X489" s="42"/>
      <c r="Y489" s="42"/>
      <c r="Z489" s="42"/>
      <c r="AA489" s="42"/>
      <c r="AB489" s="42"/>
      <c r="AC489" s="41"/>
      <c r="AD489" s="42"/>
      <c r="AE489" s="42"/>
      <c r="AF489" s="42"/>
    </row>
    <row r="490" spans="1:32" s="45" customFormat="1" ht="44.25" customHeight="1" x14ac:dyDescent="0.2">
      <c r="A490" s="41" t="s">
        <v>7576</v>
      </c>
      <c r="B490" s="42">
        <v>691604004</v>
      </c>
      <c r="C490" s="41" t="s">
        <v>2450</v>
      </c>
      <c r="D490" s="42" t="s">
        <v>540</v>
      </c>
      <c r="E490" s="42" t="s">
        <v>26</v>
      </c>
      <c r="F490" s="42" t="s">
        <v>2556</v>
      </c>
      <c r="G490" s="42" t="s">
        <v>28</v>
      </c>
      <c r="H490" s="42"/>
      <c r="I490" s="42"/>
      <c r="J490" s="42" t="s">
        <v>2938</v>
      </c>
      <c r="K490" s="42" t="s">
        <v>2939</v>
      </c>
      <c r="L490" s="42" t="s">
        <v>309</v>
      </c>
      <c r="M490" s="42" t="s">
        <v>2941</v>
      </c>
      <c r="N490" s="42" t="s">
        <v>2940</v>
      </c>
      <c r="O490" s="43"/>
      <c r="P490" s="43"/>
      <c r="Q490" s="42">
        <v>91001</v>
      </c>
      <c r="R490" s="42" t="s">
        <v>2942</v>
      </c>
      <c r="S490" s="42">
        <v>38768</v>
      </c>
      <c r="T490" s="42">
        <v>7305</v>
      </c>
      <c r="U490" s="42"/>
      <c r="V490" s="42"/>
      <c r="W490" s="44"/>
      <c r="X490" s="42"/>
      <c r="Y490" s="42"/>
      <c r="Z490" s="42"/>
      <c r="AA490" s="42"/>
      <c r="AB490" s="42"/>
      <c r="AC490" s="41"/>
      <c r="AD490" s="42"/>
      <c r="AE490" s="42"/>
      <c r="AF490" s="42"/>
    </row>
    <row r="491" spans="1:32" s="45" customFormat="1" ht="44.25" customHeight="1" x14ac:dyDescent="0.2">
      <c r="A491" s="41" t="s">
        <v>2943</v>
      </c>
      <c r="B491" s="42">
        <v>690511002</v>
      </c>
      <c r="C491" s="41" t="s">
        <v>2450</v>
      </c>
      <c r="D491" s="42" t="s">
        <v>2465</v>
      </c>
      <c r="E491" s="42" t="s">
        <v>26</v>
      </c>
      <c r="F491" s="42" t="s">
        <v>2466</v>
      </c>
      <c r="G491" s="42" t="s">
        <v>28</v>
      </c>
      <c r="H491" s="42"/>
      <c r="I491" s="42"/>
      <c r="J491" s="42" t="s">
        <v>5452</v>
      </c>
      <c r="K491" s="42" t="s">
        <v>2944</v>
      </c>
      <c r="L491" s="42" t="s">
        <v>538</v>
      </c>
      <c r="M491" s="42" t="s">
        <v>681</v>
      </c>
      <c r="N491" s="42" t="s">
        <v>5453</v>
      </c>
      <c r="O491" s="43" t="s">
        <v>5454</v>
      </c>
      <c r="P491" s="43"/>
      <c r="Q491" s="42" t="s">
        <v>2691</v>
      </c>
      <c r="R491" s="42" t="s">
        <v>2469</v>
      </c>
      <c r="S491" s="42">
        <v>38159</v>
      </c>
      <c r="T491" s="42">
        <v>7128</v>
      </c>
      <c r="U491" s="42"/>
      <c r="V491" s="42"/>
      <c r="W491" s="44"/>
      <c r="X491" s="42"/>
      <c r="Y491" s="42"/>
      <c r="Z491" s="42"/>
      <c r="AA491" s="42"/>
      <c r="AB491" s="42"/>
      <c r="AC491" s="41"/>
      <c r="AD491" s="42"/>
      <c r="AE491" s="42"/>
      <c r="AF491" s="42"/>
    </row>
    <row r="492" spans="1:32" s="45" customFormat="1" ht="44.25" customHeight="1" x14ac:dyDescent="0.2">
      <c r="A492" s="41" t="s">
        <v>7577</v>
      </c>
      <c r="B492" s="42" t="s">
        <v>8563</v>
      </c>
      <c r="C492" s="41" t="s">
        <v>2450</v>
      </c>
      <c r="D492" s="42" t="s">
        <v>2465</v>
      </c>
      <c r="E492" s="42" t="s">
        <v>26</v>
      </c>
      <c r="F492" s="42" t="s">
        <v>2466</v>
      </c>
      <c r="G492" s="42" t="s">
        <v>28</v>
      </c>
      <c r="H492" s="42"/>
      <c r="I492" s="42"/>
      <c r="J492" s="42" t="s">
        <v>7578</v>
      </c>
      <c r="K492" s="42" t="s">
        <v>2945</v>
      </c>
      <c r="L492" s="42" t="s">
        <v>309</v>
      </c>
      <c r="M492" s="42" t="s">
        <v>2947</v>
      </c>
      <c r="N492" s="42" t="s">
        <v>2946</v>
      </c>
      <c r="O492" s="43"/>
      <c r="P492" s="43"/>
      <c r="Q492" s="42">
        <v>91001</v>
      </c>
      <c r="R492" s="42" t="s">
        <v>2948</v>
      </c>
      <c r="S492" s="42">
        <v>38736</v>
      </c>
      <c r="T492" s="42">
        <v>7267</v>
      </c>
      <c r="U492" s="42"/>
      <c r="V492" s="42"/>
      <c r="W492" s="44"/>
      <c r="X492" s="42"/>
      <c r="Y492" s="42"/>
      <c r="Z492" s="42"/>
      <c r="AA492" s="42"/>
      <c r="AB492" s="42"/>
      <c r="AC492" s="41"/>
      <c r="AD492" s="42"/>
      <c r="AE492" s="42"/>
      <c r="AF492" s="42"/>
    </row>
    <row r="493" spans="1:32" s="45" customFormat="1" ht="44.25" customHeight="1" x14ac:dyDescent="0.2">
      <c r="A493" s="41" t="s">
        <v>2949</v>
      </c>
      <c r="B493" s="42">
        <v>692006003</v>
      </c>
      <c r="C493" s="41" t="s">
        <v>2450</v>
      </c>
      <c r="D493" s="42" t="s">
        <v>2465</v>
      </c>
      <c r="E493" s="42" t="s">
        <v>26</v>
      </c>
      <c r="F493" s="42" t="s">
        <v>2466</v>
      </c>
      <c r="G493" s="42" t="s">
        <v>28</v>
      </c>
      <c r="H493" s="42"/>
      <c r="I493" s="42"/>
      <c r="J493" s="42" t="s">
        <v>2950</v>
      </c>
      <c r="K493" s="42" t="s">
        <v>2951</v>
      </c>
      <c r="L493" s="42" t="s">
        <v>5316</v>
      </c>
      <c r="M493" s="42" t="s">
        <v>1061</v>
      </c>
      <c r="N493" s="42" t="s">
        <v>5482</v>
      </c>
      <c r="O493" s="43" t="s">
        <v>5483</v>
      </c>
      <c r="P493" s="43"/>
      <c r="Q493" s="42">
        <v>91001</v>
      </c>
      <c r="R493" s="42" t="s">
        <v>2469</v>
      </c>
      <c r="S493" s="42">
        <v>42991</v>
      </c>
      <c r="T493" s="42">
        <v>7636</v>
      </c>
      <c r="U493" s="42"/>
      <c r="V493" s="42"/>
      <c r="W493" s="44"/>
      <c r="X493" s="42"/>
      <c r="Y493" s="42"/>
      <c r="Z493" s="42"/>
      <c r="AA493" s="42"/>
      <c r="AB493" s="42"/>
      <c r="AC493" s="41"/>
      <c r="AD493" s="42"/>
      <c r="AE493" s="42"/>
      <c r="AF493" s="42"/>
    </row>
    <row r="494" spans="1:32" s="45" customFormat="1" ht="44.25" customHeight="1" x14ac:dyDescent="0.2">
      <c r="A494" s="41" t="s">
        <v>2952</v>
      </c>
      <c r="B494" s="42">
        <v>690415003</v>
      </c>
      <c r="C494" s="41" t="s">
        <v>2450</v>
      </c>
      <c r="D494" s="42" t="s">
        <v>540</v>
      </c>
      <c r="E494" s="42" t="s">
        <v>26</v>
      </c>
      <c r="F494" s="42" t="s">
        <v>541</v>
      </c>
      <c r="G494" s="42" t="s">
        <v>28</v>
      </c>
      <c r="H494" s="42"/>
      <c r="I494" s="42"/>
      <c r="J494" s="42" t="s">
        <v>7579</v>
      </c>
      <c r="K494" s="42" t="s">
        <v>2954</v>
      </c>
      <c r="L494" s="42" t="s">
        <v>5313</v>
      </c>
      <c r="M494" s="42" t="s">
        <v>1984</v>
      </c>
      <c r="N494" s="42" t="s">
        <v>2955</v>
      </c>
      <c r="O494" s="43" t="s">
        <v>2953</v>
      </c>
      <c r="P494" s="43"/>
      <c r="Q494" s="42">
        <v>91001</v>
      </c>
      <c r="R494" s="42" t="s">
        <v>2533</v>
      </c>
      <c r="S494" s="42">
        <v>42053</v>
      </c>
      <c r="T494" s="42">
        <v>7534</v>
      </c>
      <c r="U494" s="42"/>
      <c r="V494" s="42"/>
      <c r="W494" s="44"/>
      <c r="X494" s="42"/>
      <c r="Y494" s="42"/>
      <c r="Z494" s="42"/>
      <c r="AA494" s="42"/>
      <c r="AB494" s="42"/>
      <c r="AC494" s="41"/>
      <c r="AD494" s="42"/>
      <c r="AE494" s="42"/>
      <c r="AF494" s="42"/>
    </row>
    <row r="495" spans="1:32" s="45" customFormat="1" ht="44.25" customHeight="1" x14ac:dyDescent="0.2">
      <c r="A495" s="41" t="s">
        <v>2956</v>
      </c>
      <c r="B495" s="42">
        <v>691513009</v>
      </c>
      <c r="C495" s="41" t="s">
        <v>2450</v>
      </c>
      <c r="D495" s="42" t="s">
        <v>2465</v>
      </c>
      <c r="E495" s="42" t="s">
        <v>26</v>
      </c>
      <c r="F495" s="42" t="s">
        <v>2466</v>
      </c>
      <c r="G495" s="42" t="s">
        <v>28</v>
      </c>
      <c r="H495" s="42"/>
      <c r="I495" s="42"/>
      <c r="J495" s="42" t="s">
        <v>7580</v>
      </c>
      <c r="K495" s="42" t="s">
        <v>2958</v>
      </c>
      <c r="L495" s="42" t="s">
        <v>309</v>
      </c>
      <c r="M495" s="42" t="s">
        <v>2960</v>
      </c>
      <c r="N495" s="42" t="s">
        <v>2959</v>
      </c>
      <c r="O495" s="43" t="s">
        <v>2957</v>
      </c>
      <c r="P495" s="43"/>
      <c r="Q495" s="42">
        <v>91001</v>
      </c>
      <c r="R495" s="42" t="s">
        <v>2469</v>
      </c>
      <c r="S495" s="42">
        <v>37970</v>
      </c>
      <c r="T495" s="42">
        <v>7090</v>
      </c>
      <c r="U495" s="42"/>
      <c r="V495" s="42"/>
      <c r="W495" s="44"/>
      <c r="X495" s="42"/>
      <c r="Y495" s="42"/>
      <c r="Z495" s="42"/>
      <c r="AA495" s="42"/>
      <c r="AB495" s="42"/>
      <c r="AC495" s="41"/>
      <c r="AD495" s="42"/>
      <c r="AE495" s="42"/>
      <c r="AF495" s="42"/>
    </row>
    <row r="496" spans="1:32" s="45" customFormat="1" ht="44.25" customHeight="1" x14ac:dyDescent="0.2">
      <c r="A496" s="41" t="s">
        <v>2961</v>
      </c>
      <c r="B496" s="42">
        <v>690604000</v>
      </c>
      <c r="C496" s="41" t="s">
        <v>2450</v>
      </c>
      <c r="D496" s="42" t="s">
        <v>2465</v>
      </c>
      <c r="E496" s="42" t="s">
        <v>26</v>
      </c>
      <c r="F496" s="42" t="s">
        <v>2466</v>
      </c>
      <c r="G496" s="42" t="s">
        <v>28</v>
      </c>
      <c r="H496" s="42"/>
      <c r="I496" s="42"/>
      <c r="J496" s="42" t="s">
        <v>2962</v>
      </c>
      <c r="K496" s="42" t="s">
        <v>2963</v>
      </c>
      <c r="L496" s="42" t="s">
        <v>538</v>
      </c>
      <c r="M496" s="42" t="s">
        <v>2965</v>
      </c>
      <c r="N496" s="42" t="s">
        <v>2964</v>
      </c>
      <c r="O496" s="43"/>
      <c r="P496" s="43"/>
      <c r="Q496" s="42">
        <v>91001</v>
      </c>
      <c r="R496" s="42" t="s">
        <v>2469</v>
      </c>
      <c r="S496" s="42">
        <v>38737</v>
      </c>
      <c r="T496" s="42">
        <v>7300</v>
      </c>
      <c r="U496" s="42"/>
      <c r="V496" s="42"/>
      <c r="W496" s="44"/>
      <c r="X496" s="42"/>
      <c r="Y496" s="42"/>
      <c r="Z496" s="42"/>
      <c r="AA496" s="42"/>
      <c r="AB496" s="42"/>
      <c r="AC496" s="41"/>
      <c r="AD496" s="42"/>
      <c r="AE496" s="42"/>
      <c r="AF496" s="42"/>
    </row>
    <row r="497" spans="1:32" s="45" customFormat="1" ht="44.25" customHeight="1" x14ac:dyDescent="0.2">
      <c r="A497" s="41" t="s">
        <v>7581</v>
      </c>
      <c r="B497" s="42">
        <v>690802007</v>
      </c>
      <c r="C497" s="41" t="s">
        <v>2450</v>
      </c>
      <c r="D497" s="42" t="s">
        <v>2465</v>
      </c>
      <c r="E497" s="42" t="s">
        <v>26</v>
      </c>
      <c r="F497" s="42" t="s">
        <v>2466</v>
      </c>
      <c r="G497" s="42" t="s">
        <v>28</v>
      </c>
      <c r="H497" s="42"/>
      <c r="I497" s="42"/>
      <c r="J497" s="42" t="s">
        <v>7582</v>
      </c>
      <c r="K497" s="42" t="s">
        <v>2966</v>
      </c>
      <c r="L497" s="42" t="s">
        <v>5314</v>
      </c>
      <c r="M497" s="42" t="s">
        <v>2968</v>
      </c>
      <c r="N497" s="42" t="s">
        <v>2967</v>
      </c>
      <c r="O497" s="43"/>
      <c r="P497" s="43"/>
      <c r="Q497" s="42">
        <v>91001</v>
      </c>
      <c r="R497" s="42" t="s">
        <v>2469</v>
      </c>
      <c r="S497" s="42">
        <v>38712</v>
      </c>
      <c r="T497" s="42">
        <v>7235</v>
      </c>
      <c r="U497" s="42"/>
      <c r="V497" s="42"/>
      <c r="W497" s="44"/>
      <c r="X497" s="42"/>
      <c r="Y497" s="42"/>
      <c r="Z497" s="42"/>
      <c r="AA497" s="42"/>
      <c r="AB497" s="42"/>
      <c r="AC497" s="41"/>
      <c r="AD497" s="42"/>
      <c r="AE497" s="42"/>
      <c r="AF497" s="42"/>
    </row>
    <row r="498" spans="1:32" s="45" customFormat="1" ht="44.25" customHeight="1" x14ac:dyDescent="0.2">
      <c r="A498" s="41" t="s">
        <v>2969</v>
      </c>
      <c r="B498" s="42" t="s">
        <v>8564</v>
      </c>
      <c r="C498" s="41" t="s">
        <v>2970</v>
      </c>
      <c r="D498" s="42" t="s">
        <v>2465</v>
      </c>
      <c r="E498" s="42" t="s">
        <v>2971</v>
      </c>
      <c r="F498" s="42" t="s">
        <v>2466</v>
      </c>
      <c r="G498" s="42" t="s">
        <v>28</v>
      </c>
      <c r="H498" s="42"/>
      <c r="I498" s="42"/>
      <c r="J498" s="42" t="s">
        <v>2972</v>
      </c>
      <c r="K498" s="42" t="s">
        <v>2974</v>
      </c>
      <c r="L498" s="42" t="s">
        <v>47</v>
      </c>
      <c r="M498" s="42" t="s">
        <v>1637</v>
      </c>
      <c r="N498" s="42" t="s">
        <v>2973</v>
      </c>
      <c r="O498" s="43" t="s">
        <v>5455</v>
      </c>
      <c r="P498" s="43"/>
      <c r="Q498" s="42">
        <v>91001</v>
      </c>
      <c r="R498" s="42" t="s">
        <v>2469</v>
      </c>
      <c r="S498" s="42">
        <v>37970</v>
      </c>
      <c r="T498" s="42">
        <v>7081</v>
      </c>
      <c r="U498" s="42"/>
      <c r="V498" s="42"/>
      <c r="W498" s="44"/>
      <c r="X498" s="42"/>
      <c r="Y498" s="42"/>
      <c r="Z498" s="42"/>
      <c r="AA498" s="42"/>
      <c r="AB498" s="42"/>
      <c r="AC498" s="41"/>
      <c r="AD498" s="42"/>
      <c r="AE498" s="42"/>
      <c r="AF498" s="42"/>
    </row>
    <row r="499" spans="1:32" s="45" customFormat="1" ht="44.25" customHeight="1" x14ac:dyDescent="0.2">
      <c r="A499" s="41" t="s">
        <v>2975</v>
      </c>
      <c r="B499" s="42">
        <v>692005007</v>
      </c>
      <c r="C499" s="41" t="s">
        <v>2450</v>
      </c>
      <c r="D499" s="42" t="s">
        <v>540</v>
      </c>
      <c r="E499" s="42" t="s">
        <v>26</v>
      </c>
      <c r="F499" s="42" t="s">
        <v>541</v>
      </c>
      <c r="G499" s="42" t="s">
        <v>28</v>
      </c>
      <c r="H499" s="42"/>
      <c r="I499" s="42"/>
      <c r="J499" s="42" t="s">
        <v>5249</v>
      </c>
      <c r="K499" s="42" t="s">
        <v>5250</v>
      </c>
      <c r="L499" s="42" t="s">
        <v>5316</v>
      </c>
      <c r="M499" s="42" t="s">
        <v>5251</v>
      </c>
      <c r="N499" s="42"/>
      <c r="O499" s="43"/>
      <c r="P499" s="43"/>
      <c r="Q499" s="42">
        <v>91001</v>
      </c>
      <c r="R499" s="42" t="s">
        <v>2608</v>
      </c>
      <c r="S499" s="42">
        <v>41939</v>
      </c>
      <c r="T499" s="42">
        <v>7515</v>
      </c>
      <c r="U499" s="42"/>
      <c r="V499" s="42"/>
      <c r="W499" s="44"/>
      <c r="X499" s="42"/>
      <c r="Y499" s="42"/>
      <c r="Z499" s="42"/>
      <c r="AA499" s="42"/>
      <c r="AB499" s="42"/>
      <c r="AC499" s="41"/>
      <c r="AD499" s="42"/>
      <c r="AE499" s="42"/>
      <c r="AF499" s="42"/>
    </row>
    <row r="500" spans="1:32" s="45" customFormat="1" ht="44.25" customHeight="1" x14ac:dyDescent="0.2">
      <c r="A500" s="41" t="s">
        <v>7583</v>
      </c>
      <c r="B500" s="42">
        <v>690709007</v>
      </c>
      <c r="C500" s="41" t="s">
        <v>2450</v>
      </c>
      <c r="D500" s="42" t="s">
        <v>2465</v>
      </c>
      <c r="E500" s="42" t="s">
        <v>26</v>
      </c>
      <c r="F500" s="42" t="s">
        <v>2466</v>
      </c>
      <c r="G500" s="42" t="s">
        <v>28</v>
      </c>
      <c r="H500" s="42"/>
      <c r="I500" s="42"/>
      <c r="J500" s="42" t="s">
        <v>7584</v>
      </c>
      <c r="K500" s="42" t="s">
        <v>2976</v>
      </c>
      <c r="L500" s="42" t="s">
        <v>47</v>
      </c>
      <c r="M500" s="42" t="s">
        <v>2978</v>
      </c>
      <c r="N500" s="42" t="s">
        <v>2977</v>
      </c>
      <c r="O500" s="43" t="s">
        <v>7585</v>
      </c>
      <c r="P500" s="43"/>
      <c r="Q500" s="42">
        <v>91001</v>
      </c>
      <c r="R500" s="42" t="s">
        <v>2498</v>
      </c>
      <c r="S500" s="42">
        <v>38531</v>
      </c>
      <c r="T500" s="42">
        <v>7176</v>
      </c>
      <c r="U500" s="42"/>
      <c r="V500" s="42"/>
      <c r="W500" s="44"/>
      <c r="X500" s="42"/>
      <c r="Y500" s="42"/>
      <c r="Z500" s="42"/>
      <c r="AA500" s="42"/>
      <c r="AB500" s="42"/>
      <c r="AC500" s="41"/>
      <c r="AD500" s="42"/>
      <c r="AE500" s="42"/>
      <c r="AF500" s="42"/>
    </row>
    <row r="501" spans="1:32" s="45" customFormat="1" ht="44.25" customHeight="1" x14ac:dyDescent="0.2">
      <c r="A501" s="41" t="s">
        <v>2979</v>
      </c>
      <c r="B501" s="42">
        <v>690815001</v>
      </c>
      <c r="C501" s="41" t="s">
        <v>2450</v>
      </c>
      <c r="D501" s="42" t="s">
        <v>540</v>
      </c>
      <c r="E501" s="42" t="s">
        <v>26</v>
      </c>
      <c r="F501" s="42" t="s">
        <v>541</v>
      </c>
      <c r="G501" s="42" t="s">
        <v>28</v>
      </c>
      <c r="H501" s="42"/>
      <c r="I501" s="42"/>
      <c r="J501" s="42" t="s">
        <v>7586</v>
      </c>
      <c r="K501" s="42" t="s">
        <v>2980</v>
      </c>
      <c r="L501" s="42" t="s">
        <v>5314</v>
      </c>
      <c r="M501" s="42" t="s">
        <v>2981</v>
      </c>
      <c r="N501" s="42" t="s">
        <v>5490</v>
      </c>
      <c r="O501" s="43" t="s">
        <v>5491</v>
      </c>
      <c r="P501" s="43"/>
      <c r="Q501" s="42">
        <v>91001</v>
      </c>
      <c r="R501" s="42" t="s">
        <v>2608</v>
      </c>
      <c r="S501" s="42">
        <v>41906</v>
      </c>
      <c r="T501" s="42">
        <v>7508</v>
      </c>
      <c r="U501" s="42"/>
      <c r="V501" s="42"/>
      <c r="W501" s="44"/>
      <c r="X501" s="42"/>
      <c r="Y501" s="42"/>
      <c r="Z501" s="42"/>
      <c r="AA501" s="42"/>
      <c r="AB501" s="42"/>
      <c r="AC501" s="41"/>
      <c r="AD501" s="42"/>
      <c r="AE501" s="42"/>
      <c r="AF501" s="42"/>
    </row>
    <row r="502" spans="1:32" s="45" customFormat="1" ht="44.25" customHeight="1" x14ac:dyDescent="0.2">
      <c r="A502" s="41" t="s">
        <v>6676</v>
      </c>
      <c r="B502" s="42">
        <v>690733005</v>
      </c>
      <c r="C502" s="41" t="s">
        <v>2450</v>
      </c>
      <c r="D502" s="42" t="s">
        <v>2465</v>
      </c>
      <c r="E502" s="42" t="s">
        <v>26</v>
      </c>
      <c r="F502" s="42" t="s">
        <v>2466</v>
      </c>
      <c r="G502" s="42" t="s">
        <v>28</v>
      </c>
      <c r="H502" s="42"/>
      <c r="I502" s="42"/>
      <c r="J502" s="42" t="s">
        <v>2982</v>
      </c>
      <c r="K502" s="42" t="s">
        <v>2984</v>
      </c>
      <c r="L502" s="42" t="s">
        <v>47</v>
      </c>
      <c r="M502" s="42" t="s">
        <v>2986</v>
      </c>
      <c r="N502" s="42" t="s">
        <v>2985</v>
      </c>
      <c r="O502" s="43" t="s">
        <v>2983</v>
      </c>
      <c r="P502" s="43"/>
      <c r="Q502" s="42">
        <v>91001</v>
      </c>
      <c r="R502" s="42" t="s">
        <v>2469</v>
      </c>
      <c r="S502" s="42">
        <v>38509</v>
      </c>
      <c r="T502" s="42">
        <v>7171</v>
      </c>
      <c r="U502" s="42"/>
      <c r="V502" s="42"/>
      <c r="W502" s="44"/>
      <c r="X502" s="42"/>
      <c r="Y502" s="42"/>
      <c r="Z502" s="42"/>
      <c r="AA502" s="42"/>
      <c r="AB502" s="42"/>
      <c r="AC502" s="41"/>
      <c r="AD502" s="42"/>
      <c r="AE502" s="42"/>
      <c r="AF502" s="42"/>
    </row>
    <row r="503" spans="1:32" s="45" customFormat="1" ht="44.25" customHeight="1" x14ac:dyDescent="0.2">
      <c r="A503" s="41" t="s">
        <v>2987</v>
      </c>
      <c r="B503" s="42">
        <v>692004000</v>
      </c>
      <c r="C503" s="41" t="s">
        <v>2450</v>
      </c>
      <c r="D503" s="42" t="s">
        <v>540</v>
      </c>
      <c r="E503" s="42" t="s">
        <v>26</v>
      </c>
      <c r="F503" s="42" t="s">
        <v>541</v>
      </c>
      <c r="G503" s="42" t="s">
        <v>2988</v>
      </c>
      <c r="H503" s="42"/>
      <c r="I503" s="42"/>
      <c r="J503" s="42" t="s">
        <v>2989</v>
      </c>
      <c r="K503" s="42" t="s">
        <v>2991</v>
      </c>
      <c r="L503" s="42" t="s">
        <v>5316</v>
      </c>
      <c r="M503" s="42" t="s">
        <v>2993</v>
      </c>
      <c r="N503" s="42" t="s">
        <v>2992</v>
      </c>
      <c r="O503" s="43" t="s">
        <v>2990</v>
      </c>
      <c r="P503" s="43"/>
      <c r="Q503" s="42">
        <v>91001</v>
      </c>
      <c r="R503" s="42" t="s">
        <v>2608</v>
      </c>
      <c r="S503" s="42">
        <v>41996</v>
      </c>
      <c r="T503" s="42">
        <v>7520</v>
      </c>
      <c r="U503" s="42"/>
      <c r="V503" s="42"/>
      <c r="W503" s="44"/>
      <c r="X503" s="42"/>
      <c r="Y503" s="42"/>
      <c r="Z503" s="42"/>
      <c r="AA503" s="42"/>
      <c r="AB503" s="42"/>
      <c r="AC503" s="41"/>
      <c r="AD503" s="42"/>
      <c r="AE503" s="42"/>
      <c r="AF503" s="42"/>
    </row>
    <row r="504" spans="1:32" s="45" customFormat="1" ht="44.25" customHeight="1" x14ac:dyDescent="0.2">
      <c r="A504" s="41" t="s">
        <v>2994</v>
      </c>
      <c r="B504" s="42">
        <v>691109003</v>
      </c>
      <c r="C504" s="41" t="s">
        <v>2450</v>
      </c>
      <c r="D504" s="42" t="s">
        <v>2465</v>
      </c>
      <c r="E504" s="42" t="s">
        <v>26</v>
      </c>
      <c r="F504" s="42" t="s">
        <v>2466</v>
      </c>
      <c r="G504" s="42" t="s">
        <v>28</v>
      </c>
      <c r="H504" s="42"/>
      <c r="I504" s="42"/>
      <c r="J504" s="42" t="s">
        <v>2995</v>
      </c>
      <c r="K504" s="42" t="s">
        <v>2997</v>
      </c>
      <c r="L504" s="42" t="s">
        <v>5315</v>
      </c>
      <c r="M504" s="42" t="s">
        <v>2999</v>
      </c>
      <c r="N504" s="42" t="s">
        <v>2998</v>
      </c>
      <c r="O504" s="43" t="s">
        <v>2996</v>
      </c>
      <c r="P504" s="43"/>
      <c r="Q504" s="42">
        <v>91001</v>
      </c>
      <c r="R504" s="42" t="s">
        <v>2469</v>
      </c>
      <c r="S504" s="42">
        <v>38709</v>
      </c>
      <c r="T504" s="42">
        <v>7234</v>
      </c>
      <c r="U504" s="42"/>
      <c r="V504" s="42"/>
      <c r="W504" s="44"/>
      <c r="X504" s="42"/>
      <c r="Y504" s="42"/>
      <c r="Z504" s="42"/>
      <c r="AA504" s="42"/>
      <c r="AB504" s="42"/>
      <c r="AC504" s="41"/>
      <c r="AD504" s="42"/>
      <c r="AE504" s="42"/>
      <c r="AF504" s="42"/>
    </row>
    <row r="505" spans="1:32" s="45" customFormat="1" ht="44.25" customHeight="1" x14ac:dyDescent="0.2">
      <c r="A505" s="41" t="s">
        <v>7587</v>
      </c>
      <c r="B505" s="42">
        <v>692205006</v>
      </c>
      <c r="C505" s="41" t="s">
        <v>2450</v>
      </c>
      <c r="D505" s="42" t="s">
        <v>2465</v>
      </c>
      <c r="E505" s="42" t="s">
        <v>26</v>
      </c>
      <c r="F505" s="42" t="s">
        <v>2466</v>
      </c>
      <c r="G505" s="42" t="s">
        <v>28</v>
      </c>
      <c r="H505" s="42"/>
      <c r="I505" s="42"/>
      <c r="J505" s="42" t="s">
        <v>5641</v>
      </c>
      <c r="K505" s="42" t="s">
        <v>3000</v>
      </c>
      <c r="L505" s="42" t="s">
        <v>5310</v>
      </c>
      <c r="M505" s="42" t="s">
        <v>3001</v>
      </c>
      <c r="N505" s="42" t="s">
        <v>5642</v>
      </c>
      <c r="O505" s="43" t="s">
        <v>5643</v>
      </c>
      <c r="P505" s="43"/>
      <c r="Q505" s="42">
        <v>91001</v>
      </c>
      <c r="R505" s="42" t="s">
        <v>3002</v>
      </c>
      <c r="S505" s="42">
        <v>37970</v>
      </c>
      <c r="T505" s="42">
        <v>6995</v>
      </c>
      <c r="U505" s="42"/>
      <c r="V505" s="42"/>
      <c r="W505" s="44"/>
      <c r="X505" s="42"/>
      <c r="Y505" s="42"/>
      <c r="Z505" s="42"/>
      <c r="AA505" s="42"/>
      <c r="AB505" s="42"/>
      <c r="AC505" s="41"/>
      <c r="AD505" s="42"/>
      <c r="AE505" s="42"/>
      <c r="AF505" s="42"/>
    </row>
    <row r="506" spans="1:32" s="45" customFormat="1" ht="44.25" customHeight="1" x14ac:dyDescent="0.2">
      <c r="A506" s="41" t="s">
        <v>3003</v>
      </c>
      <c r="B506" s="42">
        <v>690204002</v>
      </c>
      <c r="C506" s="41" t="s">
        <v>2450</v>
      </c>
      <c r="D506" s="42" t="s">
        <v>540</v>
      </c>
      <c r="E506" s="42" t="s">
        <v>26</v>
      </c>
      <c r="F506" s="42" t="s">
        <v>541</v>
      </c>
      <c r="G506" s="42" t="s">
        <v>28</v>
      </c>
      <c r="H506" s="42"/>
      <c r="I506" s="42"/>
      <c r="J506" s="42" t="s">
        <v>3004</v>
      </c>
      <c r="K506" s="42" t="s">
        <v>3006</v>
      </c>
      <c r="L506" s="42" t="s">
        <v>5311</v>
      </c>
      <c r="M506" s="42" t="s">
        <v>3008</v>
      </c>
      <c r="N506" s="42" t="s">
        <v>3007</v>
      </c>
      <c r="O506" s="43" t="s">
        <v>3005</v>
      </c>
      <c r="P506" s="43"/>
      <c r="Q506" s="42">
        <v>91001</v>
      </c>
      <c r="R506" s="42" t="s">
        <v>2498</v>
      </c>
      <c r="S506" s="42">
        <v>38618</v>
      </c>
      <c r="T506" s="42">
        <v>7194</v>
      </c>
      <c r="U506" s="42"/>
      <c r="V506" s="42"/>
      <c r="W506" s="44"/>
      <c r="X506" s="42"/>
      <c r="Y506" s="42"/>
      <c r="Z506" s="42"/>
      <c r="AA506" s="42"/>
      <c r="AB506" s="42"/>
      <c r="AC506" s="41"/>
      <c r="AD506" s="42"/>
      <c r="AE506" s="42"/>
      <c r="AF506" s="42"/>
    </row>
    <row r="507" spans="1:32" s="45" customFormat="1" ht="44.25" customHeight="1" x14ac:dyDescent="0.2">
      <c r="A507" s="41" t="s">
        <v>3009</v>
      </c>
      <c r="B507" s="42">
        <v>690729008</v>
      </c>
      <c r="C507" s="41" t="s">
        <v>2450</v>
      </c>
      <c r="D507" s="42" t="s">
        <v>2465</v>
      </c>
      <c r="E507" s="42" t="s">
        <v>26</v>
      </c>
      <c r="F507" s="42" t="s">
        <v>2466</v>
      </c>
      <c r="G507" s="42" t="s">
        <v>28</v>
      </c>
      <c r="H507" s="42"/>
      <c r="I507" s="42"/>
      <c r="J507" s="42" t="s">
        <v>5493</v>
      </c>
      <c r="K507" s="42" t="s">
        <v>3010</v>
      </c>
      <c r="L507" s="42" t="s">
        <v>5354</v>
      </c>
      <c r="M507" s="42" t="s">
        <v>3011</v>
      </c>
      <c r="N507" s="42" t="s">
        <v>5494</v>
      </c>
      <c r="O507" s="43" t="s">
        <v>5495</v>
      </c>
      <c r="P507" s="43"/>
      <c r="Q507" s="42">
        <v>91001</v>
      </c>
      <c r="R507" s="42" t="s">
        <v>2498</v>
      </c>
      <c r="S507" s="42">
        <v>37970</v>
      </c>
      <c r="T507" s="42">
        <v>7136</v>
      </c>
      <c r="U507" s="42"/>
      <c r="V507" s="42"/>
      <c r="W507" s="44"/>
      <c r="X507" s="42"/>
      <c r="Y507" s="42"/>
      <c r="Z507" s="42"/>
      <c r="AA507" s="42"/>
      <c r="AB507" s="42"/>
      <c r="AC507" s="41"/>
      <c r="AD507" s="42"/>
      <c r="AE507" s="42"/>
      <c r="AF507" s="42"/>
    </row>
    <row r="508" spans="1:32" s="45" customFormat="1" ht="44.25" customHeight="1" x14ac:dyDescent="0.2">
      <c r="A508" s="41" t="s">
        <v>3012</v>
      </c>
      <c r="B508" s="42">
        <v>691101002</v>
      </c>
      <c r="C508" s="41" t="s">
        <v>2450</v>
      </c>
      <c r="D508" s="42" t="s">
        <v>2465</v>
      </c>
      <c r="E508" s="42" t="s">
        <v>26</v>
      </c>
      <c r="F508" s="42" t="s">
        <v>2466</v>
      </c>
      <c r="G508" s="42" t="s">
        <v>28</v>
      </c>
      <c r="H508" s="42"/>
      <c r="I508" s="42"/>
      <c r="J508" s="42" t="s">
        <v>3013</v>
      </c>
      <c r="K508" s="42" t="s">
        <v>3014</v>
      </c>
      <c r="L508" s="42" t="s">
        <v>5315</v>
      </c>
      <c r="M508" s="42" t="s">
        <v>3016</v>
      </c>
      <c r="N508" s="42" t="s">
        <v>3015</v>
      </c>
      <c r="O508" s="43"/>
      <c r="P508" s="43"/>
      <c r="Q508" s="42">
        <v>91001</v>
      </c>
      <c r="R508" s="42" t="s">
        <v>2469</v>
      </c>
      <c r="S508" s="42">
        <v>38736</v>
      </c>
      <c r="T508" s="42">
        <v>7276</v>
      </c>
      <c r="U508" s="42"/>
      <c r="V508" s="42"/>
      <c r="W508" s="44"/>
      <c r="X508" s="42"/>
      <c r="Y508" s="42"/>
      <c r="Z508" s="42"/>
      <c r="AA508" s="42"/>
      <c r="AB508" s="42"/>
      <c r="AC508" s="41"/>
      <c r="AD508" s="42"/>
      <c r="AE508" s="42"/>
      <c r="AF508" s="42"/>
    </row>
    <row r="509" spans="1:32" s="45" customFormat="1" ht="44.25" customHeight="1" x14ac:dyDescent="0.2">
      <c r="A509" s="41" t="s">
        <v>3017</v>
      </c>
      <c r="B509" s="42">
        <v>690408007</v>
      </c>
      <c r="C509" s="41" t="s">
        <v>2450</v>
      </c>
      <c r="D509" s="42" t="s">
        <v>540</v>
      </c>
      <c r="E509" s="42" t="s">
        <v>26</v>
      </c>
      <c r="F509" s="42" t="s">
        <v>541</v>
      </c>
      <c r="G509" s="42" t="s">
        <v>28</v>
      </c>
      <c r="H509" s="42"/>
      <c r="I509" s="42"/>
      <c r="J509" s="42" t="s">
        <v>7588</v>
      </c>
      <c r="K509" s="42" t="s">
        <v>3018</v>
      </c>
      <c r="L509" s="42" t="s">
        <v>5313</v>
      </c>
      <c r="M509" s="42" t="s">
        <v>3019</v>
      </c>
      <c r="N509" s="42" t="s">
        <v>7589</v>
      </c>
      <c r="O509" s="43" t="s">
        <v>7590</v>
      </c>
      <c r="P509" s="43"/>
      <c r="Q509" s="42">
        <v>91001</v>
      </c>
      <c r="R509" s="42" t="s">
        <v>2469</v>
      </c>
      <c r="S509" s="42">
        <v>38658</v>
      </c>
      <c r="T509" s="42">
        <v>7212</v>
      </c>
      <c r="U509" s="42"/>
      <c r="V509" s="42"/>
      <c r="W509" s="44"/>
      <c r="X509" s="42"/>
      <c r="Y509" s="42"/>
      <c r="Z509" s="42"/>
      <c r="AA509" s="42"/>
      <c r="AB509" s="42"/>
      <c r="AC509" s="41"/>
      <c r="AD509" s="42"/>
      <c r="AE509" s="42"/>
      <c r="AF509" s="42"/>
    </row>
    <row r="510" spans="1:32" s="45" customFormat="1" ht="44.25" customHeight="1" x14ac:dyDescent="0.2">
      <c r="A510" s="41" t="s">
        <v>3020</v>
      </c>
      <c r="B510" s="42">
        <v>690805006</v>
      </c>
      <c r="C510" s="41" t="s">
        <v>2450</v>
      </c>
      <c r="D510" s="42" t="s">
        <v>2476</v>
      </c>
      <c r="E510" s="42" t="s">
        <v>1469</v>
      </c>
      <c r="F510" s="42" t="s">
        <v>2477</v>
      </c>
      <c r="G510" s="42" t="s">
        <v>28</v>
      </c>
      <c r="H510" s="42"/>
      <c r="I510" s="42"/>
      <c r="J510" s="42" t="s">
        <v>3021</v>
      </c>
      <c r="K510" s="42" t="s">
        <v>3023</v>
      </c>
      <c r="L510" s="42" t="s">
        <v>5314</v>
      </c>
      <c r="M510" s="42" t="s">
        <v>3025</v>
      </c>
      <c r="N510" s="42" t="s">
        <v>3024</v>
      </c>
      <c r="O510" s="43" t="s">
        <v>3022</v>
      </c>
      <c r="P510" s="43"/>
      <c r="Q510" s="42">
        <v>91001</v>
      </c>
      <c r="R510" s="42" t="s">
        <v>517</v>
      </c>
      <c r="S510" s="42">
        <v>38729</v>
      </c>
      <c r="T510" s="42">
        <v>7261</v>
      </c>
      <c r="U510" s="42"/>
      <c r="V510" s="42"/>
      <c r="W510" s="44"/>
      <c r="X510" s="42"/>
      <c r="Y510" s="42"/>
      <c r="Z510" s="42"/>
      <c r="AA510" s="42"/>
      <c r="AB510" s="42"/>
      <c r="AC510" s="41"/>
      <c r="AD510" s="42"/>
      <c r="AE510" s="42"/>
      <c r="AF510" s="42"/>
    </row>
    <row r="511" spans="1:32" s="45" customFormat="1" ht="44.25" customHeight="1" x14ac:dyDescent="0.2">
      <c r="A511" s="41" t="s">
        <v>7591</v>
      </c>
      <c r="B511" s="42">
        <v>691705005</v>
      </c>
      <c r="C511" s="41" t="s">
        <v>2450</v>
      </c>
      <c r="D511" s="42" t="s">
        <v>540</v>
      </c>
      <c r="E511" s="42" t="s">
        <v>26</v>
      </c>
      <c r="F511" s="42" t="s">
        <v>541</v>
      </c>
      <c r="G511" s="42" t="s">
        <v>28</v>
      </c>
      <c r="H511" s="42"/>
      <c r="I511" s="42"/>
      <c r="J511" s="42" t="s">
        <v>3026</v>
      </c>
      <c r="K511" s="42" t="s">
        <v>3027</v>
      </c>
      <c r="L511" s="42" t="s">
        <v>309</v>
      </c>
      <c r="M511" s="42" t="s">
        <v>3029</v>
      </c>
      <c r="N511" s="42" t="s">
        <v>3028</v>
      </c>
      <c r="O511" s="43"/>
      <c r="P511" s="43"/>
      <c r="Q511" s="42">
        <v>91001</v>
      </c>
      <c r="R511" s="42" t="s">
        <v>517</v>
      </c>
      <c r="S511" s="42">
        <v>42053</v>
      </c>
      <c r="T511" s="42">
        <v>7537</v>
      </c>
      <c r="U511" s="42"/>
      <c r="V511" s="42"/>
      <c r="W511" s="44"/>
      <c r="X511" s="42"/>
      <c r="Y511" s="42"/>
      <c r="Z511" s="42"/>
      <c r="AA511" s="42"/>
      <c r="AB511" s="42"/>
      <c r="AC511" s="41"/>
      <c r="AD511" s="42"/>
      <c r="AE511" s="42"/>
      <c r="AF511" s="42"/>
    </row>
    <row r="512" spans="1:32" s="45" customFormat="1" ht="44.25" customHeight="1" x14ac:dyDescent="0.2">
      <c r="A512" s="41" t="s">
        <v>3030</v>
      </c>
      <c r="B512" s="42">
        <v>691707008</v>
      </c>
      <c r="C512" s="41" t="s">
        <v>2450</v>
      </c>
      <c r="D512" s="42" t="s">
        <v>2465</v>
      </c>
      <c r="E512" s="42" t="s">
        <v>26</v>
      </c>
      <c r="F512" s="42" t="s">
        <v>2466</v>
      </c>
      <c r="G512" s="42" t="s">
        <v>28</v>
      </c>
      <c r="H512" s="42"/>
      <c r="I512" s="42"/>
      <c r="J512" s="42" t="s">
        <v>7592</v>
      </c>
      <c r="K512" s="42" t="s">
        <v>3032</v>
      </c>
      <c r="L512" s="42" t="s">
        <v>309</v>
      </c>
      <c r="M512" s="42" t="s">
        <v>3034</v>
      </c>
      <c r="N512" s="42" t="s">
        <v>3033</v>
      </c>
      <c r="O512" s="43" t="s">
        <v>3031</v>
      </c>
      <c r="P512" s="43"/>
      <c r="Q512" s="42">
        <v>91001</v>
      </c>
      <c r="R512" s="42" t="s">
        <v>2796</v>
      </c>
      <c r="S512" s="42">
        <v>38723</v>
      </c>
      <c r="T512" s="42">
        <v>7252</v>
      </c>
      <c r="U512" s="42"/>
      <c r="V512" s="42"/>
      <c r="W512" s="44"/>
      <c r="X512" s="42"/>
      <c r="Y512" s="42"/>
      <c r="Z512" s="42"/>
      <c r="AA512" s="42"/>
      <c r="AB512" s="42"/>
      <c r="AC512" s="41"/>
      <c r="AD512" s="42"/>
      <c r="AE512" s="42"/>
      <c r="AF512" s="42"/>
    </row>
    <row r="513" spans="1:32" s="45" customFormat="1" ht="44.25" customHeight="1" x14ac:dyDescent="0.2">
      <c r="A513" s="41" t="s">
        <v>3035</v>
      </c>
      <c r="B513" s="42">
        <v>690606003</v>
      </c>
      <c r="C513" s="41" t="s">
        <v>2450</v>
      </c>
      <c r="D513" s="42" t="s">
        <v>2465</v>
      </c>
      <c r="E513" s="42" t="s">
        <v>26</v>
      </c>
      <c r="F513" s="42" t="s">
        <v>2466</v>
      </c>
      <c r="G513" s="42" t="s">
        <v>28</v>
      </c>
      <c r="H513" s="42"/>
      <c r="I513" s="42"/>
      <c r="J513" s="42" t="s">
        <v>3036</v>
      </c>
      <c r="K513" s="42" t="s">
        <v>3037</v>
      </c>
      <c r="L513" s="42" t="s">
        <v>538</v>
      </c>
      <c r="M513" s="42" t="s">
        <v>3038</v>
      </c>
      <c r="N513" s="42"/>
      <c r="O513" s="43"/>
      <c r="P513" s="43"/>
      <c r="Q513" s="42">
        <v>91001</v>
      </c>
      <c r="R513" s="42" t="s">
        <v>2469</v>
      </c>
      <c r="S513" s="42">
        <v>42739</v>
      </c>
      <c r="T513" s="42">
        <v>7624</v>
      </c>
      <c r="U513" s="42"/>
      <c r="V513" s="42"/>
      <c r="W513" s="44"/>
      <c r="X513" s="42"/>
      <c r="Y513" s="42"/>
      <c r="Z513" s="42"/>
      <c r="AA513" s="42"/>
      <c r="AB513" s="42"/>
      <c r="AC513" s="41"/>
      <c r="AD513" s="42"/>
      <c r="AE513" s="42"/>
      <c r="AF513" s="42"/>
    </row>
    <row r="514" spans="1:32" s="45" customFormat="1" ht="44.25" customHeight="1" x14ac:dyDescent="0.2">
      <c r="A514" s="41" t="s">
        <v>3039</v>
      </c>
      <c r="B514" s="42">
        <v>691904008</v>
      </c>
      <c r="C514" s="41" t="s">
        <v>2450</v>
      </c>
      <c r="D514" s="42" t="s">
        <v>2465</v>
      </c>
      <c r="E514" s="42" t="s">
        <v>26</v>
      </c>
      <c r="F514" s="42" t="s">
        <v>2466</v>
      </c>
      <c r="G514" s="42" t="s">
        <v>28</v>
      </c>
      <c r="H514" s="42"/>
      <c r="I514" s="42"/>
      <c r="J514" s="42" t="s">
        <v>7593</v>
      </c>
      <c r="K514" s="42" t="s">
        <v>3041</v>
      </c>
      <c r="L514" s="42" t="s">
        <v>48</v>
      </c>
      <c r="M514" s="42" t="s">
        <v>3043</v>
      </c>
      <c r="N514" s="42" t="s">
        <v>3042</v>
      </c>
      <c r="O514" s="43" t="s">
        <v>3040</v>
      </c>
      <c r="P514" s="43"/>
      <c r="Q514" s="42">
        <v>91001</v>
      </c>
      <c r="R514" s="42" t="s">
        <v>2469</v>
      </c>
      <c r="S514" s="42">
        <v>38568</v>
      </c>
      <c r="T514" s="42">
        <v>7179</v>
      </c>
      <c r="U514" s="42"/>
      <c r="V514" s="42"/>
      <c r="W514" s="44"/>
      <c r="X514" s="42"/>
      <c r="Y514" s="42"/>
      <c r="Z514" s="42"/>
      <c r="AA514" s="42"/>
      <c r="AB514" s="42"/>
      <c r="AC514" s="41"/>
      <c r="AD514" s="42"/>
      <c r="AE514" s="42"/>
      <c r="AF514" s="42"/>
    </row>
    <row r="515" spans="1:32" s="45" customFormat="1" ht="44.25" customHeight="1" x14ac:dyDescent="0.2">
      <c r="A515" s="41" t="s">
        <v>7594</v>
      </c>
      <c r="B515" s="42">
        <v>690705001</v>
      </c>
      <c r="C515" s="41" t="s">
        <v>2450</v>
      </c>
      <c r="D515" s="42" t="s">
        <v>2465</v>
      </c>
      <c r="E515" s="42" t="s">
        <v>26</v>
      </c>
      <c r="F515" s="42" t="s">
        <v>2466</v>
      </c>
      <c r="G515" s="42" t="s">
        <v>28</v>
      </c>
      <c r="H515" s="42"/>
      <c r="I515" s="42"/>
      <c r="J515" s="42" t="s">
        <v>7595</v>
      </c>
      <c r="K515" s="42" t="s">
        <v>3044</v>
      </c>
      <c r="L515" s="42" t="s">
        <v>47</v>
      </c>
      <c r="M515" s="42" t="s">
        <v>1594</v>
      </c>
      <c r="N515" s="42" t="s">
        <v>5442</v>
      </c>
      <c r="O515" s="43" t="s">
        <v>5443</v>
      </c>
      <c r="P515" s="43"/>
      <c r="Q515" s="42">
        <v>91001</v>
      </c>
      <c r="R515" s="42" t="s">
        <v>2796</v>
      </c>
      <c r="S515" s="42">
        <v>37970</v>
      </c>
      <c r="T515" s="42">
        <v>7066</v>
      </c>
      <c r="U515" s="42"/>
      <c r="V515" s="42"/>
      <c r="W515" s="44"/>
      <c r="X515" s="42"/>
      <c r="Y515" s="42"/>
      <c r="Z515" s="42"/>
      <c r="AA515" s="42"/>
      <c r="AB515" s="42"/>
      <c r="AC515" s="41"/>
      <c r="AD515" s="42"/>
      <c r="AE515" s="42"/>
      <c r="AF515" s="42"/>
    </row>
    <row r="516" spans="1:32" s="45" customFormat="1" ht="44.25" customHeight="1" x14ac:dyDescent="0.2">
      <c r="A516" s="41" t="s">
        <v>7596</v>
      </c>
      <c r="B516" s="42">
        <v>691403009</v>
      </c>
      <c r="C516" s="41" t="s">
        <v>2450</v>
      </c>
      <c r="D516" s="42" t="s">
        <v>2465</v>
      </c>
      <c r="E516" s="42" t="s">
        <v>26</v>
      </c>
      <c r="F516" s="42" t="s">
        <v>2466</v>
      </c>
      <c r="G516" s="42" t="s">
        <v>28</v>
      </c>
      <c r="H516" s="42"/>
      <c r="I516" s="42"/>
      <c r="J516" s="42" t="s">
        <v>3045</v>
      </c>
      <c r="K516" s="42" t="s">
        <v>3046</v>
      </c>
      <c r="L516" s="42" t="s">
        <v>5312</v>
      </c>
      <c r="M516" s="42" t="s">
        <v>5355</v>
      </c>
      <c r="N516" s="42" t="s">
        <v>3047</v>
      </c>
      <c r="O516" s="43"/>
      <c r="P516" s="43" t="s">
        <v>5332</v>
      </c>
      <c r="Q516" s="42">
        <v>91001</v>
      </c>
      <c r="R516" s="42" t="s">
        <v>2796</v>
      </c>
      <c r="S516" s="42">
        <v>38813</v>
      </c>
      <c r="T516" s="42">
        <v>7317</v>
      </c>
      <c r="U516" s="42"/>
      <c r="V516" s="42"/>
      <c r="W516" s="44"/>
      <c r="X516" s="42"/>
      <c r="Y516" s="42"/>
      <c r="Z516" s="42"/>
      <c r="AA516" s="42"/>
      <c r="AB516" s="42"/>
      <c r="AC516" s="41"/>
      <c r="AD516" s="42"/>
      <c r="AE516" s="42"/>
      <c r="AF516" s="42"/>
    </row>
    <row r="517" spans="1:32" s="45" customFormat="1" ht="44.25" customHeight="1" x14ac:dyDescent="0.2">
      <c r="A517" s="41" t="s">
        <v>7597</v>
      </c>
      <c r="B517" s="42">
        <v>691406008</v>
      </c>
      <c r="C517" s="41" t="s">
        <v>2450</v>
      </c>
      <c r="D517" s="42" t="s">
        <v>540</v>
      </c>
      <c r="E517" s="42" t="s">
        <v>26</v>
      </c>
      <c r="F517" s="42" t="s">
        <v>541</v>
      </c>
      <c r="G517" s="42" t="s">
        <v>28</v>
      </c>
      <c r="H517" s="42"/>
      <c r="I517" s="42"/>
      <c r="J517" s="42" t="s">
        <v>3048</v>
      </c>
      <c r="K517" s="42" t="s">
        <v>5356</v>
      </c>
      <c r="L517" s="42" t="s">
        <v>5312</v>
      </c>
      <c r="M517" s="42" t="s">
        <v>3050</v>
      </c>
      <c r="N517" s="42"/>
      <c r="O517" s="43" t="s">
        <v>3049</v>
      </c>
      <c r="P517" s="43"/>
      <c r="Q517" s="42">
        <v>91001</v>
      </c>
      <c r="R517" s="42" t="s">
        <v>2796</v>
      </c>
      <c r="S517" s="42">
        <v>38776</v>
      </c>
      <c r="T517" s="42">
        <v>7310</v>
      </c>
      <c r="U517" s="42"/>
      <c r="V517" s="42"/>
      <c r="W517" s="44"/>
      <c r="X517" s="42"/>
      <c r="Y517" s="42"/>
      <c r="Z517" s="42"/>
      <c r="AA517" s="42"/>
      <c r="AB517" s="42"/>
      <c r="AC517" s="41"/>
      <c r="AD517" s="42"/>
      <c r="AE517" s="42"/>
      <c r="AF517" s="42"/>
    </row>
    <row r="518" spans="1:32" s="45" customFormat="1" ht="44.25" customHeight="1" x14ac:dyDescent="0.2">
      <c r="A518" s="41" t="s">
        <v>5757</v>
      </c>
      <c r="B518" s="42">
        <v>690814005</v>
      </c>
      <c r="C518" s="41"/>
      <c r="D518" s="42" t="s">
        <v>6601</v>
      </c>
      <c r="E518" s="42" t="s">
        <v>26</v>
      </c>
      <c r="F518" s="42" t="s">
        <v>541</v>
      </c>
      <c r="G518" s="42" t="s">
        <v>28</v>
      </c>
      <c r="H518" s="42"/>
      <c r="I518" s="42"/>
      <c r="J518" s="42" t="s">
        <v>5758</v>
      </c>
      <c r="K518" s="42" t="s">
        <v>5759</v>
      </c>
      <c r="L518" s="42" t="s">
        <v>5314</v>
      </c>
      <c r="M518" s="42" t="s">
        <v>5760</v>
      </c>
      <c r="N518" s="42" t="s">
        <v>5761</v>
      </c>
      <c r="O518" s="43" t="s">
        <v>5762</v>
      </c>
      <c r="P518" s="43"/>
      <c r="Q518" s="42">
        <v>91001</v>
      </c>
      <c r="R518" s="42" t="s">
        <v>2796</v>
      </c>
      <c r="S518" s="42">
        <v>43717</v>
      </c>
      <c r="T518" s="42">
        <v>7688</v>
      </c>
      <c r="U518" s="42"/>
      <c r="V518" s="42"/>
      <c r="W518" s="44"/>
      <c r="X518" s="42"/>
      <c r="Y518" s="42"/>
      <c r="Z518" s="42"/>
      <c r="AA518" s="42"/>
      <c r="AB518" s="42"/>
      <c r="AC518" s="41"/>
      <c r="AD518" s="42"/>
      <c r="AE518" s="42"/>
      <c r="AF518" s="42"/>
    </row>
    <row r="519" spans="1:32" s="45" customFormat="1" ht="44.25" customHeight="1" x14ac:dyDescent="0.2">
      <c r="A519" s="41" t="s">
        <v>7598</v>
      </c>
      <c r="B519" s="42">
        <v>690612003</v>
      </c>
      <c r="C519" s="41" t="s">
        <v>2450</v>
      </c>
      <c r="D519" s="42" t="s">
        <v>540</v>
      </c>
      <c r="E519" s="42" t="s">
        <v>26</v>
      </c>
      <c r="F519" s="42" t="s">
        <v>541</v>
      </c>
      <c r="G519" s="42" t="s">
        <v>28</v>
      </c>
      <c r="H519" s="42"/>
      <c r="I519" s="42"/>
      <c r="J519" s="42" t="s">
        <v>7599</v>
      </c>
      <c r="K519" s="42" t="s">
        <v>3052</v>
      </c>
      <c r="L519" s="42" t="s">
        <v>538</v>
      </c>
      <c r="M519" s="42"/>
      <c r="N519" s="42" t="s">
        <v>3053</v>
      </c>
      <c r="O519" s="43" t="s">
        <v>3051</v>
      </c>
      <c r="P519" s="43"/>
      <c r="Q519" s="42">
        <v>91001</v>
      </c>
      <c r="R519" s="42" t="s">
        <v>2469</v>
      </c>
      <c r="S519" s="42">
        <v>40190</v>
      </c>
      <c r="T519" s="42">
        <v>7423</v>
      </c>
      <c r="U519" s="42"/>
      <c r="V519" s="42"/>
      <c r="W519" s="44"/>
      <c r="X519" s="42"/>
      <c r="Y519" s="42"/>
      <c r="Z519" s="42"/>
      <c r="AA519" s="42"/>
      <c r="AB519" s="42"/>
      <c r="AC519" s="41"/>
      <c r="AD519" s="42"/>
      <c r="AE519" s="42"/>
      <c r="AF519" s="42"/>
    </row>
    <row r="520" spans="1:32" s="45" customFormat="1" ht="44.25" customHeight="1" x14ac:dyDescent="0.2">
      <c r="A520" s="41" t="s">
        <v>3054</v>
      </c>
      <c r="B520" s="42">
        <v>692101006</v>
      </c>
      <c r="C520" s="41" t="s">
        <v>2450</v>
      </c>
      <c r="D520" s="42" t="s">
        <v>2465</v>
      </c>
      <c r="E520" s="42" t="s">
        <v>26</v>
      </c>
      <c r="F520" s="42" t="s">
        <v>2556</v>
      </c>
      <c r="G520" s="42" t="s">
        <v>28</v>
      </c>
      <c r="H520" s="42"/>
      <c r="I520" s="42"/>
      <c r="J520" s="42" t="s">
        <v>3055</v>
      </c>
      <c r="K520" s="42" t="s">
        <v>3056</v>
      </c>
      <c r="L520" s="42" t="s">
        <v>5310</v>
      </c>
      <c r="M520" s="42" t="s">
        <v>2437</v>
      </c>
      <c r="N520" s="42" t="s">
        <v>5511</v>
      </c>
      <c r="O520" s="43" t="s">
        <v>5512</v>
      </c>
      <c r="P520" s="43"/>
      <c r="Q520" s="42">
        <v>91001</v>
      </c>
      <c r="R520" s="42" t="s">
        <v>2469</v>
      </c>
      <c r="S520" s="42">
        <v>37970</v>
      </c>
      <c r="T520" s="42">
        <v>7143</v>
      </c>
      <c r="U520" s="42"/>
      <c r="V520" s="42"/>
      <c r="W520" s="44"/>
      <c r="X520" s="42"/>
      <c r="Y520" s="42"/>
      <c r="Z520" s="42"/>
      <c r="AA520" s="42"/>
      <c r="AB520" s="42"/>
      <c r="AC520" s="41"/>
      <c r="AD520" s="42"/>
      <c r="AE520" s="42"/>
      <c r="AF520" s="42"/>
    </row>
    <row r="521" spans="1:32" s="45" customFormat="1" ht="44.25" customHeight="1" x14ac:dyDescent="0.2">
      <c r="A521" s="41" t="s">
        <v>3057</v>
      </c>
      <c r="B521" s="42">
        <v>690407000</v>
      </c>
      <c r="C521" s="41" t="s">
        <v>2450</v>
      </c>
      <c r="D521" s="42" t="s">
        <v>2465</v>
      </c>
      <c r="E521" s="42" t="s">
        <v>26</v>
      </c>
      <c r="F521" s="42" t="s">
        <v>2466</v>
      </c>
      <c r="G521" s="42" t="s">
        <v>28</v>
      </c>
      <c r="H521" s="42"/>
      <c r="I521" s="42"/>
      <c r="J521" s="42" t="s">
        <v>3058</v>
      </c>
      <c r="K521" s="42" t="s">
        <v>3059</v>
      </c>
      <c r="L521" s="42" t="s">
        <v>5313</v>
      </c>
      <c r="M521" s="42" t="s">
        <v>3060</v>
      </c>
      <c r="N521" s="42" t="s">
        <v>5506</v>
      </c>
      <c r="O521" s="43" t="s">
        <v>5507</v>
      </c>
      <c r="P521" s="43"/>
      <c r="Q521" s="42">
        <v>91001</v>
      </c>
      <c r="R521" s="42" t="s">
        <v>5252</v>
      </c>
      <c r="S521" s="42">
        <v>38526</v>
      </c>
      <c r="T521" s="42">
        <v>7175</v>
      </c>
      <c r="U521" s="42"/>
      <c r="V521" s="42"/>
      <c r="W521" s="44"/>
      <c r="X521" s="42"/>
      <c r="Y521" s="42"/>
      <c r="Z521" s="42"/>
      <c r="AA521" s="42"/>
      <c r="AB521" s="42"/>
      <c r="AC521" s="41"/>
      <c r="AD521" s="42"/>
      <c r="AE521" s="42"/>
      <c r="AF521" s="42"/>
    </row>
    <row r="522" spans="1:32" s="45" customFormat="1" ht="44.25" customHeight="1" x14ac:dyDescent="0.2">
      <c r="A522" s="41" t="s">
        <v>3061</v>
      </c>
      <c r="B522" s="42">
        <v>692614003</v>
      </c>
      <c r="C522" s="41" t="s">
        <v>2450</v>
      </c>
      <c r="D522" s="42" t="s">
        <v>2476</v>
      </c>
      <c r="E522" s="42" t="s">
        <v>1469</v>
      </c>
      <c r="F522" s="42" t="s">
        <v>2477</v>
      </c>
      <c r="G522" s="42" t="s">
        <v>28</v>
      </c>
      <c r="H522" s="42"/>
      <c r="I522" s="42"/>
      <c r="J522" s="42" t="s">
        <v>7600</v>
      </c>
      <c r="K522" s="42" t="s">
        <v>3063</v>
      </c>
      <c r="L522" s="42" t="s">
        <v>47</v>
      </c>
      <c r="M522" s="42" t="s">
        <v>3065</v>
      </c>
      <c r="N522" s="42" t="s">
        <v>3064</v>
      </c>
      <c r="O522" s="43" t="s">
        <v>3062</v>
      </c>
      <c r="P522" s="43"/>
      <c r="Q522" s="42">
        <v>91001</v>
      </c>
      <c r="R522" s="42" t="s">
        <v>2498</v>
      </c>
      <c r="S522" s="42">
        <v>39212</v>
      </c>
      <c r="T522" s="42">
        <v>7354</v>
      </c>
      <c r="U522" s="42"/>
      <c r="V522" s="42"/>
      <c r="W522" s="44"/>
      <c r="X522" s="42"/>
      <c r="Y522" s="42"/>
      <c r="Z522" s="42"/>
      <c r="AA522" s="42"/>
      <c r="AB522" s="42"/>
      <c r="AC522" s="41"/>
      <c r="AD522" s="42"/>
      <c r="AE522" s="42"/>
      <c r="AF522" s="42"/>
    </row>
    <row r="523" spans="1:32" s="45" customFormat="1" ht="44.25" customHeight="1" x14ac:dyDescent="0.2">
      <c r="A523" s="41" t="s">
        <v>3066</v>
      </c>
      <c r="B523" s="42">
        <v>619550005</v>
      </c>
      <c r="C523" s="41" t="s">
        <v>2450</v>
      </c>
      <c r="D523" s="42" t="s">
        <v>540</v>
      </c>
      <c r="E523" s="42" t="s">
        <v>26</v>
      </c>
      <c r="F523" s="42" t="s">
        <v>541</v>
      </c>
      <c r="G523" s="42" t="s">
        <v>28</v>
      </c>
      <c r="H523" s="42"/>
      <c r="I523" s="42"/>
      <c r="J523" s="42" t="s">
        <v>7601</v>
      </c>
      <c r="K523" s="42" t="s">
        <v>3068</v>
      </c>
      <c r="L523" s="42" t="s">
        <v>48</v>
      </c>
      <c r="M523" s="42" t="s">
        <v>3070</v>
      </c>
      <c r="N523" s="42" t="s">
        <v>3069</v>
      </c>
      <c r="O523" s="43" t="s">
        <v>3067</v>
      </c>
      <c r="P523" s="43"/>
      <c r="Q523" s="42">
        <v>91001</v>
      </c>
      <c r="R523" s="42" t="s">
        <v>2608</v>
      </c>
      <c r="S523" s="42">
        <v>41614</v>
      </c>
      <c r="T523" s="42">
        <v>7495</v>
      </c>
      <c r="U523" s="42"/>
      <c r="V523" s="42"/>
      <c r="W523" s="44"/>
      <c r="X523" s="42"/>
      <c r="Y523" s="42"/>
      <c r="Z523" s="42"/>
      <c r="AA523" s="42"/>
      <c r="AB523" s="42"/>
      <c r="AC523" s="41"/>
      <c r="AD523" s="42"/>
      <c r="AE523" s="42"/>
      <c r="AF523" s="42"/>
    </row>
    <row r="524" spans="1:32" s="45" customFormat="1" ht="44.25" customHeight="1" x14ac:dyDescent="0.2">
      <c r="A524" s="41" t="s">
        <v>3071</v>
      </c>
      <c r="B524" s="42">
        <v>690406004</v>
      </c>
      <c r="C524" s="41" t="s">
        <v>2450</v>
      </c>
      <c r="D524" s="42" t="s">
        <v>3072</v>
      </c>
      <c r="E524" s="42" t="s">
        <v>26</v>
      </c>
      <c r="F524" s="42" t="s">
        <v>541</v>
      </c>
      <c r="G524" s="42" t="s">
        <v>28</v>
      </c>
      <c r="H524" s="42"/>
      <c r="I524" s="42"/>
      <c r="J524" s="42" t="s">
        <v>5781</v>
      </c>
      <c r="K524" s="42" t="s">
        <v>3073</v>
      </c>
      <c r="L524" s="42" t="s">
        <v>5313</v>
      </c>
      <c r="M524" s="42" t="s">
        <v>5782</v>
      </c>
      <c r="N524" s="42" t="s">
        <v>3074</v>
      </c>
      <c r="O524" s="43" t="s">
        <v>5783</v>
      </c>
      <c r="P524" s="43"/>
      <c r="Q524" s="42">
        <v>91001</v>
      </c>
      <c r="R524" s="42" t="s">
        <v>517</v>
      </c>
      <c r="S524" s="42">
        <v>42416</v>
      </c>
      <c r="T524" s="42">
        <v>7598</v>
      </c>
      <c r="U524" s="42"/>
      <c r="V524" s="42"/>
      <c r="W524" s="44"/>
      <c r="X524" s="42"/>
      <c r="Y524" s="42"/>
      <c r="Z524" s="42"/>
      <c r="AA524" s="42"/>
      <c r="AB524" s="42"/>
      <c r="AC524" s="41"/>
      <c r="AD524" s="42"/>
      <c r="AE524" s="42"/>
      <c r="AF524" s="42"/>
    </row>
    <row r="525" spans="1:32" s="45" customFormat="1" ht="44.25" customHeight="1" x14ac:dyDescent="0.2">
      <c r="A525" s="41" t="s">
        <v>3075</v>
      </c>
      <c r="B525" s="42">
        <v>692009002</v>
      </c>
      <c r="C525" s="41" t="s">
        <v>2450</v>
      </c>
      <c r="D525" s="42" t="s">
        <v>540</v>
      </c>
      <c r="E525" s="42" t="s">
        <v>26</v>
      </c>
      <c r="F525" s="42" t="s">
        <v>541</v>
      </c>
      <c r="G525" s="42" t="s">
        <v>28</v>
      </c>
      <c r="H525" s="42"/>
      <c r="I525" s="42"/>
      <c r="J525" s="42" t="s">
        <v>3076</v>
      </c>
      <c r="K525" s="42" t="s">
        <v>3078</v>
      </c>
      <c r="L525" s="42" t="s">
        <v>5316</v>
      </c>
      <c r="M525" s="42" t="s">
        <v>3080</v>
      </c>
      <c r="N525" s="42" t="s">
        <v>3079</v>
      </c>
      <c r="O525" s="43" t="s">
        <v>3077</v>
      </c>
      <c r="P525" s="43"/>
      <c r="Q525" s="42">
        <v>91001</v>
      </c>
      <c r="R525" s="42" t="s">
        <v>2608</v>
      </c>
      <c r="S525" s="42">
        <v>41872</v>
      </c>
      <c r="T525" s="42">
        <v>7504</v>
      </c>
      <c r="U525" s="42"/>
      <c r="V525" s="42"/>
      <c r="W525" s="44"/>
      <c r="X525" s="42"/>
      <c r="Y525" s="42"/>
      <c r="Z525" s="42"/>
      <c r="AA525" s="42"/>
      <c r="AB525" s="42"/>
      <c r="AC525" s="41"/>
      <c r="AD525" s="42"/>
      <c r="AE525" s="42"/>
      <c r="AF525" s="42"/>
    </row>
    <row r="526" spans="1:32" s="45" customFormat="1" ht="44.25" customHeight="1" x14ac:dyDescent="0.2">
      <c r="A526" s="41" t="s">
        <v>3081</v>
      </c>
      <c r="B526" s="42">
        <v>690726009</v>
      </c>
      <c r="C526" s="41" t="s">
        <v>2450</v>
      </c>
      <c r="D526" s="42" t="s">
        <v>2465</v>
      </c>
      <c r="E526" s="42" t="s">
        <v>26</v>
      </c>
      <c r="F526" s="42" t="s">
        <v>2466</v>
      </c>
      <c r="G526" s="42" t="s">
        <v>28</v>
      </c>
      <c r="H526" s="42"/>
      <c r="I526" s="42"/>
      <c r="J526" s="42" t="s">
        <v>7602</v>
      </c>
      <c r="K526" s="42" t="s">
        <v>3082</v>
      </c>
      <c r="L526" s="42" t="s">
        <v>47</v>
      </c>
      <c r="M526" s="42" t="s">
        <v>3083</v>
      </c>
      <c r="N526" s="42" t="s">
        <v>7603</v>
      </c>
      <c r="O526" s="43" t="s">
        <v>7604</v>
      </c>
      <c r="P526" s="43"/>
      <c r="Q526" s="42">
        <v>91001</v>
      </c>
      <c r="R526" s="42" t="s">
        <v>2533</v>
      </c>
      <c r="S526" s="42">
        <v>38624</v>
      </c>
      <c r="T526" s="42">
        <v>7195</v>
      </c>
      <c r="U526" s="42"/>
      <c r="V526" s="42"/>
      <c r="W526" s="44"/>
      <c r="X526" s="42"/>
      <c r="Y526" s="42"/>
      <c r="Z526" s="42"/>
      <c r="AA526" s="42"/>
      <c r="AB526" s="42"/>
      <c r="AC526" s="41"/>
      <c r="AD526" s="42"/>
      <c r="AE526" s="42"/>
      <c r="AF526" s="42"/>
    </row>
    <row r="527" spans="1:32" s="45" customFormat="1" ht="44.25" customHeight="1" x14ac:dyDescent="0.2">
      <c r="A527" s="41" t="s">
        <v>3084</v>
      </c>
      <c r="B527" s="42">
        <v>692313003</v>
      </c>
      <c r="C527" s="41" t="s">
        <v>2450</v>
      </c>
      <c r="D527" s="42" t="s">
        <v>2465</v>
      </c>
      <c r="E527" s="42" t="s">
        <v>26</v>
      </c>
      <c r="F527" s="42" t="s">
        <v>2466</v>
      </c>
      <c r="G527" s="42" t="s">
        <v>28</v>
      </c>
      <c r="H527" s="42"/>
      <c r="I527" s="42"/>
      <c r="J527" s="42" t="s">
        <v>5508</v>
      </c>
      <c r="K527" s="42" t="s">
        <v>3085</v>
      </c>
      <c r="L527" s="42" t="s">
        <v>5310</v>
      </c>
      <c r="M527" s="42" t="s">
        <v>3086</v>
      </c>
      <c r="N527" s="42" t="s">
        <v>5509</v>
      </c>
      <c r="O527" s="43" t="s">
        <v>5510</v>
      </c>
      <c r="P527" s="43"/>
      <c r="Q527" s="42">
        <v>91001</v>
      </c>
      <c r="R527" s="42" t="s">
        <v>2469</v>
      </c>
      <c r="S527" s="42">
        <v>40683</v>
      </c>
      <c r="T527" s="42">
        <v>7450</v>
      </c>
      <c r="U527" s="42"/>
      <c r="V527" s="42"/>
      <c r="W527" s="44"/>
      <c r="X527" s="42"/>
      <c r="Y527" s="42"/>
      <c r="Z527" s="42"/>
      <c r="AA527" s="42"/>
      <c r="AB527" s="42"/>
      <c r="AC527" s="41"/>
      <c r="AD527" s="42"/>
      <c r="AE527" s="42"/>
      <c r="AF527" s="42"/>
    </row>
    <row r="528" spans="1:32" s="45" customFormat="1" ht="44.25" customHeight="1" x14ac:dyDescent="0.2">
      <c r="A528" s="41" t="s">
        <v>3087</v>
      </c>
      <c r="B528" s="42">
        <v>690910004</v>
      </c>
      <c r="C528" s="41" t="s">
        <v>2450</v>
      </c>
      <c r="D528" s="42" t="s">
        <v>540</v>
      </c>
      <c r="E528" s="42" t="s">
        <v>26</v>
      </c>
      <c r="F528" s="42" t="s">
        <v>541</v>
      </c>
      <c r="G528" s="42" t="s">
        <v>28</v>
      </c>
      <c r="H528" s="42"/>
      <c r="I528" s="42"/>
      <c r="J528" s="42" t="s">
        <v>3088</v>
      </c>
      <c r="K528" s="42" t="s">
        <v>3089</v>
      </c>
      <c r="L528" s="42" t="s">
        <v>5314</v>
      </c>
      <c r="M528" s="42" t="s">
        <v>3090</v>
      </c>
      <c r="N528" s="42" t="s">
        <v>7605</v>
      </c>
      <c r="O528" s="43" t="s">
        <v>7606</v>
      </c>
      <c r="P528" s="43"/>
      <c r="Q528" s="42">
        <v>91001</v>
      </c>
      <c r="R528" s="42" t="s">
        <v>517</v>
      </c>
      <c r="S528" s="42">
        <v>42080</v>
      </c>
      <c r="T528" s="42">
        <v>7559</v>
      </c>
      <c r="U528" s="42"/>
      <c r="V528" s="42"/>
      <c r="W528" s="44"/>
      <c r="X528" s="42"/>
      <c r="Y528" s="42"/>
      <c r="Z528" s="42"/>
      <c r="AA528" s="42"/>
      <c r="AB528" s="42"/>
      <c r="AC528" s="41"/>
      <c r="AD528" s="42"/>
      <c r="AE528" s="42"/>
      <c r="AF528" s="42"/>
    </row>
    <row r="529" spans="1:32" s="45" customFormat="1" ht="44.25" customHeight="1" x14ac:dyDescent="0.2">
      <c r="A529" s="41" t="s">
        <v>3091</v>
      </c>
      <c r="B529" s="42">
        <v>692012003</v>
      </c>
      <c r="C529" s="41" t="s">
        <v>2450</v>
      </c>
      <c r="D529" s="42" t="s">
        <v>2465</v>
      </c>
      <c r="E529" s="42" t="s">
        <v>26</v>
      </c>
      <c r="F529" s="42" t="s">
        <v>2466</v>
      </c>
      <c r="G529" s="42" t="s">
        <v>28</v>
      </c>
      <c r="H529" s="42"/>
      <c r="I529" s="42"/>
      <c r="J529" s="42" t="s">
        <v>7607</v>
      </c>
      <c r="K529" s="42" t="s">
        <v>3092</v>
      </c>
      <c r="L529" s="42" t="s">
        <v>5316</v>
      </c>
      <c r="M529" s="42" t="s">
        <v>3093</v>
      </c>
      <c r="N529" s="42" t="s">
        <v>5644</v>
      </c>
      <c r="O529" s="43"/>
      <c r="P529" s="43"/>
      <c r="Q529" s="42">
        <v>91001</v>
      </c>
      <c r="R529" s="42" t="s">
        <v>2614</v>
      </c>
      <c r="S529" s="42">
        <v>40500</v>
      </c>
      <c r="T529" s="42">
        <v>7436</v>
      </c>
      <c r="U529" s="42"/>
      <c r="V529" s="42"/>
      <c r="W529" s="44"/>
      <c r="X529" s="42"/>
      <c r="Y529" s="42"/>
      <c r="Z529" s="42"/>
      <c r="AA529" s="42"/>
      <c r="AB529" s="42"/>
      <c r="AC529" s="41"/>
      <c r="AD529" s="42"/>
      <c r="AE529" s="42"/>
      <c r="AF529" s="42"/>
    </row>
    <row r="530" spans="1:32" s="45" customFormat="1" ht="44.25" customHeight="1" x14ac:dyDescent="0.2">
      <c r="A530" s="41" t="s">
        <v>3094</v>
      </c>
      <c r="B530" s="42">
        <v>690508001</v>
      </c>
      <c r="C530" s="41" t="s">
        <v>2450</v>
      </c>
      <c r="D530" s="42" t="s">
        <v>2745</v>
      </c>
      <c r="E530" s="42" t="s">
        <v>26</v>
      </c>
      <c r="F530" s="42" t="s">
        <v>541</v>
      </c>
      <c r="G530" s="42" t="s">
        <v>28</v>
      </c>
      <c r="H530" s="42"/>
      <c r="I530" s="42"/>
      <c r="J530" s="42" t="s">
        <v>3095</v>
      </c>
      <c r="K530" s="42" t="s">
        <v>3096</v>
      </c>
      <c r="L530" s="42" t="s">
        <v>538</v>
      </c>
      <c r="M530" s="42" t="s">
        <v>3097</v>
      </c>
      <c r="N530" s="42"/>
      <c r="O530" s="43"/>
      <c r="P530" s="43"/>
      <c r="Q530" s="42">
        <v>91001</v>
      </c>
      <c r="R530" s="42" t="s">
        <v>517</v>
      </c>
      <c r="S530" s="42">
        <v>42216</v>
      </c>
      <c r="T530" s="42">
        <v>7579</v>
      </c>
      <c r="U530" s="42"/>
      <c r="V530" s="42"/>
      <c r="W530" s="44"/>
      <c r="X530" s="42"/>
      <c r="Y530" s="42"/>
      <c r="Z530" s="42"/>
      <c r="AA530" s="42"/>
      <c r="AB530" s="42"/>
      <c r="AC530" s="41"/>
      <c r="AD530" s="42"/>
      <c r="AE530" s="42"/>
      <c r="AF530" s="42"/>
    </row>
    <row r="531" spans="1:32" s="45" customFormat="1" ht="44.25" customHeight="1" x14ac:dyDescent="0.2">
      <c r="A531" s="41" t="s">
        <v>3098</v>
      </c>
      <c r="B531" s="42" t="s">
        <v>8565</v>
      </c>
      <c r="C531" s="41" t="s">
        <v>2450</v>
      </c>
      <c r="D531" s="42" t="s">
        <v>2476</v>
      </c>
      <c r="E531" s="42" t="s">
        <v>1469</v>
      </c>
      <c r="F531" s="42" t="s">
        <v>2477</v>
      </c>
      <c r="G531" s="42" t="s">
        <v>28</v>
      </c>
      <c r="H531" s="42"/>
      <c r="I531" s="42"/>
      <c r="J531" s="42" t="s">
        <v>3099</v>
      </c>
      <c r="K531" s="42" t="s">
        <v>3100</v>
      </c>
      <c r="L531" s="42" t="s">
        <v>5315</v>
      </c>
      <c r="M531" s="42" t="s">
        <v>3102</v>
      </c>
      <c r="N531" s="42" t="s">
        <v>3101</v>
      </c>
      <c r="O531" s="43"/>
      <c r="P531" s="43"/>
      <c r="Q531" s="42">
        <v>91001</v>
      </c>
      <c r="R531" s="42" t="s">
        <v>2469</v>
      </c>
      <c r="S531" s="42">
        <v>38743</v>
      </c>
      <c r="T531" s="42">
        <v>7288</v>
      </c>
      <c r="U531" s="42"/>
      <c r="V531" s="42"/>
      <c r="W531" s="44"/>
      <c r="X531" s="42"/>
      <c r="Y531" s="42"/>
      <c r="Z531" s="42"/>
      <c r="AA531" s="42"/>
      <c r="AB531" s="42"/>
      <c r="AC531" s="41"/>
      <c r="AD531" s="42"/>
      <c r="AE531" s="42"/>
      <c r="AF531" s="42"/>
    </row>
    <row r="532" spans="1:32" s="45" customFormat="1" ht="44.25" customHeight="1" x14ac:dyDescent="0.2">
      <c r="A532" s="41" t="s">
        <v>3103</v>
      </c>
      <c r="B532" s="42">
        <v>692549007</v>
      </c>
      <c r="C532" s="41" t="s">
        <v>2450</v>
      </c>
      <c r="D532" s="42" t="s">
        <v>2465</v>
      </c>
      <c r="E532" s="42" t="s">
        <v>26</v>
      </c>
      <c r="F532" s="42" t="s">
        <v>2466</v>
      </c>
      <c r="G532" s="42" t="s">
        <v>28</v>
      </c>
      <c r="H532" s="42"/>
      <c r="I532" s="42"/>
      <c r="J532" s="42" t="s">
        <v>7608</v>
      </c>
      <c r="K532" s="42" t="s">
        <v>7609</v>
      </c>
      <c r="L532" s="42" t="s">
        <v>47</v>
      </c>
      <c r="M532" s="42" t="s">
        <v>792</v>
      </c>
      <c r="N532" s="42" t="s">
        <v>7610</v>
      </c>
      <c r="O532" s="43" t="s">
        <v>7611</v>
      </c>
      <c r="P532" s="43"/>
      <c r="Q532" s="42">
        <v>91001</v>
      </c>
      <c r="R532" s="42" t="s">
        <v>2533</v>
      </c>
      <c r="S532" s="42">
        <v>38722</v>
      </c>
      <c r="T532" s="42">
        <v>7245</v>
      </c>
      <c r="U532" s="42"/>
      <c r="V532" s="42"/>
      <c r="W532" s="44"/>
      <c r="X532" s="42"/>
      <c r="Y532" s="42"/>
      <c r="Z532" s="42"/>
      <c r="AA532" s="42"/>
      <c r="AB532" s="42"/>
      <c r="AC532" s="41"/>
      <c r="AD532" s="42"/>
      <c r="AE532" s="42"/>
      <c r="AF532" s="42"/>
    </row>
    <row r="533" spans="1:32" s="45" customFormat="1" ht="44.25" customHeight="1" x14ac:dyDescent="0.2">
      <c r="A533" s="41" t="s">
        <v>3104</v>
      </c>
      <c r="B533" s="42">
        <v>691505006</v>
      </c>
      <c r="C533" s="41" t="s">
        <v>2450</v>
      </c>
      <c r="D533" s="42" t="s">
        <v>2476</v>
      </c>
      <c r="E533" s="42" t="s">
        <v>1469</v>
      </c>
      <c r="F533" s="42" t="s">
        <v>3105</v>
      </c>
      <c r="G533" s="42" t="s">
        <v>28</v>
      </c>
      <c r="H533" s="42"/>
      <c r="I533" s="42"/>
      <c r="J533" s="42" t="s">
        <v>3106</v>
      </c>
      <c r="K533" s="42" t="s">
        <v>3107</v>
      </c>
      <c r="L533" s="42" t="s">
        <v>309</v>
      </c>
      <c r="M533" s="42" t="s">
        <v>3108</v>
      </c>
      <c r="N533" s="42" t="s">
        <v>5785</v>
      </c>
      <c r="O533" s="43" t="s">
        <v>5784</v>
      </c>
      <c r="P533" s="43"/>
      <c r="Q533" s="42">
        <v>91001</v>
      </c>
      <c r="R533" s="42" t="s">
        <v>2469</v>
      </c>
      <c r="S533" s="42">
        <v>38737</v>
      </c>
      <c r="T533" s="42">
        <v>7284</v>
      </c>
      <c r="U533" s="42"/>
      <c r="V533" s="42"/>
      <c r="W533" s="44"/>
      <c r="X533" s="42"/>
      <c r="Y533" s="42"/>
      <c r="Z533" s="42"/>
      <c r="AA533" s="42"/>
      <c r="AB533" s="42"/>
      <c r="AC533" s="41"/>
      <c r="AD533" s="42"/>
      <c r="AE533" s="42"/>
      <c r="AF533" s="42"/>
    </row>
    <row r="534" spans="1:32" s="45" customFormat="1" ht="44.25" customHeight="1" x14ac:dyDescent="0.2">
      <c r="A534" s="41" t="s">
        <v>7612</v>
      </c>
      <c r="B534" s="42" t="s">
        <v>8566</v>
      </c>
      <c r="C534" s="41" t="s">
        <v>2450</v>
      </c>
      <c r="D534" s="42" t="s">
        <v>2465</v>
      </c>
      <c r="E534" s="42" t="s">
        <v>26</v>
      </c>
      <c r="F534" s="42" t="s">
        <v>2466</v>
      </c>
      <c r="G534" s="42" t="s">
        <v>28</v>
      </c>
      <c r="H534" s="42"/>
      <c r="I534" s="42"/>
      <c r="J534" s="42" t="s">
        <v>3109</v>
      </c>
      <c r="K534" s="42" t="s">
        <v>3110</v>
      </c>
      <c r="L534" s="42" t="s">
        <v>47</v>
      </c>
      <c r="M534" s="42" t="s">
        <v>2092</v>
      </c>
      <c r="N534" s="42" t="s">
        <v>3111</v>
      </c>
      <c r="O534" s="43"/>
      <c r="P534" s="43"/>
      <c r="Q534" s="42">
        <v>91001</v>
      </c>
      <c r="R534" s="42" t="s">
        <v>3112</v>
      </c>
      <c r="S534" s="42">
        <v>40875</v>
      </c>
      <c r="T534" s="42">
        <v>7458</v>
      </c>
      <c r="U534" s="42"/>
      <c r="V534" s="42"/>
      <c r="W534" s="44"/>
      <c r="X534" s="42"/>
      <c r="Y534" s="42"/>
      <c r="Z534" s="42"/>
      <c r="AA534" s="42"/>
      <c r="AB534" s="42"/>
      <c r="AC534" s="41"/>
      <c r="AD534" s="42"/>
      <c r="AE534" s="42"/>
      <c r="AF534" s="42"/>
    </row>
    <row r="535" spans="1:32" s="45" customFormat="1" ht="44.25" customHeight="1" x14ac:dyDescent="0.2">
      <c r="A535" s="41" t="s">
        <v>7613</v>
      </c>
      <c r="B535" s="42" t="s">
        <v>8567</v>
      </c>
      <c r="C535" s="41" t="s">
        <v>2450</v>
      </c>
      <c r="D535" s="42" t="s">
        <v>2476</v>
      </c>
      <c r="E535" s="42" t="s">
        <v>1469</v>
      </c>
      <c r="F535" s="42" t="s">
        <v>3113</v>
      </c>
      <c r="G535" s="42" t="s">
        <v>28</v>
      </c>
      <c r="H535" s="42"/>
      <c r="I535" s="42"/>
      <c r="J535" s="42" t="s">
        <v>3114</v>
      </c>
      <c r="K535" s="42" t="s">
        <v>3115</v>
      </c>
      <c r="L535" s="42" t="s">
        <v>47</v>
      </c>
      <c r="M535" s="42" t="s">
        <v>802</v>
      </c>
      <c r="N535" s="42" t="s">
        <v>7614</v>
      </c>
      <c r="O535" s="43" t="s">
        <v>7615</v>
      </c>
      <c r="P535" s="43"/>
      <c r="Q535" s="42">
        <v>91001</v>
      </c>
      <c r="R535" s="42" t="s">
        <v>2469</v>
      </c>
      <c r="S535" s="42">
        <v>38478</v>
      </c>
      <c r="T535" s="42">
        <v>7168</v>
      </c>
      <c r="U535" s="42"/>
      <c r="V535" s="42"/>
      <c r="W535" s="44"/>
      <c r="X535" s="42"/>
      <c r="Y535" s="42"/>
      <c r="Z535" s="42"/>
      <c r="AA535" s="42"/>
      <c r="AB535" s="42"/>
      <c r="AC535" s="41"/>
      <c r="AD535" s="42"/>
      <c r="AE535" s="42"/>
      <c r="AF535" s="42"/>
    </row>
    <row r="536" spans="1:32" s="45" customFormat="1" ht="44.25" customHeight="1" x14ac:dyDescent="0.2">
      <c r="A536" s="41" t="s">
        <v>3116</v>
      </c>
      <c r="B536" s="42">
        <v>690915006</v>
      </c>
      <c r="C536" s="41" t="s">
        <v>2450</v>
      </c>
      <c r="D536" s="42" t="s">
        <v>2465</v>
      </c>
      <c r="E536" s="42" t="s">
        <v>26</v>
      </c>
      <c r="F536" s="42" t="s">
        <v>2466</v>
      </c>
      <c r="G536" s="42" t="s">
        <v>28</v>
      </c>
      <c r="H536" s="42"/>
      <c r="I536" s="42"/>
      <c r="J536" s="42" t="s">
        <v>3117</v>
      </c>
      <c r="K536" s="42" t="s">
        <v>3118</v>
      </c>
      <c r="L536" s="42" t="s">
        <v>5314</v>
      </c>
      <c r="M536" s="42" t="s">
        <v>3119</v>
      </c>
      <c r="N536" s="42"/>
      <c r="O536" s="43"/>
      <c r="P536" s="43"/>
      <c r="Q536" s="42">
        <v>91001</v>
      </c>
      <c r="R536" s="42" t="s">
        <v>2469</v>
      </c>
      <c r="S536" s="42">
        <v>38301</v>
      </c>
      <c r="T536" s="42">
        <v>7148</v>
      </c>
      <c r="U536" s="42"/>
      <c r="V536" s="42"/>
      <c r="W536" s="44"/>
      <c r="X536" s="42"/>
      <c r="Y536" s="42"/>
      <c r="Z536" s="42"/>
      <c r="AA536" s="42"/>
      <c r="AB536" s="42"/>
      <c r="AC536" s="41"/>
      <c r="AD536" s="42"/>
      <c r="AE536" s="42"/>
      <c r="AF536" s="42"/>
    </row>
    <row r="537" spans="1:32" s="45" customFormat="1" ht="44.25" customHeight="1" x14ac:dyDescent="0.2">
      <c r="A537" s="41" t="s">
        <v>3120</v>
      </c>
      <c r="B537" s="42">
        <v>691903001</v>
      </c>
      <c r="C537" s="41" t="s">
        <v>2450</v>
      </c>
      <c r="D537" s="42" t="s">
        <v>3072</v>
      </c>
      <c r="E537" s="42" t="s">
        <v>26</v>
      </c>
      <c r="F537" s="42" t="s">
        <v>541</v>
      </c>
      <c r="G537" s="42" t="s">
        <v>28</v>
      </c>
      <c r="H537" s="42"/>
      <c r="I537" s="42"/>
      <c r="J537" s="42" t="s">
        <v>7616</v>
      </c>
      <c r="K537" s="42" t="s">
        <v>3122</v>
      </c>
      <c r="L537" s="42" t="s">
        <v>48</v>
      </c>
      <c r="M537" s="42" t="s">
        <v>3124</v>
      </c>
      <c r="N537" s="42" t="s">
        <v>3123</v>
      </c>
      <c r="O537" s="43" t="s">
        <v>3121</v>
      </c>
      <c r="P537" s="43"/>
      <c r="Q537" s="42">
        <v>91001</v>
      </c>
      <c r="R537" s="42" t="s">
        <v>517</v>
      </c>
      <c r="S537" s="42">
        <v>42451</v>
      </c>
      <c r="T537" s="42">
        <v>7604</v>
      </c>
      <c r="U537" s="42"/>
      <c r="V537" s="42"/>
      <c r="W537" s="44"/>
      <c r="X537" s="42"/>
      <c r="Y537" s="42"/>
      <c r="Z537" s="42"/>
      <c r="AA537" s="42"/>
      <c r="AB537" s="42"/>
      <c r="AC537" s="41"/>
      <c r="AD537" s="42"/>
      <c r="AE537" s="42"/>
      <c r="AF537" s="42"/>
    </row>
    <row r="538" spans="1:32" s="45" customFormat="1" ht="44.25" customHeight="1" x14ac:dyDescent="0.2">
      <c r="A538" s="41" t="s">
        <v>3125</v>
      </c>
      <c r="B538" s="42">
        <v>690505002</v>
      </c>
      <c r="C538" s="41" t="s">
        <v>2450</v>
      </c>
      <c r="D538" s="42" t="s">
        <v>2745</v>
      </c>
      <c r="E538" s="42" t="s">
        <v>26</v>
      </c>
      <c r="F538" s="42" t="s">
        <v>2556</v>
      </c>
      <c r="G538" s="42" t="s">
        <v>28</v>
      </c>
      <c r="H538" s="42"/>
      <c r="I538" s="42"/>
      <c r="J538" s="42" t="s">
        <v>7617</v>
      </c>
      <c r="K538" s="42" t="s">
        <v>7618</v>
      </c>
      <c r="L538" s="42" t="s">
        <v>538</v>
      </c>
      <c r="M538" s="42" t="s">
        <v>3126</v>
      </c>
      <c r="N538" s="42"/>
      <c r="O538" s="43"/>
      <c r="P538" s="43"/>
      <c r="Q538" s="42">
        <v>91001</v>
      </c>
      <c r="R538" s="42" t="s">
        <v>2469</v>
      </c>
      <c r="S538" s="42">
        <v>38695</v>
      </c>
      <c r="T538" s="42">
        <v>7225</v>
      </c>
      <c r="U538" s="42"/>
      <c r="V538" s="42"/>
      <c r="W538" s="44"/>
      <c r="X538" s="42"/>
      <c r="Y538" s="42"/>
      <c r="Z538" s="42"/>
      <c r="AA538" s="42"/>
      <c r="AB538" s="42"/>
      <c r="AC538" s="41"/>
      <c r="AD538" s="42"/>
      <c r="AE538" s="42"/>
      <c r="AF538" s="42"/>
    </row>
    <row r="539" spans="1:32" s="45" customFormat="1" ht="44.25" customHeight="1" x14ac:dyDescent="0.2">
      <c r="A539" s="41" t="s">
        <v>3127</v>
      </c>
      <c r="B539" s="42">
        <v>690104008</v>
      </c>
      <c r="C539" s="41" t="s">
        <v>2450</v>
      </c>
      <c r="D539" s="42" t="s">
        <v>540</v>
      </c>
      <c r="E539" s="42" t="s">
        <v>26</v>
      </c>
      <c r="F539" s="42" t="s">
        <v>541</v>
      </c>
      <c r="G539" s="42" t="s">
        <v>28</v>
      </c>
      <c r="H539" s="42"/>
      <c r="I539" s="42"/>
      <c r="J539" s="42" t="s">
        <v>3128</v>
      </c>
      <c r="K539" s="42" t="s">
        <v>3130</v>
      </c>
      <c r="L539" s="42" t="s">
        <v>527</v>
      </c>
      <c r="M539" s="42" t="s">
        <v>3132</v>
      </c>
      <c r="N539" s="42" t="s">
        <v>3131</v>
      </c>
      <c r="O539" s="43" t="s">
        <v>3129</v>
      </c>
      <c r="P539" s="43"/>
      <c r="Q539" s="42">
        <v>91001</v>
      </c>
      <c r="R539" s="42" t="s">
        <v>3133</v>
      </c>
      <c r="S539" s="42">
        <v>38673</v>
      </c>
      <c r="T539" s="42">
        <v>7217</v>
      </c>
      <c r="U539" s="42"/>
      <c r="V539" s="42"/>
      <c r="W539" s="44"/>
      <c r="X539" s="42"/>
      <c r="Y539" s="42"/>
      <c r="Z539" s="42"/>
      <c r="AA539" s="42"/>
      <c r="AB539" s="42"/>
      <c r="AC539" s="41"/>
      <c r="AD539" s="42"/>
      <c r="AE539" s="42"/>
      <c r="AF539" s="42"/>
    </row>
    <row r="540" spans="1:32" s="45" customFormat="1" ht="44.25" customHeight="1" x14ac:dyDescent="0.2">
      <c r="A540" s="41" t="s">
        <v>3134</v>
      </c>
      <c r="B540" s="42">
        <v>690912007</v>
      </c>
      <c r="C540" s="41" t="s">
        <v>2450</v>
      </c>
      <c r="D540" s="42" t="s">
        <v>540</v>
      </c>
      <c r="E540" s="42" t="s">
        <v>26</v>
      </c>
      <c r="F540" s="42" t="s">
        <v>2556</v>
      </c>
      <c r="G540" s="42" t="s">
        <v>28</v>
      </c>
      <c r="H540" s="42"/>
      <c r="I540" s="42"/>
      <c r="J540" s="42" t="s">
        <v>7619</v>
      </c>
      <c r="K540" s="42" t="s">
        <v>3136</v>
      </c>
      <c r="L540" s="42" t="s">
        <v>5314</v>
      </c>
      <c r="M540" s="42" t="s">
        <v>3138</v>
      </c>
      <c r="N540" s="42" t="s">
        <v>3137</v>
      </c>
      <c r="O540" s="43" t="s">
        <v>3135</v>
      </c>
      <c r="P540" s="43"/>
      <c r="Q540" s="42">
        <v>91001</v>
      </c>
      <c r="R540" s="42" t="s">
        <v>2469</v>
      </c>
      <c r="S540" s="42">
        <v>38761</v>
      </c>
      <c r="T540" s="42">
        <v>7302</v>
      </c>
      <c r="U540" s="42"/>
      <c r="V540" s="42"/>
      <c r="W540" s="44"/>
      <c r="X540" s="42"/>
      <c r="Y540" s="42"/>
      <c r="Z540" s="42"/>
      <c r="AA540" s="42"/>
      <c r="AB540" s="42"/>
      <c r="AC540" s="41"/>
      <c r="AD540" s="42"/>
      <c r="AE540" s="42"/>
      <c r="AF540" s="42"/>
    </row>
    <row r="541" spans="1:32" s="45" customFormat="1" ht="44.25" customHeight="1" x14ac:dyDescent="0.2">
      <c r="A541" s="41" t="s">
        <v>3139</v>
      </c>
      <c r="B541" s="42">
        <v>690811006</v>
      </c>
      <c r="C541" s="41" t="s">
        <v>2450</v>
      </c>
      <c r="D541" s="42" t="s">
        <v>540</v>
      </c>
      <c r="E541" s="42" t="s">
        <v>26</v>
      </c>
      <c r="F541" s="42" t="s">
        <v>541</v>
      </c>
      <c r="G541" s="42" t="s">
        <v>28</v>
      </c>
      <c r="H541" s="42"/>
      <c r="I541" s="42"/>
      <c r="J541" s="42" t="s">
        <v>3140</v>
      </c>
      <c r="K541" s="42" t="s">
        <v>3142</v>
      </c>
      <c r="L541" s="42" t="s">
        <v>47</v>
      </c>
      <c r="M541" s="42" t="s">
        <v>1274</v>
      </c>
      <c r="N541" s="42" t="s">
        <v>3143</v>
      </c>
      <c r="O541" s="43" t="s">
        <v>3141</v>
      </c>
      <c r="P541" s="43"/>
      <c r="Q541" s="42">
        <v>91001</v>
      </c>
      <c r="R541" s="42" t="s">
        <v>2608</v>
      </c>
      <c r="S541" s="42">
        <v>42032</v>
      </c>
      <c r="T541" s="42">
        <v>7524</v>
      </c>
      <c r="U541" s="42"/>
      <c r="V541" s="42"/>
      <c r="W541" s="44"/>
      <c r="X541" s="42"/>
      <c r="Y541" s="42"/>
      <c r="Z541" s="42"/>
      <c r="AA541" s="42"/>
      <c r="AB541" s="42"/>
      <c r="AC541" s="41"/>
      <c r="AD541" s="42"/>
      <c r="AE541" s="42"/>
      <c r="AF541" s="42"/>
    </row>
    <row r="542" spans="1:32" s="45" customFormat="1" ht="44.25" customHeight="1" x14ac:dyDescent="0.2">
      <c r="A542" s="41" t="s">
        <v>3144</v>
      </c>
      <c r="B542" s="42">
        <v>690722003</v>
      </c>
      <c r="C542" s="41" t="s">
        <v>2450</v>
      </c>
      <c r="D542" s="42" t="s">
        <v>2465</v>
      </c>
      <c r="E542" s="42" t="s">
        <v>26</v>
      </c>
      <c r="F542" s="42" t="s">
        <v>2466</v>
      </c>
      <c r="G542" s="42" t="s">
        <v>28</v>
      </c>
      <c r="H542" s="42"/>
      <c r="I542" s="42"/>
      <c r="J542" s="42" t="s">
        <v>3145</v>
      </c>
      <c r="K542" s="42" t="s">
        <v>3146</v>
      </c>
      <c r="L542" s="42" t="s">
        <v>47</v>
      </c>
      <c r="M542" s="42" t="s">
        <v>3148</v>
      </c>
      <c r="N542" s="42" t="s">
        <v>3147</v>
      </c>
      <c r="O542" s="43"/>
      <c r="P542" s="43"/>
      <c r="Q542" s="42">
        <v>91001</v>
      </c>
      <c r="R542" s="42" t="s">
        <v>2533</v>
      </c>
      <c r="S542" s="42">
        <v>38686</v>
      </c>
      <c r="T542" s="42">
        <v>7219</v>
      </c>
      <c r="U542" s="42"/>
      <c r="V542" s="42"/>
      <c r="W542" s="44"/>
      <c r="X542" s="42"/>
      <c r="Y542" s="42"/>
      <c r="Z542" s="42"/>
      <c r="AA542" s="42"/>
      <c r="AB542" s="42"/>
      <c r="AC542" s="41"/>
      <c r="AD542" s="42"/>
      <c r="AE542" s="42"/>
      <c r="AF542" s="42"/>
    </row>
    <row r="543" spans="1:32" s="45" customFormat="1" ht="44.25" customHeight="1" x14ac:dyDescent="0.2">
      <c r="A543" s="41" t="s">
        <v>7620</v>
      </c>
      <c r="B543" s="42">
        <v>691913007</v>
      </c>
      <c r="C543" s="41" t="s">
        <v>2450</v>
      </c>
      <c r="D543" s="42" t="s">
        <v>2465</v>
      </c>
      <c r="E543" s="42" t="s">
        <v>26</v>
      </c>
      <c r="F543" s="42" t="s">
        <v>2466</v>
      </c>
      <c r="G543" s="42" t="s">
        <v>28</v>
      </c>
      <c r="H543" s="42"/>
      <c r="I543" s="42"/>
      <c r="J543" s="42" t="s">
        <v>7621</v>
      </c>
      <c r="K543" s="42" t="s">
        <v>3149</v>
      </c>
      <c r="L543" s="42" t="s">
        <v>48</v>
      </c>
      <c r="M543" s="42" t="s">
        <v>3150</v>
      </c>
      <c r="N543" s="42" t="s">
        <v>5440</v>
      </c>
      <c r="O543" s="43" t="s">
        <v>5441</v>
      </c>
      <c r="P543" s="43"/>
      <c r="Q543" s="42">
        <v>91001</v>
      </c>
      <c r="R543" s="42" t="s">
        <v>2469</v>
      </c>
      <c r="S543" s="42">
        <v>42446</v>
      </c>
      <c r="T543" s="42">
        <v>7603</v>
      </c>
      <c r="U543" s="42"/>
      <c r="V543" s="42"/>
      <c r="W543" s="44"/>
      <c r="X543" s="42"/>
      <c r="Y543" s="42"/>
      <c r="Z543" s="42"/>
      <c r="AA543" s="42"/>
      <c r="AB543" s="42"/>
      <c r="AC543" s="41"/>
      <c r="AD543" s="42"/>
      <c r="AE543" s="42"/>
      <c r="AF543" s="42"/>
    </row>
    <row r="544" spans="1:32" s="45" customFormat="1" ht="44.25" customHeight="1" x14ac:dyDescent="0.2">
      <c r="A544" s="41" t="s">
        <v>3151</v>
      </c>
      <c r="B544" s="42">
        <v>690902001</v>
      </c>
      <c r="C544" s="41" t="s">
        <v>2450</v>
      </c>
      <c r="D544" s="42" t="s">
        <v>2476</v>
      </c>
      <c r="E544" s="42" t="s">
        <v>1469</v>
      </c>
      <c r="F544" s="42" t="s">
        <v>2477</v>
      </c>
      <c r="G544" s="42" t="s">
        <v>28</v>
      </c>
      <c r="H544" s="42"/>
      <c r="I544" s="42"/>
      <c r="J544" s="42" t="s">
        <v>3152</v>
      </c>
      <c r="K544" s="42" t="s">
        <v>3153</v>
      </c>
      <c r="L544" s="42" t="s">
        <v>5314</v>
      </c>
      <c r="M544" s="42" t="s">
        <v>3154</v>
      </c>
      <c r="N544" s="42"/>
      <c r="O544" s="43"/>
      <c r="P544" s="43"/>
      <c r="Q544" s="42">
        <v>91001</v>
      </c>
      <c r="R544" s="42" t="s">
        <v>3155</v>
      </c>
      <c r="S544" s="42">
        <v>38736</v>
      </c>
      <c r="T544" s="42">
        <v>7271</v>
      </c>
      <c r="U544" s="42"/>
      <c r="V544" s="42"/>
      <c r="W544" s="44"/>
      <c r="X544" s="42"/>
      <c r="Y544" s="42"/>
      <c r="Z544" s="42"/>
      <c r="AA544" s="42"/>
      <c r="AB544" s="42"/>
      <c r="AC544" s="41"/>
      <c r="AD544" s="42"/>
      <c r="AE544" s="42"/>
      <c r="AF544" s="42"/>
    </row>
    <row r="545" spans="1:32" s="45" customFormat="1" ht="44.25" customHeight="1" x14ac:dyDescent="0.2">
      <c r="A545" s="41" t="s">
        <v>3156</v>
      </c>
      <c r="B545" s="42">
        <v>692503007</v>
      </c>
      <c r="C545" s="41" t="s">
        <v>2450</v>
      </c>
      <c r="D545" s="42" t="s">
        <v>540</v>
      </c>
      <c r="E545" s="42" t="s">
        <v>26</v>
      </c>
      <c r="F545" s="42" t="s">
        <v>541</v>
      </c>
      <c r="G545" s="42" t="s">
        <v>28</v>
      </c>
      <c r="H545" s="42"/>
      <c r="I545" s="42"/>
      <c r="J545" s="42" t="s">
        <v>3157</v>
      </c>
      <c r="K545" s="42" t="s">
        <v>3159</v>
      </c>
      <c r="L545" s="42" t="s">
        <v>5350</v>
      </c>
      <c r="M545" s="42" t="s">
        <v>3161</v>
      </c>
      <c r="N545" s="42" t="s">
        <v>3160</v>
      </c>
      <c r="O545" s="43" t="s">
        <v>3158</v>
      </c>
      <c r="P545" s="43"/>
      <c r="Q545" s="42">
        <v>91001</v>
      </c>
      <c r="R545" s="42" t="s">
        <v>2608</v>
      </c>
      <c r="S545" s="42">
        <v>42059</v>
      </c>
      <c r="T545" s="42">
        <v>7550</v>
      </c>
      <c r="U545" s="42"/>
      <c r="V545" s="42"/>
      <c r="W545" s="44"/>
      <c r="X545" s="42"/>
      <c r="Y545" s="42"/>
      <c r="Z545" s="42"/>
      <c r="AA545" s="42"/>
      <c r="AB545" s="42"/>
      <c r="AC545" s="41"/>
      <c r="AD545" s="42"/>
      <c r="AE545" s="42"/>
      <c r="AF545" s="42"/>
    </row>
    <row r="546" spans="1:32" s="45" customFormat="1" ht="44.25" customHeight="1" x14ac:dyDescent="0.2">
      <c r="A546" s="41" t="s">
        <v>3162</v>
      </c>
      <c r="B546" s="42">
        <v>830175008</v>
      </c>
      <c r="C546" s="41" t="s">
        <v>2450</v>
      </c>
      <c r="D546" s="42" t="s">
        <v>540</v>
      </c>
      <c r="E546" s="42" t="s">
        <v>26</v>
      </c>
      <c r="F546" s="42" t="s">
        <v>541</v>
      </c>
      <c r="G546" s="42" t="s">
        <v>28</v>
      </c>
      <c r="H546" s="42"/>
      <c r="I546" s="42"/>
      <c r="J546" s="42" t="s">
        <v>3163</v>
      </c>
      <c r="K546" s="42" t="s">
        <v>3164</v>
      </c>
      <c r="L546" s="42" t="s">
        <v>527</v>
      </c>
      <c r="M546" s="42" t="s">
        <v>2801</v>
      </c>
      <c r="N546" s="42" t="s">
        <v>3165</v>
      </c>
      <c r="O546" s="43"/>
      <c r="P546" s="43"/>
      <c r="Q546" s="42">
        <v>91001</v>
      </c>
      <c r="R546" s="42" t="s">
        <v>2469</v>
      </c>
      <c r="S546" s="42">
        <v>38649</v>
      </c>
      <c r="T546" s="42">
        <v>7209</v>
      </c>
      <c r="U546" s="42"/>
      <c r="V546" s="42"/>
      <c r="W546" s="44"/>
      <c r="X546" s="42"/>
      <c r="Y546" s="42"/>
      <c r="Z546" s="42"/>
      <c r="AA546" s="42"/>
      <c r="AB546" s="42"/>
      <c r="AC546" s="41"/>
      <c r="AD546" s="42"/>
      <c r="AE546" s="42"/>
      <c r="AF546" s="42"/>
    </row>
    <row r="547" spans="1:32" s="45" customFormat="1" ht="44.25" customHeight="1" x14ac:dyDescent="0.2">
      <c r="A547" s="41" t="s">
        <v>3166</v>
      </c>
      <c r="B547" s="42">
        <v>692513002</v>
      </c>
      <c r="C547" s="41" t="s">
        <v>2450</v>
      </c>
      <c r="D547" s="42" t="s">
        <v>3072</v>
      </c>
      <c r="E547" s="42" t="s">
        <v>26</v>
      </c>
      <c r="F547" s="42" t="s">
        <v>541</v>
      </c>
      <c r="G547" s="42" t="s">
        <v>28</v>
      </c>
      <c r="H547" s="42"/>
      <c r="I547" s="42"/>
      <c r="J547" s="42" t="s">
        <v>3167</v>
      </c>
      <c r="K547" s="42" t="s">
        <v>3169</v>
      </c>
      <c r="L547" s="42" t="s">
        <v>5350</v>
      </c>
      <c r="M547" s="42" t="s">
        <v>3171</v>
      </c>
      <c r="N547" s="42" t="s">
        <v>3170</v>
      </c>
      <c r="O547" s="43" t="s">
        <v>3168</v>
      </c>
      <c r="P547" s="43"/>
      <c r="Q547" s="42">
        <v>91001</v>
      </c>
      <c r="R547" s="42" t="s">
        <v>517</v>
      </c>
      <c r="S547" s="42">
        <v>42416</v>
      </c>
      <c r="T547" s="42">
        <v>7599</v>
      </c>
      <c r="U547" s="42"/>
      <c r="V547" s="42"/>
      <c r="W547" s="44"/>
      <c r="X547" s="42"/>
      <c r="Y547" s="42"/>
      <c r="Z547" s="42"/>
      <c r="AA547" s="42"/>
      <c r="AB547" s="42"/>
      <c r="AC547" s="41"/>
      <c r="AD547" s="42"/>
      <c r="AE547" s="42"/>
      <c r="AF547" s="42"/>
    </row>
    <row r="548" spans="1:32" s="45" customFormat="1" ht="44.25" customHeight="1" x14ac:dyDescent="0.2">
      <c r="A548" s="41" t="s">
        <v>3172</v>
      </c>
      <c r="B548" s="42">
        <v>690703009</v>
      </c>
      <c r="C548" s="41" t="s">
        <v>2450</v>
      </c>
      <c r="D548" s="42" t="s">
        <v>540</v>
      </c>
      <c r="E548" s="42" t="s">
        <v>26</v>
      </c>
      <c r="F548" s="42" t="s">
        <v>541</v>
      </c>
      <c r="G548" s="42" t="s">
        <v>28</v>
      </c>
      <c r="H548" s="42"/>
      <c r="I548" s="42"/>
      <c r="J548" s="42" t="s">
        <v>3173</v>
      </c>
      <c r="K548" s="42" t="s">
        <v>3174</v>
      </c>
      <c r="L548" s="42" t="s">
        <v>47</v>
      </c>
      <c r="M548" s="42" t="s">
        <v>732</v>
      </c>
      <c r="N548" s="42" t="s">
        <v>3175</v>
      </c>
      <c r="O548" s="43" t="s">
        <v>7622</v>
      </c>
      <c r="P548" s="43"/>
      <c r="Q548" s="42">
        <v>91001</v>
      </c>
      <c r="R548" s="42" t="s">
        <v>2608</v>
      </c>
      <c r="S548" s="42">
        <v>42061</v>
      </c>
      <c r="T548" s="42">
        <v>7554</v>
      </c>
      <c r="U548" s="42"/>
      <c r="V548" s="42"/>
      <c r="W548" s="44"/>
      <c r="X548" s="42"/>
      <c r="Y548" s="42"/>
      <c r="Z548" s="42"/>
      <c r="AA548" s="42"/>
      <c r="AB548" s="42"/>
      <c r="AC548" s="41"/>
      <c r="AD548" s="42"/>
      <c r="AE548" s="42"/>
      <c r="AF548" s="42"/>
    </row>
    <row r="549" spans="1:32" s="45" customFormat="1" ht="44.25" customHeight="1" x14ac:dyDescent="0.2">
      <c r="A549" s="41" t="s">
        <v>7623</v>
      </c>
      <c r="B549" s="42">
        <v>690608006</v>
      </c>
      <c r="C549" s="41" t="s">
        <v>2450</v>
      </c>
      <c r="D549" s="42" t="s">
        <v>540</v>
      </c>
      <c r="E549" s="42" t="s">
        <v>26</v>
      </c>
      <c r="F549" s="42" t="s">
        <v>541</v>
      </c>
      <c r="G549" s="42" t="s">
        <v>28</v>
      </c>
      <c r="H549" s="42"/>
      <c r="I549" s="42"/>
      <c r="J549" s="42" t="s">
        <v>7624</v>
      </c>
      <c r="K549" s="42" t="s">
        <v>3176</v>
      </c>
      <c r="L549" s="42" t="s">
        <v>538</v>
      </c>
      <c r="M549" s="42" t="s">
        <v>3178</v>
      </c>
      <c r="N549" s="42" t="s">
        <v>5673</v>
      </c>
      <c r="O549" s="43"/>
      <c r="P549" s="43"/>
      <c r="Q549" s="42">
        <v>91001</v>
      </c>
      <c r="R549" s="42" t="s">
        <v>517</v>
      </c>
      <c r="S549" s="42">
        <v>42059</v>
      </c>
      <c r="T549" s="42">
        <v>7545</v>
      </c>
      <c r="U549" s="42"/>
      <c r="V549" s="42"/>
      <c r="W549" s="44"/>
      <c r="X549" s="42"/>
      <c r="Y549" s="42"/>
      <c r="Z549" s="42"/>
      <c r="AA549" s="42"/>
      <c r="AB549" s="42"/>
      <c r="AC549" s="41"/>
      <c r="AD549" s="42"/>
      <c r="AE549" s="42"/>
      <c r="AF549" s="42"/>
    </row>
    <row r="550" spans="1:32" s="45" customFormat="1" ht="44.25" customHeight="1" x14ac:dyDescent="0.2">
      <c r="A550" s="41" t="s">
        <v>7625</v>
      </c>
      <c r="B550" s="42">
        <v>691916006</v>
      </c>
      <c r="C550" s="41" t="s">
        <v>2450</v>
      </c>
      <c r="D550" s="42" t="s">
        <v>2465</v>
      </c>
      <c r="E550" s="42" t="s">
        <v>26</v>
      </c>
      <c r="F550" s="42" t="s">
        <v>2466</v>
      </c>
      <c r="G550" s="42" t="s">
        <v>28</v>
      </c>
      <c r="H550" s="42"/>
      <c r="I550" s="42"/>
      <c r="J550" s="42" t="s">
        <v>3179</v>
      </c>
      <c r="K550" s="42" t="s">
        <v>3180</v>
      </c>
      <c r="L550" s="42" t="s">
        <v>48</v>
      </c>
      <c r="M550" s="42" t="s">
        <v>1902</v>
      </c>
      <c r="N550" s="42"/>
      <c r="O550" s="43"/>
      <c r="P550" s="43"/>
      <c r="Q550" s="42">
        <v>91001</v>
      </c>
      <c r="R550" s="42" t="s">
        <v>3181</v>
      </c>
      <c r="S550" s="42">
        <v>38159</v>
      </c>
      <c r="T550" s="42">
        <v>7132</v>
      </c>
      <c r="U550" s="42"/>
      <c r="V550" s="42"/>
      <c r="W550" s="44"/>
      <c r="X550" s="42"/>
      <c r="Y550" s="42"/>
      <c r="Z550" s="42"/>
      <c r="AA550" s="42"/>
      <c r="AB550" s="42"/>
      <c r="AC550" s="41"/>
      <c r="AD550" s="42"/>
      <c r="AE550" s="42"/>
      <c r="AF550" s="42"/>
    </row>
    <row r="551" spans="1:32" s="45" customFormat="1" ht="44.25" customHeight="1" x14ac:dyDescent="0.2">
      <c r="A551" s="41" t="s">
        <v>3182</v>
      </c>
      <c r="B551" s="42">
        <v>690711001</v>
      </c>
      <c r="C551" s="41" t="s">
        <v>2450</v>
      </c>
      <c r="D551" s="42" t="s">
        <v>2465</v>
      </c>
      <c r="E551" s="42" t="s">
        <v>26</v>
      </c>
      <c r="F551" s="42" t="s">
        <v>2466</v>
      </c>
      <c r="G551" s="42" t="s">
        <v>28</v>
      </c>
      <c r="H551" s="42"/>
      <c r="I551" s="42"/>
      <c r="J551" s="42" t="s">
        <v>7626</v>
      </c>
      <c r="K551" s="42" t="s">
        <v>3183</v>
      </c>
      <c r="L551" s="42" t="s">
        <v>47</v>
      </c>
      <c r="M551" s="42" t="s">
        <v>1035</v>
      </c>
      <c r="N551" s="42"/>
      <c r="O551" s="43"/>
      <c r="P551" s="43"/>
      <c r="Q551" s="42">
        <v>91001</v>
      </c>
      <c r="R551" s="42" t="s">
        <v>2533</v>
      </c>
      <c r="S551" s="42">
        <v>37970</v>
      </c>
      <c r="T551" s="42">
        <v>7104</v>
      </c>
      <c r="U551" s="42"/>
      <c r="V551" s="42"/>
      <c r="W551" s="44"/>
      <c r="X551" s="42"/>
      <c r="Y551" s="42"/>
      <c r="Z551" s="42"/>
      <c r="AA551" s="42"/>
      <c r="AB551" s="42"/>
      <c r="AC551" s="41"/>
      <c r="AD551" s="42"/>
      <c r="AE551" s="42"/>
      <c r="AF551" s="42"/>
    </row>
    <row r="552" spans="1:32" s="45" customFormat="1" ht="44.25" customHeight="1" x14ac:dyDescent="0.2">
      <c r="A552" s="41" t="s">
        <v>3184</v>
      </c>
      <c r="B552" s="42">
        <v>690721007</v>
      </c>
      <c r="C552" s="41" t="s">
        <v>2450</v>
      </c>
      <c r="D552" s="42" t="s">
        <v>2465</v>
      </c>
      <c r="E552" s="42" t="s">
        <v>26</v>
      </c>
      <c r="F552" s="42" t="s">
        <v>2466</v>
      </c>
      <c r="G552" s="42" t="s">
        <v>28</v>
      </c>
      <c r="H552" s="42"/>
      <c r="I552" s="42"/>
      <c r="J552" s="42" t="s">
        <v>3185</v>
      </c>
      <c r="K552" s="42" t="s">
        <v>3186</v>
      </c>
      <c r="L552" s="42" t="s">
        <v>47</v>
      </c>
      <c r="M552" s="42" t="s">
        <v>946</v>
      </c>
      <c r="N552" s="42" t="s">
        <v>7627</v>
      </c>
      <c r="O552" s="43" t="s">
        <v>7628</v>
      </c>
      <c r="P552" s="43"/>
      <c r="Q552" s="42">
        <v>91001</v>
      </c>
      <c r="R552" s="42" t="s">
        <v>2469</v>
      </c>
      <c r="S552" s="42">
        <v>37970</v>
      </c>
      <c r="T552" s="42">
        <v>7116</v>
      </c>
      <c r="U552" s="42"/>
      <c r="V552" s="42"/>
      <c r="W552" s="44"/>
      <c r="X552" s="42"/>
      <c r="Y552" s="42"/>
      <c r="Z552" s="42"/>
      <c r="AA552" s="42"/>
      <c r="AB552" s="42"/>
      <c r="AC552" s="41"/>
      <c r="AD552" s="42"/>
      <c r="AE552" s="42"/>
      <c r="AF552" s="42"/>
    </row>
    <row r="553" spans="1:32" s="45" customFormat="1" ht="44.25" customHeight="1" x14ac:dyDescent="0.2">
      <c r="A553" s="41" t="s">
        <v>3187</v>
      </c>
      <c r="B553" s="42">
        <v>690409003</v>
      </c>
      <c r="C553" s="41" t="s">
        <v>2450</v>
      </c>
      <c r="D553" s="42" t="s">
        <v>540</v>
      </c>
      <c r="E553" s="42" t="s">
        <v>26</v>
      </c>
      <c r="F553" s="42" t="s">
        <v>541</v>
      </c>
      <c r="G553" s="42" t="s">
        <v>28</v>
      </c>
      <c r="H553" s="42"/>
      <c r="I553" s="42"/>
      <c r="J553" s="42" t="s">
        <v>7629</v>
      </c>
      <c r="K553" s="42" t="s">
        <v>3189</v>
      </c>
      <c r="L553" s="42" t="s">
        <v>5313</v>
      </c>
      <c r="M553" s="42" t="s">
        <v>3191</v>
      </c>
      <c r="N553" s="42" t="s">
        <v>3190</v>
      </c>
      <c r="O553" s="43" t="s">
        <v>3188</v>
      </c>
      <c r="P553" s="43"/>
      <c r="Q553" s="42">
        <v>91001</v>
      </c>
      <c r="R553" s="42" t="s">
        <v>2481</v>
      </c>
      <c r="S553" s="42">
        <v>42052</v>
      </c>
      <c r="T553" s="42">
        <v>7528</v>
      </c>
      <c r="U553" s="42"/>
      <c r="V553" s="42"/>
      <c r="W553" s="44"/>
      <c r="X553" s="42"/>
      <c r="Y553" s="42"/>
      <c r="Z553" s="42"/>
      <c r="AA553" s="42"/>
      <c r="AB553" s="42"/>
      <c r="AC553" s="41"/>
      <c r="AD553" s="42"/>
      <c r="AE553" s="42"/>
      <c r="AF553" s="42"/>
    </row>
    <row r="554" spans="1:32" s="45" customFormat="1" ht="44.25" customHeight="1" x14ac:dyDescent="0.2">
      <c r="A554" s="41" t="s">
        <v>3192</v>
      </c>
      <c r="B554" s="42">
        <v>692201000</v>
      </c>
      <c r="C554" s="41" t="s">
        <v>2450</v>
      </c>
      <c r="D554" s="42" t="s">
        <v>2476</v>
      </c>
      <c r="E554" s="42" t="s">
        <v>1469</v>
      </c>
      <c r="F554" s="42" t="s">
        <v>3113</v>
      </c>
      <c r="G554" s="42" t="s">
        <v>28</v>
      </c>
      <c r="H554" s="42"/>
      <c r="I554" s="42"/>
      <c r="J554" s="42" t="s">
        <v>6602</v>
      </c>
      <c r="K554" s="42" t="s">
        <v>3195</v>
      </c>
      <c r="L554" s="42" t="s">
        <v>5310</v>
      </c>
      <c r="M554" s="42" t="s">
        <v>1492</v>
      </c>
      <c r="N554" s="42" t="s">
        <v>3194</v>
      </c>
      <c r="O554" s="43" t="s">
        <v>3193</v>
      </c>
      <c r="P554" s="43"/>
      <c r="Q554" s="42">
        <v>91001</v>
      </c>
      <c r="R554" s="42" t="s">
        <v>3196</v>
      </c>
      <c r="S554" s="42">
        <v>37970</v>
      </c>
      <c r="T554" s="42">
        <v>7106</v>
      </c>
      <c r="U554" s="42"/>
      <c r="V554" s="42"/>
      <c r="W554" s="44"/>
      <c r="X554" s="42"/>
      <c r="Y554" s="42"/>
      <c r="Z554" s="42"/>
      <c r="AA554" s="42"/>
      <c r="AB554" s="42"/>
      <c r="AC554" s="41"/>
      <c r="AD554" s="42"/>
      <c r="AE554" s="42"/>
      <c r="AF554" s="42"/>
    </row>
    <row r="555" spans="1:32" s="45" customFormat="1" ht="44.25" customHeight="1" x14ac:dyDescent="0.2">
      <c r="A555" s="41" t="s">
        <v>3197</v>
      </c>
      <c r="B555" s="42">
        <v>692104005</v>
      </c>
      <c r="C555" s="41" t="s">
        <v>2450</v>
      </c>
      <c r="D555" s="42" t="s">
        <v>540</v>
      </c>
      <c r="E555" s="42" t="s">
        <v>26</v>
      </c>
      <c r="F555" s="42" t="s">
        <v>2556</v>
      </c>
      <c r="G555" s="42" t="s">
        <v>28</v>
      </c>
      <c r="H555" s="42"/>
      <c r="I555" s="42"/>
      <c r="J555" s="42" t="s">
        <v>3198</v>
      </c>
      <c r="K555" s="42" t="s">
        <v>3199</v>
      </c>
      <c r="L555" s="42" t="s">
        <v>5310</v>
      </c>
      <c r="M555" s="42" t="s">
        <v>3200</v>
      </c>
      <c r="N555" s="42" t="s">
        <v>3202</v>
      </c>
      <c r="O555" s="43" t="s">
        <v>3201</v>
      </c>
      <c r="P555" s="43"/>
      <c r="Q555" s="42">
        <v>91001</v>
      </c>
      <c r="R555" s="42" t="s">
        <v>2481</v>
      </c>
      <c r="S555" s="42">
        <v>38674</v>
      </c>
      <c r="T555" s="42">
        <v>7218</v>
      </c>
      <c r="U555" s="42"/>
      <c r="V555" s="42"/>
      <c r="W555" s="44"/>
      <c r="X555" s="42"/>
      <c r="Y555" s="42"/>
      <c r="Z555" s="42"/>
      <c r="AA555" s="42"/>
      <c r="AB555" s="42"/>
      <c r="AC555" s="41"/>
      <c r="AD555" s="42"/>
      <c r="AE555" s="42"/>
      <c r="AF555" s="42"/>
    </row>
    <row r="556" spans="1:32" s="45" customFormat="1" ht="44.25" customHeight="1" x14ac:dyDescent="0.2">
      <c r="A556" s="41" t="s">
        <v>3203</v>
      </c>
      <c r="B556" s="42">
        <v>692202007</v>
      </c>
      <c r="C556" s="41" t="s">
        <v>2450</v>
      </c>
      <c r="D556" s="42" t="s">
        <v>2476</v>
      </c>
      <c r="E556" s="42" t="s">
        <v>1469</v>
      </c>
      <c r="F556" s="42" t="s">
        <v>3113</v>
      </c>
      <c r="G556" s="42" t="s">
        <v>28</v>
      </c>
      <c r="H556" s="42"/>
      <c r="I556" s="42"/>
      <c r="J556" s="42" t="s">
        <v>3204</v>
      </c>
      <c r="K556" s="42" t="s">
        <v>3206</v>
      </c>
      <c r="L556" s="42" t="s">
        <v>5310</v>
      </c>
      <c r="M556" s="42" t="s">
        <v>1893</v>
      </c>
      <c r="N556" s="42" t="s">
        <v>3207</v>
      </c>
      <c r="O556" s="43" t="s">
        <v>3205</v>
      </c>
      <c r="P556" s="43"/>
      <c r="Q556" s="42">
        <v>91001</v>
      </c>
      <c r="R556" s="42" t="s">
        <v>2498</v>
      </c>
      <c r="S556" s="42">
        <v>37970</v>
      </c>
      <c r="T556" s="42">
        <v>6984</v>
      </c>
      <c r="U556" s="42"/>
      <c r="V556" s="42"/>
      <c r="W556" s="44"/>
      <c r="X556" s="42"/>
      <c r="Y556" s="42"/>
      <c r="Z556" s="42"/>
      <c r="AA556" s="42"/>
      <c r="AB556" s="42"/>
      <c r="AC556" s="41"/>
      <c r="AD556" s="42"/>
      <c r="AE556" s="42"/>
      <c r="AF556" s="42"/>
    </row>
    <row r="557" spans="1:32" s="45" customFormat="1" ht="44.25" customHeight="1" x14ac:dyDescent="0.2">
      <c r="A557" s="41" t="s">
        <v>3208</v>
      </c>
      <c r="B557" s="42">
        <v>692502000</v>
      </c>
      <c r="C557" s="41" t="s">
        <v>2450</v>
      </c>
      <c r="D557" s="42" t="s">
        <v>3209</v>
      </c>
      <c r="E557" s="42" t="s">
        <v>1469</v>
      </c>
      <c r="F557" s="42" t="s">
        <v>3210</v>
      </c>
      <c r="G557" s="42" t="s">
        <v>28</v>
      </c>
      <c r="H557" s="42"/>
      <c r="I557" s="42"/>
      <c r="J557" s="42" t="s">
        <v>3211</v>
      </c>
      <c r="K557" s="42" t="s">
        <v>3212</v>
      </c>
      <c r="L557" s="42" t="s">
        <v>5350</v>
      </c>
      <c r="M557" s="42" t="s">
        <v>3213</v>
      </c>
      <c r="N557" s="42" t="s">
        <v>7630</v>
      </c>
      <c r="O557" s="43" t="s">
        <v>7631</v>
      </c>
      <c r="P557" s="43"/>
      <c r="Q557" s="42">
        <v>91001</v>
      </c>
      <c r="R557" s="42" t="s">
        <v>2469</v>
      </c>
      <c r="S557" s="42">
        <v>37970</v>
      </c>
      <c r="T557" s="42">
        <v>7120</v>
      </c>
      <c r="U557" s="42"/>
      <c r="V557" s="42"/>
      <c r="W557" s="44"/>
      <c r="X557" s="42"/>
      <c r="Y557" s="42"/>
      <c r="Z557" s="42"/>
      <c r="AA557" s="42"/>
      <c r="AB557" s="42"/>
      <c r="AC557" s="41"/>
      <c r="AD557" s="42"/>
      <c r="AE557" s="42"/>
      <c r="AF557" s="42"/>
    </row>
    <row r="558" spans="1:32" s="45" customFormat="1" ht="44.25" customHeight="1" x14ac:dyDescent="0.2">
      <c r="A558" s="41" t="s">
        <v>7632</v>
      </c>
      <c r="B558" s="42">
        <v>691802000</v>
      </c>
      <c r="C558" s="41" t="s">
        <v>2450</v>
      </c>
      <c r="D558" s="42" t="s">
        <v>540</v>
      </c>
      <c r="E558" s="42" t="s">
        <v>26</v>
      </c>
      <c r="F558" s="42" t="s">
        <v>541</v>
      </c>
      <c r="G558" s="42" t="s">
        <v>28</v>
      </c>
      <c r="H558" s="42"/>
      <c r="I558" s="42"/>
      <c r="J558" s="42" t="s">
        <v>3214</v>
      </c>
      <c r="K558" s="42" t="s">
        <v>3216</v>
      </c>
      <c r="L558" s="42" t="s">
        <v>48</v>
      </c>
      <c r="M558" s="42" t="s">
        <v>3218</v>
      </c>
      <c r="N558" s="42" t="s">
        <v>3217</v>
      </c>
      <c r="O558" s="43" t="s">
        <v>3215</v>
      </c>
      <c r="P558" s="43"/>
      <c r="Q558" s="42">
        <v>91001</v>
      </c>
      <c r="R558" s="42" t="s">
        <v>517</v>
      </c>
      <c r="S558" s="42">
        <v>42047</v>
      </c>
      <c r="T558" s="42">
        <v>7526</v>
      </c>
      <c r="U558" s="42"/>
      <c r="V558" s="42"/>
      <c r="W558" s="44"/>
      <c r="X558" s="42"/>
      <c r="Y558" s="42"/>
      <c r="Z558" s="42"/>
      <c r="AA558" s="42"/>
      <c r="AB558" s="42"/>
      <c r="AC558" s="41"/>
      <c r="AD558" s="42"/>
      <c r="AE558" s="42"/>
      <c r="AF558" s="42"/>
    </row>
    <row r="559" spans="1:32" s="45" customFormat="1" ht="44.25" customHeight="1" x14ac:dyDescent="0.2">
      <c r="A559" s="41" t="s">
        <v>3219</v>
      </c>
      <c r="B559" s="42">
        <v>692105001</v>
      </c>
      <c r="C559" s="41" t="s">
        <v>2450</v>
      </c>
      <c r="D559" s="42" t="s">
        <v>2465</v>
      </c>
      <c r="E559" s="42" t="s">
        <v>26</v>
      </c>
      <c r="F559" s="42" t="s">
        <v>2466</v>
      </c>
      <c r="G559" s="42" t="s">
        <v>28</v>
      </c>
      <c r="H559" s="42"/>
      <c r="I559" s="42"/>
      <c r="J559" s="42" t="s">
        <v>6603</v>
      </c>
      <c r="K559" s="42" t="s">
        <v>3220</v>
      </c>
      <c r="L559" s="42" t="s">
        <v>5310</v>
      </c>
      <c r="M559" s="42" t="s">
        <v>3221</v>
      </c>
      <c r="N559" s="42" t="s">
        <v>5497</v>
      </c>
      <c r="O559" s="43" t="s">
        <v>5496</v>
      </c>
      <c r="P559" s="43"/>
      <c r="Q559" s="42">
        <v>91001</v>
      </c>
      <c r="R559" s="42" t="s">
        <v>2469</v>
      </c>
      <c r="S559" s="42">
        <v>38624</v>
      </c>
      <c r="T559" s="42">
        <v>7201</v>
      </c>
      <c r="U559" s="42"/>
      <c r="V559" s="42"/>
      <c r="W559" s="44"/>
      <c r="X559" s="42"/>
      <c r="Y559" s="42"/>
      <c r="Z559" s="42"/>
      <c r="AA559" s="42"/>
      <c r="AB559" s="42"/>
      <c r="AC559" s="41"/>
      <c r="AD559" s="42"/>
      <c r="AE559" s="42"/>
      <c r="AF559" s="42"/>
    </row>
    <row r="560" spans="1:32" s="45" customFormat="1" ht="44.25" customHeight="1" x14ac:dyDescent="0.2">
      <c r="A560" s="41" t="s">
        <v>3222</v>
      </c>
      <c r="B560" s="42">
        <v>690507005</v>
      </c>
      <c r="C560" s="41" t="s">
        <v>2450</v>
      </c>
      <c r="D560" s="42" t="s">
        <v>2745</v>
      </c>
      <c r="E560" s="42" t="s">
        <v>26</v>
      </c>
      <c r="F560" s="42" t="s">
        <v>541</v>
      </c>
      <c r="G560" s="42" t="s">
        <v>28</v>
      </c>
      <c r="H560" s="42"/>
      <c r="I560" s="42"/>
      <c r="J560" s="42" t="s">
        <v>7633</v>
      </c>
      <c r="K560" s="42" t="s">
        <v>3224</v>
      </c>
      <c r="L560" s="42" t="s">
        <v>538</v>
      </c>
      <c r="M560" s="42" t="s">
        <v>3226</v>
      </c>
      <c r="N560" s="42" t="s">
        <v>3223</v>
      </c>
      <c r="O560" s="43" t="s">
        <v>3225</v>
      </c>
      <c r="P560" s="43"/>
      <c r="Q560" s="42">
        <v>91001</v>
      </c>
      <c r="R560" s="42" t="s">
        <v>517</v>
      </c>
      <c r="S560" s="42">
        <v>38641</v>
      </c>
      <c r="T560" s="42">
        <v>7584</v>
      </c>
      <c r="U560" s="42"/>
      <c r="V560" s="42"/>
      <c r="W560" s="44"/>
      <c r="X560" s="42"/>
      <c r="Y560" s="42"/>
      <c r="Z560" s="42"/>
      <c r="AA560" s="42"/>
      <c r="AB560" s="42"/>
      <c r="AC560" s="41"/>
      <c r="AD560" s="42"/>
      <c r="AE560" s="42"/>
      <c r="AF560" s="42"/>
    </row>
    <row r="561" spans="1:32" s="45" customFormat="1" ht="44.25" customHeight="1" x14ac:dyDescent="0.2">
      <c r="A561" s="41" t="s">
        <v>3227</v>
      </c>
      <c r="B561" s="42">
        <v>692508009</v>
      </c>
      <c r="C561" s="41" t="s">
        <v>2450</v>
      </c>
      <c r="D561" s="42" t="s">
        <v>540</v>
      </c>
      <c r="E561" s="42" t="s">
        <v>26</v>
      </c>
      <c r="F561" s="42" t="s">
        <v>541</v>
      </c>
      <c r="G561" s="42" t="s">
        <v>28</v>
      </c>
      <c r="H561" s="42"/>
      <c r="I561" s="42"/>
      <c r="J561" s="42" t="s">
        <v>3228</v>
      </c>
      <c r="K561" s="42" t="s">
        <v>3230</v>
      </c>
      <c r="L561" s="42" t="s">
        <v>198</v>
      </c>
      <c r="M561" s="42" t="s">
        <v>2408</v>
      </c>
      <c r="N561" s="42" t="s">
        <v>3231</v>
      </c>
      <c r="O561" s="43" t="s">
        <v>3229</v>
      </c>
      <c r="P561" s="43"/>
      <c r="Q561" s="42">
        <v>91001</v>
      </c>
      <c r="R561" s="42" t="s">
        <v>2469</v>
      </c>
      <c r="S561" s="42">
        <v>41807</v>
      </c>
      <c r="T561" s="42">
        <v>7501</v>
      </c>
      <c r="U561" s="42"/>
      <c r="V561" s="42"/>
      <c r="W561" s="44"/>
      <c r="X561" s="42"/>
      <c r="Y561" s="42"/>
      <c r="Z561" s="42"/>
      <c r="AA561" s="42"/>
      <c r="AB561" s="42"/>
      <c r="AC561" s="41"/>
      <c r="AD561" s="42"/>
      <c r="AE561" s="42"/>
      <c r="AF561" s="42"/>
    </row>
    <row r="562" spans="1:32" s="45" customFormat="1" ht="44.25" customHeight="1" x14ac:dyDescent="0.2">
      <c r="A562" s="41" t="s">
        <v>7634</v>
      </c>
      <c r="B562" s="42">
        <v>692307003</v>
      </c>
      <c r="C562" s="41" t="s">
        <v>2450</v>
      </c>
      <c r="D562" s="42" t="s">
        <v>2465</v>
      </c>
      <c r="E562" s="42" t="s">
        <v>26</v>
      </c>
      <c r="F562" s="42" t="s">
        <v>2466</v>
      </c>
      <c r="G562" s="42" t="s">
        <v>28</v>
      </c>
      <c r="H562" s="42"/>
      <c r="I562" s="42"/>
      <c r="J562" s="42" t="s">
        <v>6604</v>
      </c>
      <c r="K562" s="42" t="s">
        <v>3232</v>
      </c>
      <c r="L562" s="42" t="s">
        <v>5310</v>
      </c>
      <c r="M562" s="42" t="s">
        <v>1062</v>
      </c>
      <c r="N562" s="42" t="s">
        <v>6460</v>
      </c>
      <c r="O562" s="43" t="s">
        <v>6461</v>
      </c>
      <c r="P562" s="43"/>
      <c r="Q562" s="42">
        <v>91001</v>
      </c>
      <c r="R562" s="42" t="s">
        <v>2469</v>
      </c>
      <c r="S562" s="42">
        <v>37970</v>
      </c>
      <c r="T562" s="42">
        <v>6982</v>
      </c>
      <c r="U562" s="42"/>
      <c r="V562" s="42"/>
      <c r="W562" s="44"/>
      <c r="X562" s="42"/>
      <c r="Y562" s="42"/>
      <c r="Z562" s="42"/>
      <c r="AA562" s="42"/>
      <c r="AB562" s="42"/>
      <c r="AC562" s="41"/>
      <c r="AD562" s="42"/>
      <c r="AE562" s="42"/>
      <c r="AF562" s="42"/>
    </row>
    <row r="563" spans="1:32" s="45" customFormat="1" ht="44.25" customHeight="1" x14ac:dyDescent="0.2">
      <c r="A563" s="41" t="s">
        <v>3233</v>
      </c>
      <c r="B563" s="42">
        <v>690713004</v>
      </c>
      <c r="C563" s="41" t="s">
        <v>2450</v>
      </c>
      <c r="D563" s="42" t="s">
        <v>2465</v>
      </c>
      <c r="E563" s="42" t="s">
        <v>26</v>
      </c>
      <c r="F563" s="42" t="s">
        <v>2466</v>
      </c>
      <c r="G563" s="42" t="s">
        <v>28</v>
      </c>
      <c r="H563" s="42"/>
      <c r="I563" s="42"/>
      <c r="J563" s="42" t="s">
        <v>7635</v>
      </c>
      <c r="K563" s="42" t="s">
        <v>3234</v>
      </c>
      <c r="L563" s="42" t="s">
        <v>47</v>
      </c>
      <c r="M563" s="42" t="s">
        <v>2027</v>
      </c>
      <c r="N563" s="42" t="s">
        <v>3235</v>
      </c>
      <c r="O563" s="43"/>
      <c r="P563" s="43"/>
      <c r="Q563" s="42">
        <v>91001</v>
      </c>
      <c r="R563" s="42" t="s">
        <v>2469</v>
      </c>
      <c r="S563" s="42">
        <v>37970</v>
      </c>
      <c r="T563" s="42">
        <v>7056</v>
      </c>
      <c r="U563" s="42"/>
      <c r="V563" s="42"/>
      <c r="W563" s="44"/>
      <c r="X563" s="42"/>
      <c r="Y563" s="42"/>
      <c r="Z563" s="42"/>
      <c r="AA563" s="42"/>
      <c r="AB563" s="42"/>
      <c r="AC563" s="41"/>
      <c r="AD563" s="42"/>
      <c r="AE563" s="42"/>
      <c r="AF563" s="42"/>
    </row>
    <row r="564" spans="1:32" s="45" customFormat="1" ht="44.25" customHeight="1" x14ac:dyDescent="0.2">
      <c r="A564" s="41" t="s">
        <v>7636</v>
      </c>
      <c r="B564" s="42" t="s">
        <v>8568</v>
      </c>
      <c r="C564" s="41" t="s">
        <v>2450</v>
      </c>
      <c r="D564" s="42" t="s">
        <v>2465</v>
      </c>
      <c r="E564" s="42" t="s">
        <v>26</v>
      </c>
      <c r="F564" s="42" t="s">
        <v>2466</v>
      </c>
      <c r="G564" s="42" t="s">
        <v>28</v>
      </c>
      <c r="H564" s="42"/>
      <c r="I564" s="42"/>
      <c r="J564" s="42" t="s">
        <v>7637</v>
      </c>
      <c r="K564" s="42" t="s">
        <v>3236</v>
      </c>
      <c r="L564" s="42" t="s">
        <v>538</v>
      </c>
      <c r="M564" s="42" t="s">
        <v>1113</v>
      </c>
      <c r="N564" s="42" t="s">
        <v>3237</v>
      </c>
      <c r="O564" s="43"/>
      <c r="P564" s="43"/>
      <c r="Q564" s="42">
        <v>91001</v>
      </c>
      <c r="R564" s="42" t="s">
        <v>2469</v>
      </c>
      <c r="S564" s="42">
        <v>38755</v>
      </c>
      <c r="T564" s="42">
        <v>7298</v>
      </c>
      <c r="U564" s="42"/>
      <c r="V564" s="42"/>
      <c r="W564" s="44"/>
      <c r="X564" s="42"/>
      <c r="Y564" s="42"/>
      <c r="Z564" s="42"/>
      <c r="AA564" s="42"/>
      <c r="AB564" s="42"/>
      <c r="AC564" s="41"/>
      <c r="AD564" s="42"/>
      <c r="AE564" s="42"/>
      <c r="AF564" s="42"/>
    </row>
    <row r="565" spans="1:32" s="45" customFormat="1" ht="44.25" customHeight="1" x14ac:dyDescent="0.2">
      <c r="A565" s="41" t="s">
        <v>7638</v>
      </c>
      <c r="B565" s="42">
        <v>691414000</v>
      </c>
      <c r="C565" s="41" t="s">
        <v>2450</v>
      </c>
      <c r="D565" s="42" t="s">
        <v>2450</v>
      </c>
      <c r="E565" s="42" t="s">
        <v>26</v>
      </c>
      <c r="F565" s="42" t="s">
        <v>2466</v>
      </c>
      <c r="G565" s="42" t="s">
        <v>28</v>
      </c>
      <c r="H565" s="42"/>
      <c r="I565" s="42"/>
      <c r="J565" s="42" t="s">
        <v>7639</v>
      </c>
      <c r="K565" s="42" t="s">
        <v>5333</v>
      </c>
      <c r="L565" s="42" t="s">
        <v>5312</v>
      </c>
      <c r="M565" s="42" t="s">
        <v>3239</v>
      </c>
      <c r="N565" s="42" t="s">
        <v>3238</v>
      </c>
      <c r="O565" s="43"/>
      <c r="P565" s="43"/>
      <c r="Q565" s="42">
        <v>91001</v>
      </c>
      <c r="R565" s="42" t="s">
        <v>2469</v>
      </c>
      <c r="S565" s="42">
        <v>38736</v>
      </c>
      <c r="T565" s="42">
        <v>7273</v>
      </c>
      <c r="U565" s="42"/>
      <c r="V565" s="42"/>
      <c r="W565" s="44"/>
      <c r="X565" s="42"/>
      <c r="Y565" s="42"/>
      <c r="Z565" s="42"/>
      <c r="AA565" s="42"/>
      <c r="AB565" s="42"/>
      <c r="AC565" s="41"/>
      <c r="AD565" s="42"/>
      <c r="AE565" s="42"/>
      <c r="AF565" s="42"/>
    </row>
    <row r="566" spans="1:32" s="45" customFormat="1" ht="44.25" customHeight="1" x14ac:dyDescent="0.2">
      <c r="A566" s="41" t="s">
        <v>3240</v>
      </c>
      <c r="B566" s="42">
        <v>690601001</v>
      </c>
      <c r="C566" s="41" t="s">
        <v>2450</v>
      </c>
      <c r="D566" s="42" t="s">
        <v>2476</v>
      </c>
      <c r="E566" s="42" t="s">
        <v>1469</v>
      </c>
      <c r="F566" s="42" t="s">
        <v>3241</v>
      </c>
      <c r="G566" s="42" t="s">
        <v>28</v>
      </c>
      <c r="H566" s="42"/>
      <c r="I566" s="42"/>
      <c r="J566" s="42" t="s">
        <v>7640</v>
      </c>
      <c r="K566" s="42" t="s">
        <v>3242</v>
      </c>
      <c r="L566" s="42" t="s">
        <v>538</v>
      </c>
      <c r="M566" s="42" t="s">
        <v>1159</v>
      </c>
      <c r="N566" s="42" t="s">
        <v>7641</v>
      </c>
      <c r="O566" s="43" t="s">
        <v>7642</v>
      </c>
      <c r="P566" s="43"/>
      <c r="Q566" s="42">
        <v>91001</v>
      </c>
      <c r="R566" s="42" t="s">
        <v>2533</v>
      </c>
      <c r="S566" s="42">
        <v>37970</v>
      </c>
      <c r="T566" s="42">
        <v>7064</v>
      </c>
      <c r="U566" s="42"/>
      <c r="V566" s="42"/>
      <c r="W566" s="44"/>
      <c r="X566" s="42"/>
      <c r="Y566" s="42"/>
      <c r="Z566" s="42"/>
      <c r="AA566" s="42"/>
      <c r="AB566" s="42"/>
      <c r="AC566" s="41"/>
      <c r="AD566" s="42"/>
      <c r="AE566" s="42"/>
      <c r="AF566" s="42"/>
    </row>
    <row r="567" spans="1:32" s="45" customFormat="1" ht="44.25" customHeight="1" x14ac:dyDescent="0.2">
      <c r="A567" s="41" t="s">
        <v>3243</v>
      </c>
      <c r="B567" s="42">
        <v>692309006</v>
      </c>
      <c r="C567" s="41" t="s">
        <v>2450</v>
      </c>
      <c r="D567" s="42" t="s">
        <v>540</v>
      </c>
      <c r="E567" s="42" t="s">
        <v>26</v>
      </c>
      <c r="F567" s="42" t="s">
        <v>541</v>
      </c>
      <c r="G567" s="42" t="s">
        <v>28</v>
      </c>
      <c r="H567" s="42"/>
      <c r="I567" s="42"/>
      <c r="J567" s="42" t="s">
        <v>7643</v>
      </c>
      <c r="K567" s="42" t="s">
        <v>3245</v>
      </c>
      <c r="L567" s="42" t="s">
        <v>5310</v>
      </c>
      <c r="M567" s="42" t="s">
        <v>3246</v>
      </c>
      <c r="N567" s="42" t="s">
        <v>3244</v>
      </c>
      <c r="O567" s="43" t="s">
        <v>7644</v>
      </c>
      <c r="P567" s="43"/>
      <c r="Q567" s="42">
        <v>91001</v>
      </c>
      <c r="R567" s="42" t="s">
        <v>517</v>
      </c>
      <c r="S567" s="42">
        <v>42110</v>
      </c>
      <c r="T567" s="42">
        <v>7562</v>
      </c>
      <c r="U567" s="42"/>
      <c r="V567" s="42"/>
      <c r="W567" s="44"/>
      <c r="X567" s="42"/>
      <c r="Y567" s="42"/>
      <c r="Z567" s="42"/>
      <c r="AA567" s="42"/>
      <c r="AB567" s="42"/>
      <c r="AC567" s="41"/>
      <c r="AD567" s="42"/>
      <c r="AE567" s="42"/>
      <c r="AF567" s="42"/>
    </row>
    <row r="568" spans="1:32" s="45" customFormat="1" ht="44.25" customHeight="1" x14ac:dyDescent="0.2">
      <c r="A568" s="41" t="s">
        <v>3247</v>
      </c>
      <c r="B568" s="42">
        <v>690817004</v>
      </c>
      <c r="C568" s="41" t="s">
        <v>2450</v>
      </c>
      <c r="D568" s="42" t="s">
        <v>2465</v>
      </c>
      <c r="E568" s="42" t="s">
        <v>26</v>
      </c>
      <c r="F568" s="42" t="s">
        <v>2466</v>
      </c>
      <c r="G568" s="42" t="s">
        <v>28</v>
      </c>
      <c r="H568" s="42"/>
      <c r="I568" s="42"/>
      <c r="J568" s="42" t="s">
        <v>3248</v>
      </c>
      <c r="K568" s="42" t="s">
        <v>3250</v>
      </c>
      <c r="L568" s="42" t="s">
        <v>5314</v>
      </c>
      <c r="M568" s="42" t="s">
        <v>1924</v>
      </c>
      <c r="N568" s="42" t="s">
        <v>3251</v>
      </c>
      <c r="O568" s="43" t="s">
        <v>3249</v>
      </c>
      <c r="P568" s="43"/>
      <c r="Q568" s="42">
        <v>91001</v>
      </c>
      <c r="R568" s="42" t="s">
        <v>2469</v>
      </c>
      <c r="S568" s="42">
        <v>38722</v>
      </c>
      <c r="T568" s="42">
        <v>7250</v>
      </c>
      <c r="U568" s="42"/>
      <c r="V568" s="42"/>
      <c r="W568" s="44"/>
      <c r="X568" s="42"/>
      <c r="Y568" s="42"/>
      <c r="Z568" s="42"/>
      <c r="AA568" s="42"/>
      <c r="AB568" s="42"/>
      <c r="AC568" s="41"/>
      <c r="AD568" s="42"/>
      <c r="AE568" s="42"/>
      <c r="AF568" s="42"/>
    </row>
    <row r="569" spans="1:32" s="45" customFormat="1" ht="44.25" customHeight="1" x14ac:dyDescent="0.2">
      <c r="A569" s="41" t="s">
        <v>3252</v>
      </c>
      <c r="B569" s="42">
        <v>690710005</v>
      </c>
      <c r="C569" s="41" t="s">
        <v>2450</v>
      </c>
      <c r="D569" s="42" t="s">
        <v>2465</v>
      </c>
      <c r="E569" s="42" t="s">
        <v>26</v>
      </c>
      <c r="F569" s="42" t="s">
        <v>2466</v>
      </c>
      <c r="G569" s="42" t="s">
        <v>28</v>
      </c>
      <c r="H569" s="42"/>
      <c r="I569" s="42"/>
      <c r="J569" s="42" t="s">
        <v>3253</v>
      </c>
      <c r="K569" s="42" t="s">
        <v>3254</v>
      </c>
      <c r="L569" s="42" t="s">
        <v>47</v>
      </c>
      <c r="M569" s="42" t="s">
        <v>4654</v>
      </c>
      <c r="N569" s="42" t="s">
        <v>6104</v>
      </c>
      <c r="O569" s="43" t="s">
        <v>6103</v>
      </c>
      <c r="P569" s="43"/>
      <c r="Q569" s="42">
        <v>91001</v>
      </c>
      <c r="R569" s="42" t="s">
        <v>2469</v>
      </c>
      <c r="S569" s="42">
        <v>38159</v>
      </c>
      <c r="T569" s="42">
        <v>7125</v>
      </c>
      <c r="U569" s="42"/>
      <c r="V569" s="42"/>
      <c r="W569" s="44"/>
      <c r="X569" s="42"/>
      <c r="Y569" s="42"/>
      <c r="Z569" s="42"/>
      <c r="AA569" s="42"/>
      <c r="AB569" s="42"/>
      <c r="AC569" s="41"/>
      <c r="AD569" s="42"/>
      <c r="AE569" s="42"/>
      <c r="AF569" s="42"/>
    </row>
    <row r="570" spans="1:32" s="45" customFormat="1" ht="44.25" customHeight="1" x14ac:dyDescent="0.2">
      <c r="A570" s="41" t="s">
        <v>6605</v>
      </c>
      <c r="B570" s="42" t="s">
        <v>8569</v>
      </c>
      <c r="C570" s="41" t="s">
        <v>2450</v>
      </c>
      <c r="D570" s="42" t="s">
        <v>2465</v>
      </c>
      <c r="E570" s="42" t="s">
        <v>26</v>
      </c>
      <c r="F570" s="42" t="s">
        <v>2466</v>
      </c>
      <c r="G570" s="42" t="s">
        <v>28</v>
      </c>
      <c r="H570" s="42"/>
      <c r="I570" s="42"/>
      <c r="J570" s="42" t="s">
        <v>3255</v>
      </c>
      <c r="K570" s="42" t="s">
        <v>3256</v>
      </c>
      <c r="L570" s="42" t="s">
        <v>538</v>
      </c>
      <c r="M570" s="42" t="s">
        <v>3257</v>
      </c>
      <c r="N570" s="42" t="s">
        <v>5498</v>
      </c>
      <c r="O570" s="43" t="s">
        <v>5499</v>
      </c>
      <c r="P570" s="43"/>
      <c r="Q570" s="42">
        <v>91001</v>
      </c>
      <c r="R570" s="42" t="s">
        <v>2796</v>
      </c>
      <c r="S570" s="42">
        <v>38691</v>
      </c>
      <c r="T570" s="42">
        <v>7224</v>
      </c>
      <c r="U570" s="42"/>
      <c r="V570" s="42"/>
      <c r="W570" s="44"/>
      <c r="X570" s="42"/>
      <c r="Y570" s="42"/>
      <c r="Z570" s="42"/>
      <c r="AA570" s="42"/>
      <c r="AB570" s="42"/>
      <c r="AC570" s="41"/>
      <c r="AD570" s="42"/>
      <c r="AE570" s="42"/>
      <c r="AF570" s="42"/>
    </row>
    <row r="571" spans="1:32" s="45" customFormat="1" ht="44.25" customHeight="1" x14ac:dyDescent="0.2">
      <c r="A571" s="41" t="s">
        <v>3258</v>
      </c>
      <c r="B571" s="42">
        <v>691401006</v>
      </c>
      <c r="C571" s="41" t="s">
        <v>2450</v>
      </c>
      <c r="D571" s="42" t="s">
        <v>2476</v>
      </c>
      <c r="E571" s="42" t="s">
        <v>1469</v>
      </c>
      <c r="F571" s="42" t="s">
        <v>3113</v>
      </c>
      <c r="G571" s="42" t="s">
        <v>28</v>
      </c>
      <c r="H571" s="42"/>
      <c r="I571" s="42"/>
      <c r="J571" s="42" t="s">
        <v>3259</v>
      </c>
      <c r="K571" s="42" t="s">
        <v>5334</v>
      </c>
      <c r="L571" s="42" t="s">
        <v>5312</v>
      </c>
      <c r="M571" s="42" t="s">
        <v>1180</v>
      </c>
      <c r="N571" s="42" t="s">
        <v>3261</v>
      </c>
      <c r="O571" s="43" t="s">
        <v>3260</v>
      </c>
      <c r="P571" s="43"/>
      <c r="Q571" s="42">
        <v>91001</v>
      </c>
      <c r="R571" s="42" t="s">
        <v>2469</v>
      </c>
      <c r="S571" s="42">
        <v>38735</v>
      </c>
      <c r="T571" s="42">
        <v>7260</v>
      </c>
      <c r="U571" s="42"/>
      <c r="V571" s="42"/>
      <c r="W571" s="44"/>
      <c r="X571" s="42"/>
      <c r="Y571" s="42"/>
      <c r="Z571" s="42"/>
      <c r="AA571" s="42"/>
      <c r="AB571" s="42"/>
      <c r="AC571" s="41"/>
      <c r="AD571" s="42"/>
      <c r="AE571" s="42"/>
      <c r="AF571" s="42"/>
    </row>
    <row r="572" spans="1:32" s="45" customFormat="1" ht="44.25" customHeight="1" x14ac:dyDescent="0.2">
      <c r="A572" s="41" t="s">
        <v>3262</v>
      </c>
      <c r="B572" s="42">
        <v>690801000</v>
      </c>
      <c r="C572" s="41" t="s">
        <v>2450</v>
      </c>
      <c r="D572" s="42" t="s">
        <v>2476</v>
      </c>
      <c r="E572" s="42" t="s">
        <v>1469</v>
      </c>
      <c r="F572" s="42" t="s">
        <v>3105</v>
      </c>
      <c r="G572" s="42" t="s">
        <v>28</v>
      </c>
      <c r="H572" s="42"/>
      <c r="I572" s="42"/>
      <c r="J572" s="42" t="s">
        <v>7645</v>
      </c>
      <c r="K572" s="42" t="s">
        <v>3263</v>
      </c>
      <c r="L572" s="42" t="s">
        <v>5314</v>
      </c>
      <c r="M572" s="42" t="s">
        <v>2390</v>
      </c>
      <c r="N572" s="42" t="s">
        <v>5492</v>
      </c>
      <c r="O572" s="43" t="s">
        <v>7646</v>
      </c>
      <c r="P572" s="43"/>
      <c r="Q572" s="42">
        <v>91001</v>
      </c>
      <c r="R572" s="42" t="s">
        <v>2469</v>
      </c>
      <c r="S572" s="42">
        <v>38558</v>
      </c>
      <c r="T572" s="42">
        <v>7183</v>
      </c>
      <c r="U572" s="42"/>
      <c r="V572" s="42"/>
      <c r="W572" s="44"/>
      <c r="X572" s="42"/>
      <c r="Y572" s="42"/>
      <c r="Z572" s="42"/>
      <c r="AA572" s="42"/>
      <c r="AB572" s="42"/>
      <c r="AC572" s="41"/>
      <c r="AD572" s="42"/>
      <c r="AE572" s="42"/>
      <c r="AF572" s="42"/>
    </row>
    <row r="573" spans="1:32" s="45" customFormat="1" ht="44.25" customHeight="1" x14ac:dyDescent="0.2">
      <c r="A573" s="41" t="s">
        <v>7647</v>
      </c>
      <c r="B573" s="42">
        <v>691503003</v>
      </c>
      <c r="C573" s="41" t="s">
        <v>2450</v>
      </c>
      <c r="D573" s="42" t="s">
        <v>2465</v>
      </c>
      <c r="E573" s="42" t="s">
        <v>26</v>
      </c>
      <c r="F573" s="42" t="s">
        <v>2466</v>
      </c>
      <c r="G573" s="42" t="s">
        <v>28</v>
      </c>
      <c r="H573" s="42"/>
      <c r="I573" s="42"/>
      <c r="J573" s="42" t="s">
        <v>7648</v>
      </c>
      <c r="K573" s="42" t="s">
        <v>5335</v>
      </c>
      <c r="L573" s="42" t="s">
        <v>5312</v>
      </c>
      <c r="M573" s="42" t="s">
        <v>3265</v>
      </c>
      <c r="N573" s="42" t="s">
        <v>3264</v>
      </c>
      <c r="O573" s="43"/>
      <c r="P573" s="43"/>
      <c r="Q573" s="42">
        <v>91001</v>
      </c>
      <c r="R573" s="42" t="s">
        <v>2469</v>
      </c>
      <c r="S573" s="42">
        <v>38737</v>
      </c>
      <c r="T573" s="42">
        <v>7281</v>
      </c>
      <c r="U573" s="42"/>
      <c r="V573" s="42"/>
      <c r="W573" s="44"/>
      <c r="X573" s="42"/>
      <c r="Y573" s="42"/>
      <c r="Z573" s="42"/>
      <c r="AA573" s="42"/>
      <c r="AB573" s="42"/>
      <c r="AC573" s="41"/>
      <c r="AD573" s="42"/>
      <c r="AE573" s="42"/>
      <c r="AF573" s="42"/>
    </row>
    <row r="574" spans="1:32" s="45" customFormat="1" ht="44.25" customHeight="1" x14ac:dyDescent="0.2">
      <c r="A574" s="41" t="s">
        <v>3266</v>
      </c>
      <c r="B574" s="42">
        <v>691004007</v>
      </c>
      <c r="C574" s="41" t="s">
        <v>2450</v>
      </c>
      <c r="D574" s="42" t="s">
        <v>3072</v>
      </c>
      <c r="E574" s="42" t="s">
        <v>26</v>
      </c>
      <c r="F574" s="42" t="s">
        <v>541</v>
      </c>
      <c r="G574" s="42" t="s">
        <v>28</v>
      </c>
      <c r="H574" s="42"/>
      <c r="I574" s="42"/>
      <c r="J574" s="42" t="s">
        <v>3267</v>
      </c>
      <c r="K574" s="42" t="s">
        <v>3268</v>
      </c>
      <c r="L574" s="42" t="s">
        <v>5315</v>
      </c>
      <c r="M574" s="42" t="s">
        <v>3270</v>
      </c>
      <c r="N574" s="42" t="s">
        <v>3269</v>
      </c>
      <c r="O574" s="43"/>
      <c r="P574" s="43"/>
      <c r="Q574" s="42">
        <v>91001</v>
      </c>
      <c r="R574" s="42" t="s">
        <v>517</v>
      </c>
      <c r="S574" s="42">
        <v>42415</v>
      </c>
      <c r="T574" s="42">
        <v>7597</v>
      </c>
      <c r="U574" s="42"/>
      <c r="V574" s="42"/>
      <c r="W574" s="44"/>
      <c r="X574" s="42"/>
      <c r="Y574" s="42"/>
      <c r="Z574" s="42"/>
      <c r="AA574" s="42"/>
      <c r="AB574" s="42"/>
      <c r="AC574" s="41"/>
      <c r="AD574" s="42"/>
      <c r="AE574" s="42"/>
      <c r="AF574" s="42"/>
    </row>
    <row r="575" spans="1:32" s="45" customFormat="1" ht="44.25" customHeight="1" x14ac:dyDescent="0.2">
      <c r="A575" s="41" t="s">
        <v>3271</v>
      </c>
      <c r="B575" s="42">
        <v>692548000</v>
      </c>
      <c r="C575" s="41" t="s">
        <v>2450</v>
      </c>
      <c r="D575" s="42" t="s">
        <v>2476</v>
      </c>
      <c r="E575" s="42" t="s">
        <v>1469</v>
      </c>
      <c r="F575" s="42" t="s">
        <v>3113</v>
      </c>
      <c r="G575" s="42" t="s">
        <v>28</v>
      </c>
      <c r="H575" s="42"/>
      <c r="I575" s="42"/>
      <c r="J575" s="42" t="s">
        <v>5445</v>
      </c>
      <c r="K575" s="42" t="s">
        <v>3272</v>
      </c>
      <c r="L575" s="42" t="s">
        <v>47</v>
      </c>
      <c r="M575" s="42" t="s">
        <v>3273</v>
      </c>
      <c r="N575" s="42">
        <v>229457440</v>
      </c>
      <c r="O575" s="43" t="s">
        <v>5444</v>
      </c>
      <c r="P575" s="43"/>
      <c r="Q575" s="42">
        <v>91001</v>
      </c>
      <c r="R575" s="42" t="s">
        <v>2469</v>
      </c>
      <c r="S575" s="42">
        <v>38631</v>
      </c>
      <c r="T575" s="42">
        <v>7206</v>
      </c>
      <c r="U575" s="42"/>
      <c r="V575" s="42"/>
      <c r="W575" s="44"/>
      <c r="X575" s="42"/>
      <c r="Y575" s="42"/>
      <c r="Z575" s="42"/>
      <c r="AA575" s="42"/>
      <c r="AB575" s="42"/>
      <c r="AC575" s="41"/>
      <c r="AD575" s="42"/>
      <c r="AE575" s="42"/>
      <c r="AF575" s="42"/>
    </row>
    <row r="576" spans="1:32" s="45" customFormat="1" ht="44.25" customHeight="1" x14ac:dyDescent="0.2">
      <c r="A576" s="41" t="s">
        <v>3274</v>
      </c>
      <c r="B576" s="42">
        <v>691804003</v>
      </c>
      <c r="C576" s="41" t="s">
        <v>2450</v>
      </c>
      <c r="D576" s="42" t="s">
        <v>2745</v>
      </c>
      <c r="E576" s="42" t="s">
        <v>26</v>
      </c>
      <c r="F576" s="42" t="s">
        <v>541</v>
      </c>
      <c r="G576" s="42" t="s">
        <v>28</v>
      </c>
      <c r="H576" s="42"/>
      <c r="I576" s="42"/>
      <c r="J576" s="42" t="s">
        <v>3275</v>
      </c>
      <c r="K576" s="42" t="s">
        <v>3277</v>
      </c>
      <c r="L576" s="42" t="s">
        <v>48</v>
      </c>
      <c r="M576" s="42" t="s">
        <v>3279</v>
      </c>
      <c r="N576" s="42" t="s">
        <v>3278</v>
      </c>
      <c r="O576" s="43" t="s">
        <v>3276</v>
      </c>
      <c r="P576" s="43"/>
      <c r="Q576" s="42">
        <v>91001</v>
      </c>
      <c r="R576" s="42" t="s">
        <v>517</v>
      </c>
      <c r="S576" s="42">
        <v>42262</v>
      </c>
      <c r="T576" s="42">
        <v>7583</v>
      </c>
      <c r="U576" s="42"/>
      <c r="V576" s="42"/>
      <c r="W576" s="44"/>
      <c r="X576" s="42"/>
      <c r="Y576" s="42"/>
      <c r="Z576" s="42"/>
      <c r="AA576" s="42"/>
      <c r="AB576" s="42"/>
      <c r="AC576" s="41"/>
      <c r="AD576" s="42"/>
      <c r="AE576" s="42"/>
      <c r="AF576" s="42"/>
    </row>
    <row r="577" spans="1:32" s="45" customFormat="1" ht="44.25" customHeight="1" x14ac:dyDescent="0.2">
      <c r="A577" s="41" t="s">
        <v>8380</v>
      </c>
      <c r="B577" s="42" t="s">
        <v>8570</v>
      </c>
      <c r="C577" s="41" t="s">
        <v>3280</v>
      </c>
      <c r="D577" s="42" t="s">
        <v>3281</v>
      </c>
      <c r="E577" s="42" t="s">
        <v>1469</v>
      </c>
      <c r="F577" s="42" t="s">
        <v>3282</v>
      </c>
      <c r="G577" s="42" t="s">
        <v>28</v>
      </c>
      <c r="H577" s="42"/>
      <c r="I577" s="42"/>
      <c r="J577" s="42" t="s">
        <v>7649</v>
      </c>
      <c r="K577" s="42" t="s">
        <v>3284</v>
      </c>
      <c r="L577" s="42" t="s">
        <v>47</v>
      </c>
      <c r="M577" s="42" t="s">
        <v>3286</v>
      </c>
      <c r="N577" s="42" t="s">
        <v>3285</v>
      </c>
      <c r="O577" s="43" t="s">
        <v>3283</v>
      </c>
      <c r="P577" s="43"/>
      <c r="Q577" s="42">
        <v>91001</v>
      </c>
      <c r="R577" s="42" t="s">
        <v>3287</v>
      </c>
      <c r="S577" s="42">
        <v>40057</v>
      </c>
      <c r="T577" s="42">
        <v>7418</v>
      </c>
      <c r="U577" s="42"/>
      <c r="V577" s="42"/>
      <c r="W577" s="44"/>
      <c r="X577" s="42"/>
      <c r="Y577" s="42"/>
      <c r="Z577" s="42"/>
      <c r="AA577" s="42"/>
      <c r="AB577" s="42"/>
      <c r="AC577" s="41"/>
      <c r="AD577" s="42"/>
      <c r="AE577" s="42"/>
      <c r="AF577" s="42"/>
    </row>
    <row r="578" spans="1:32" s="45" customFormat="1" ht="44.25" customHeight="1" x14ac:dyDescent="0.2">
      <c r="A578" s="41" t="s">
        <v>3288</v>
      </c>
      <c r="B578" s="42">
        <v>690812002</v>
      </c>
      <c r="C578" s="41" t="s">
        <v>2450</v>
      </c>
      <c r="D578" s="42" t="s">
        <v>2465</v>
      </c>
      <c r="E578" s="42" t="s">
        <v>26</v>
      </c>
      <c r="F578" s="42" t="s">
        <v>2466</v>
      </c>
      <c r="G578" s="42" t="s">
        <v>28</v>
      </c>
      <c r="H578" s="42"/>
      <c r="I578" s="42"/>
      <c r="J578" s="42" t="s">
        <v>7650</v>
      </c>
      <c r="K578" s="42" t="s">
        <v>3289</v>
      </c>
      <c r="L578" s="42" t="s">
        <v>5314</v>
      </c>
      <c r="M578" s="42" t="s">
        <v>3291</v>
      </c>
      <c r="N578" s="42" t="s">
        <v>3290</v>
      </c>
      <c r="O578" s="43"/>
      <c r="P578" s="43"/>
      <c r="Q578" s="42">
        <v>91001</v>
      </c>
      <c r="R578" s="42" t="s">
        <v>2469</v>
      </c>
      <c r="S578" s="42">
        <v>37970</v>
      </c>
      <c r="T578" s="42">
        <v>7052</v>
      </c>
      <c r="U578" s="42"/>
      <c r="V578" s="42"/>
      <c r="W578" s="44"/>
      <c r="X578" s="42"/>
      <c r="Y578" s="42"/>
      <c r="Z578" s="42"/>
      <c r="AA578" s="42"/>
      <c r="AB578" s="42"/>
      <c r="AC578" s="41"/>
      <c r="AD578" s="42"/>
      <c r="AE578" s="42"/>
      <c r="AF578" s="42"/>
    </row>
    <row r="579" spans="1:32" s="45" customFormat="1" ht="44.25" customHeight="1" x14ac:dyDescent="0.2">
      <c r="A579" s="41" t="s">
        <v>3292</v>
      </c>
      <c r="B579" s="42">
        <v>690813009</v>
      </c>
      <c r="C579" s="41" t="s">
        <v>2450</v>
      </c>
      <c r="D579" s="42" t="s">
        <v>2476</v>
      </c>
      <c r="E579" s="42" t="s">
        <v>26</v>
      </c>
      <c r="F579" s="42" t="s">
        <v>2477</v>
      </c>
      <c r="G579" s="42" t="s">
        <v>28</v>
      </c>
      <c r="H579" s="42"/>
      <c r="I579" s="42"/>
      <c r="J579" s="42" t="s">
        <v>7651</v>
      </c>
      <c r="K579" s="42" t="s">
        <v>3293</v>
      </c>
      <c r="L579" s="42" t="s">
        <v>5314</v>
      </c>
      <c r="M579" s="42" t="s">
        <v>3295</v>
      </c>
      <c r="N579" s="42" t="s">
        <v>3294</v>
      </c>
      <c r="O579" s="43"/>
      <c r="P579" s="43"/>
      <c r="Q579" s="42">
        <v>91001</v>
      </c>
      <c r="R579" s="42" t="s">
        <v>2796</v>
      </c>
      <c r="S579" s="42">
        <v>38722</v>
      </c>
      <c r="T579" s="42">
        <v>7246</v>
      </c>
      <c r="U579" s="42"/>
      <c r="V579" s="42"/>
      <c r="W579" s="44"/>
      <c r="X579" s="42"/>
      <c r="Y579" s="42"/>
      <c r="Z579" s="42"/>
      <c r="AA579" s="42"/>
      <c r="AB579" s="42"/>
      <c r="AC579" s="41"/>
      <c r="AD579" s="42"/>
      <c r="AE579" s="42"/>
      <c r="AF579" s="42"/>
    </row>
    <row r="580" spans="1:32" s="45" customFormat="1" ht="44.25" customHeight="1" x14ac:dyDescent="0.2">
      <c r="A580" s="41" t="s">
        <v>5336</v>
      </c>
      <c r="B580" s="42">
        <v>691308006</v>
      </c>
      <c r="C580" s="41" t="s">
        <v>2450</v>
      </c>
      <c r="D580" s="42" t="s">
        <v>2465</v>
      </c>
      <c r="E580" s="42" t="s">
        <v>26</v>
      </c>
      <c r="F580" s="42" t="s">
        <v>2466</v>
      </c>
      <c r="G580" s="42" t="s">
        <v>28</v>
      </c>
      <c r="H580" s="42"/>
      <c r="I580" s="42"/>
      <c r="J580" s="42" t="s">
        <v>3296</v>
      </c>
      <c r="K580" s="42" t="s">
        <v>3297</v>
      </c>
      <c r="L580" s="42" t="s">
        <v>5315</v>
      </c>
      <c r="M580" s="42" t="s">
        <v>3298</v>
      </c>
      <c r="N580" s="42"/>
      <c r="O580" s="43"/>
      <c r="P580" s="43"/>
      <c r="Q580" s="42">
        <v>91001</v>
      </c>
      <c r="R580" s="42" t="s">
        <v>2469</v>
      </c>
      <c r="S580" s="42">
        <v>38761</v>
      </c>
      <c r="T580" s="42">
        <v>7301</v>
      </c>
      <c r="U580" s="42"/>
      <c r="V580" s="42"/>
      <c r="W580" s="44"/>
      <c r="X580" s="42"/>
      <c r="Y580" s="42"/>
      <c r="Z580" s="42"/>
      <c r="AA580" s="42"/>
      <c r="AB580" s="42"/>
      <c r="AC580" s="41"/>
      <c r="AD580" s="42"/>
      <c r="AE580" s="42"/>
      <c r="AF580" s="42"/>
    </row>
    <row r="581" spans="1:32" s="45" customFormat="1" ht="44.25" customHeight="1" x14ac:dyDescent="0.2">
      <c r="A581" s="41" t="s">
        <v>7652</v>
      </c>
      <c r="B581" s="42">
        <v>692531000</v>
      </c>
      <c r="C581" s="41" t="s">
        <v>2450</v>
      </c>
      <c r="D581" s="42" t="s">
        <v>2476</v>
      </c>
      <c r="E581" s="42" t="s">
        <v>1469</v>
      </c>
      <c r="F581" s="42" t="s">
        <v>2477</v>
      </c>
      <c r="G581" s="42" t="s">
        <v>28</v>
      </c>
      <c r="H581" s="42"/>
      <c r="I581" s="42"/>
      <c r="J581" s="42" t="s">
        <v>3299</v>
      </c>
      <c r="K581" s="42" t="s">
        <v>3300</v>
      </c>
      <c r="L581" s="42" t="s">
        <v>766</v>
      </c>
      <c r="M581" s="42" t="s">
        <v>3301</v>
      </c>
      <c r="N581" s="42" t="s">
        <v>7653</v>
      </c>
      <c r="O581" s="43" t="s">
        <v>7654</v>
      </c>
      <c r="P581" s="43"/>
      <c r="Q581" s="42">
        <v>91001</v>
      </c>
      <c r="R581" s="42" t="s">
        <v>2469</v>
      </c>
      <c r="S581" s="42">
        <v>41925</v>
      </c>
      <c r="T581" s="42">
        <v>7512</v>
      </c>
      <c r="U581" s="42"/>
      <c r="V581" s="42"/>
      <c r="W581" s="44"/>
      <c r="X581" s="42"/>
      <c r="Y581" s="42"/>
      <c r="Z581" s="42"/>
      <c r="AA581" s="42"/>
      <c r="AB581" s="42"/>
      <c r="AC581" s="41"/>
      <c r="AD581" s="42"/>
      <c r="AE581" s="42"/>
      <c r="AF581" s="42"/>
    </row>
    <row r="582" spans="1:32" s="45" customFormat="1" ht="44.25" customHeight="1" x14ac:dyDescent="0.2">
      <c r="A582" s="41" t="s">
        <v>8100</v>
      </c>
      <c r="B582" s="42">
        <v>690410001</v>
      </c>
      <c r="C582" s="41"/>
      <c r="D582" s="42" t="s">
        <v>8101</v>
      </c>
      <c r="E582" s="42" t="s">
        <v>1469</v>
      </c>
      <c r="F582" s="42" t="s">
        <v>8102</v>
      </c>
      <c r="G582" s="42" t="s">
        <v>28</v>
      </c>
      <c r="H582" s="42" t="s">
        <v>28</v>
      </c>
      <c r="I582" s="42" t="s">
        <v>28</v>
      </c>
      <c r="J582" s="42" t="s">
        <v>8103</v>
      </c>
      <c r="K582" s="42" t="s">
        <v>8104</v>
      </c>
      <c r="L582" s="42" t="s">
        <v>5313</v>
      </c>
      <c r="M582" s="42" t="s">
        <v>8105</v>
      </c>
      <c r="N582" s="42">
        <v>56532655900</v>
      </c>
      <c r="O582" s="43"/>
      <c r="P582" s="43"/>
      <c r="Q582" s="42">
        <v>91001</v>
      </c>
      <c r="R582" s="42" t="s">
        <v>8106</v>
      </c>
      <c r="S582" s="42">
        <v>44442</v>
      </c>
      <c r="T582" s="42">
        <v>7737</v>
      </c>
      <c r="U582" s="42"/>
      <c r="V582" s="42"/>
      <c r="W582" s="44"/>
      <c r="X582" s="42"/>
      <c r="Y582" s="42"/>
      <c r="Z582" s="42"/>
      <c r="AA582" s="42"/>
      <c r="AB582" s="42"/>
      <c r="AC582" s="41"/>
      <c r="AD582" s="42"/>
      <c r="AE582" s="42"/>
      <c r="AF582" s="42"/>
    </row>
    <row r="583" spans="1:32" s="45" customFormat="1" ht="44.25" customHeight="1" x14ac:dyDescent="0.2">
      <c r="A583" s="41" t="s">
        <v>7655</v>
      </c>
      <c r="B583" s="42">
        <v>692010000</v>
      </c>
      <c r="C583" s="41" t="s">
        <v>2450</v>
      </c>
      <c r="D583" s="42" t="s">
        <v>540</v>
      </c>
      <c r="E583" s="42" t="s">
        <v>26</v>
      </c>
      <c r="F583" s="42" t="s">
        <v>541</v>
      </c>
      <c r="G583" s="42" t="s">
        <v>28</v>
      </c>
      <c r="H583" s="42"/>
      <c r="I583" s="42"/>
      <c r="J583" s="42" t="s">
        <v>3341</v>
      </c>
      <c r="K583" s="42" t="s">
        <v>3343</v>
      </c>
      <c r="L583" s="42" t="s">
        <v>5316</v>
      </c>
      <c r="M583" s="42" t="s">
        <v>3345</v>
      </c>
      <c r="N583" s="42" t="s">
        <v>3344</v>
      </c>
      <c r="O583" s="43" t="s">
        <v>3342</v>
      </c>
      <c r="P583" s="43"/>
      <c r="Q583" s="42" t="s">
        <v>3345</v>
      </c>
      <c r="R583" s="42" t="s">
        <v>2608</v>
      </c>
      <c r="S583" s="42">
        <v>42027</v>
      </c>
      <c r="T583" s="42">
        <v>7522</v>
      </c>
      <c r="U583" s="42"/>
      <c r="V583" s="42"/>
      <c r="W583" s="44"/>
      <c r="X583" s="42"/>
      <c r="Y583" s="42"/>
      <c r="Z583" s="42"/>
      <c r="AA583" s="42"/>
      <c r="AB583" s="42"/>
      <c r="AC583" s="41"/>
      <c r="AD583" s="42"/>
      <c r="AE583" s="42"/>
      <c r="AF583" s="42"/>
    </row>
    <row r="584" spans="1:32" s="45" customFormat="1" ht="44.25" customHeight="1" x14ac:dyDescent="0.2">
      <c r="A584" s="41" t="s">
        <v>7656</v>
      </c>
      <c r="B584" s="42">
        <v>692103009</v>
      </c>
      <c r="C584" s="41" t="s">
        <v>2450</v>
      </c>
      <c r="D584" s="42" t="s">
        <v>540</v>
      </c>
      <c r="E584" s="42" t="s">
        <v>26</v>
      </c>
      <c r="F584" s="42" t="s">
        <v>2556</v>
      </c>
      <c r="G584" s="42" t="s">
        <v>28</v>
      </c>
      <c r="H584" s="42"/>
      <c r="I584" s="42"/>
      <c r="J584" s="42" t="s">
        <v>3303</v>
      </c>
      <c r="K584" s="42" t="s">
        <v>3302</v>
      </c>
      <c r="L584" s="42" t="s">
        <v>5310</v>
      </c>
      <c r="M584" s="42" t="s">
        <v>3304</v>
      </c>
      <c r="N584" s="42" t="s">
        <v>5392</v>
      </c>
      <c r="O584" s="43" t="s">
        <v>5391</v>
      </c>
      <c r="P584" s="43"/>
      <c r="Q584" s="42">
        <v>91001</v>
      </c>
      <c r="R584" s="42" t="s">
        <v>2469</v>
      </c>
      <c r="S584" s="42">
        <v>38672</v>
      </c>
      <c r="T584" s="42">
        <v>7216</v>
      </c>
      <c r="U584" s="42"/>
      <c r="V584" s="42"/>
      <c r="W584" s="44"/>
      <c r="X584" s="42"/>
      <c r="Y584" s="42"/>
      <c r="Z584" s="42"/>
      <c r="AA584" s="42"/>
      <c r="AB584" s="42"/>
      <c r="AC584" s="41"/>
      <c r="AD584" s="42"/>
      <c r="AE584" s="42"/>
      <c r="AF584" s="42"/>
    </row>
    <row r="585" spans="1:32" s="45" customFormat="1" ht="44.25" customHeight="1" x14ac:dyDescent="0.2">
      <c r="A585" s="41" t="s">
        <v>3305</v>
      </c>
      <c r="B585" s="42">
        <v>690513005</v>
      </c>
      <c r="C585" s="41" t="s">
        <v>2450</v>
      </c>
      <c r="D585" s="42" t="s">
        <v>540</v>
      </c>
      <c r="E585" s="42" t="s">
        <v>26</v>
      </c>
      <c r="F585" s="42" t="s">
        <v>541</v>
      </c>
      <c r="G585" s="42" t="s">
        <v>28</v>
      </c>
      <c r="H585" s="42"/>
      <c r="I585" s="42"/>
      <c r="J585" s="42" t="s">
        <v>7657</v>
      </c>
      <c r="K585" s="42" t="s">
        <v>3306</v>
      </c>
      <c r="L585" s="42" t="s">
        <v>538</v>
      </c>
      <c r="M585" s="42" t="s">
        <v>3307</v>
      </c>
      <c r="N585" s="42" t="s">
        <v>7658</v>
      </c>
      <c r="O585" s="43" t="s">
        <v>7659</v>
      </c>
      <c r="P585" s="43"/>
      <c r="Q585" s="42">
        <v>91001</v>
      </c>
      <c r="R585" s="42" t="s">
        <v>517</v>
      </c>
      <c r="S585" s="42">
        <v>42402</v>
      </c>
      <c r="T585" s="42">
        <v>7593</v>
      </c>
      <c r="U585" s="42"/>
      <c r="V585" s="42"/>
      <c r="W585" s="44"/>
      <c r="X585" s="42"/>
      <c r="Y585" s="42"/>
      <c r="Z585" s="42"/>
      <c r="AA585" s="42"/>
      <c r="AB585" s="42"/>
      <c r="AC585" s="41"/>
      <c r="AD585" s="42"/>
      <c r="AE585" s="42"/>
      <c r="AF585" s="42"/>
    </row>
    <row r="586" spans="1:32" s="45" customFormat="1" ht="44.25" customHeight="1" x14ac:dyDescent="0.2">
      <c r="A586" s="41" t="s">
        <v>3308</v>
      </c>
      <c r="B586" s="42">
        <v>691002004</v>
      </c>
      <c r="C586" s="41" t="s">
        <v>2450</v>
      </c>
      <c r="D586" s="42" t="s">
        <v>540</v>
      </c>
      <c r="E586" s="42" t="s">
        <v>26</v>
      </c>
      <c r="F586" s="42" t="s">
        <v>541</v>
      </c>
      <c r="G586" s="42" t="s">
        <v>28</v>
      </c>
      <c r="H586" s="42"/>
      <c r="I586" s="42"/>
      <c r="J586" s="42" t="s">
        <v>3309</v>
      </c>
      <c r="K586" s="42" t="s">
        <v>3311</v>
      </c>
      <c r="L586" s="42" t="s">
        <v>5315</v>
      </c>
      <c r="M586" s="42" t="s">
        <v>3313</v>
      </c>
      <c r="N586" s="42" t="s">
        <v>3310</v>
      </c>
      <c r="O586" s="43" t="s">
        <v>3312</v>
      </c>
      <c r="P586" s="43"/>
      <c r="Q586" s="42">
        <v>91001</v>
      </c>
      <c r="R586" s="42" t="s">
        <v>517</v>
      </c>
      <c r="S586" s="42">
        <v>42402</v>
      </c>
      <c r="T586" s="42">
        <v>7594</v>
      </c>
      <c r="U586" s="42"/>
      <c r="V586" s="42"/>
      <c r="W586" s="44"/>
      <c r="X586" s="42"/>
      <c r="Y586" s="42"/>
      <c r="Z586" s="42"/>
      <c r="AA586" s="42"/>
      <c r="AB586" s="42"/>
      <c r="AC586" s="41"/>
      <c r="AD586" s="42"/>
      <c r="AE586" s="42"/>
      <c r="AF586" s="42"/>
    </row>
    <row r="587" spans="1:32" s="45" customFormat="1" ht="44.25" customHeight="1" x14ac:dyDescent="0.2">
      <c r="A587" s="41" t="s">
        <v>3314</v>
      </c>
      <c r="B587" s="42">
        <v>691906000</v>
      </c>
      <c r="C587" s="41" t="s">
        <v>2450</v>
      </c>
      <c r="D587" s="42" t="s">
        <v>3315</v>
      </c>
      <c r="E587" s="42" t="s">
        <v>26</v>
      </c>
      <c r="F587" s="42" t="s">
        <v>541</v>
      </c>
      <c r="G587" s="42"/>
      <c r="H587" s="42"/>
      <c r="I587" s="42"/>
      <c r="J587" s="42" t="s">
        <v>3316</v>
      </c>
      <c r="K587" s="42" t="s">
        <v>3317</v>
      </c>
      <c r="L587" s="42" t="s">
        <v>48</v>
      </c>
      <c r="M587" s="42" t="s">
        <v>3318</v>
      </c>
      <c r="N587" s="42" t="s">
        <v>7660</v>
      </c>
      <c r="O587" s="43" t="s">
        <v>7661</v>
      </c>
      <c r="P587" s="43"/>
      <c r="Q587" s="42">
        <v>91001</v>
      </c>
      <c r="R587" s="42" t="s">
        <v>529</v>
      </c>
      <c r="S587" s="42">
        <v>38714</v>
      </c>
      <c r="T587" s="42">
        <v>7239</v>
      </c>
      <c r="U587" s="42"/>
      <c r="V587" s="42"/>
      <c r="W587" s="44"/>
      <c r="X587" s="42"/>
      <c r="Y587" s="42"/>
      <c r="Z587" s="42"/>
      <c r="AA587" s="42"/>
      <c r="AB587" s="42"/>
      <c r="AC587" s="41"/>
      <c r="AD587" s="42"/>
      <c r="AE587" s="42"/>
      <c r="AF587" s="42"/>
    </row>
    <row r="588" spans="1:32" s="45" customFormat="1" ht="44.25" customHeight="1" x14ac:dyDescent="0.2">
      <c r="A588" s="41" t="s">
        <v>3319</v>
      </c>
      <c r="B588" s="42">
        <v>690414007</v>
      </c>
      <c r="C588" s="41" t="s">
        <v>2450</v>
      </c>
      <c r="D588" s="42" t="s">
        <v>2465</v>
      </c>
      <c r="E588" s="42" t="s">
        <v>26</v>
      </c>
      <c r="F588" s="42" t="s">
        <v>2466</v>
      </c>
      <c r="G588" s="42"/>
      <c r="H588" s="42"/>
      <c r="I588" s="42"/>
      <c r="J588" s="42" t="s">
        <v>3320</v>
      </c>
      <c r="K588" s="42" t="s">
        <v>3322</v>
      </c>
      <c r="L588" s="42" t="s">
        <v>5313</v>
      </c>
      <c r="M588" s="42" t="s">
        <v>3324</v>
      </c>
      <c r="N588" s="42" t="s">
        <v>3323</v>
      </c>
      <c r="O588" s="43" t="s">
        <v>3321</v>
      </c>
      <c r="P588" s="43"/>
      <c r="Q588" s="42">
        <v>91001</v>
      </c>
      <c r="R588" s="42" t="s">
        <v>2469</v>
      </c>
      <c r="S588" s="42">
        <v>38624</v>
      </c>
      <c r="T588" s="42">
        <v>7197</v>
      </c>
      <c r="U588" s="42"/>
      <c r="V588" s="42"/>
      <c r="W588" s="44"/>
      <c r="X588" s="42"/>
      <c r="Y588" s="42"/>
      <c r="Z588" s="42"/>
      <c r="AA588" s="42"/>
      <c r="AB588" s="42"/>
      <c r="AC588" s="41"/>
      <c r="AD588" s="42"/>
      <c r="AE588" s="42"/>
      <c r="AF588" s="42"/>
    </row>
    <row r="589" spans="1:32" s="45" customFormat="1" ht="44.25" customHeight="1" x14ac:dyDescent="0.2">
      <c r="A589" s="41" t="s">
        <v>3325</v>
      </c>
      <c r="B589" s="42">
        <v>690734001</v>
      </c>
      <c r="C589" s="41" t="s">
        <v>2450</v>
      </c>
      <c r="D589" s="42" t="s">
        <v>2465</v>
      </c>
      <c r="E589" s="42" t="s">
        <v>26</v>
      </c>
      <c r="F589" s="42" t="s">
        <v>2466</v>
      </c>
      <c r="G589" s="42"/>
      <c r="H589" s="42"/>
      <c r="I589" s="42"/>
      <c r="J589" s="42" t="s">
        <v>3327</v>
      </c>
      <c r="K589" s="42" t="s">
        <v>3326</v>
      </c>
      <c r="L589" s="42" t="s">
        <v>538</v>
      </c>
      <c r="M589" s="42" t="s">
        <v>3328</v>
      </c>
      <c r="N589" s="42"/>
      <c r="O589" s="43"/>
      <c r="P589" s="43"/>
      <c r="Q589" s="42">
        <v>91001</v>
      </c>
      <c r="R589" s="42" t="s">
        <v>2796</v>
      </c>
      <c r="S589" s="42">
        <v>38159</v>
      </c>
      <c r="T589" s="42">
        <v>6872</v>
      </c>
      <c r="U589" s="42"/>
      <c r="V589" s="42"/>
      <c r="W589" s="44"/>
      <c r="X589" s="42"/>
      <c r="Y589" s="42"/>
      <c r="Z589" s="42"/>
      <c r="AA589" s="42"/>
      <c r="AB589" s="42"/>
      <c r="AC589" s="41"/>
      <c r="AD589" s="42"/>
      <c r="AE589" s="42"/>
      <c r="AF589" s="42"/>
    </row>
    <row r="590" spans="1:32" s="45" customFormat="1" ht="44.25" customHeight="1" x14ac:dyDescent="0.2">
      <c r="A590" s="41" t="s">
        <v>3329</v>
      </c>
      <c r="B590" s="42">
        <v>690727005</v>
      </c>
      <c r="C590" s="41" t="s">
        <v>2450</v>
      </c>
      <c r="D590" s="42" t="s">
        <v>2465</v>
      </c>
      <c r="E590" s="42" t="s">
        <v>26</v>
      </c>
      <c r="F590" s="42" t="s">
        <v>2466</v>
      </c>
      <c r="G590" s="42" t="s">
        <v>28</v>
      </c>
      <c r="H590" s="42"/>
      <c r="I590" s="42"/>
      <c r="J590" s="42" t="s">
        <v>7662</v>
      </c>
      <c r="K590" s="42" t="s">
        <v>3330</v>
      </c>
      <c r="L590" s="42" t="s">
        <v>47</v>
      </c>
      <c r="M590" s="42" t="s">
        <v>3332</v>
      </c>
      <c r="N590" s="42" t="s">
        <v>3331</v>
      </c>
      <c r="O590" s="43"/>
      <c r="P590" s="43"/>
      <c r="Q590" s="42">
        <v>91001</v>
      </c>
      <c r="R590" s="42" t="s">
        <v>2498</v>
      </c>
      <c r="S590" s="42">
        <v>37970</v>
      </c>
      <c r="T590" s="42">
        <v>7082</v>
      </c>
      <c r="U590" s="42"/>
      <c r="V590" s="42"/>
      <c r="W590" s="44"/>
      <c r="X590" s="42"/>
      <c r="Y590" s="42"/>
      <c r="Z590" s="42"/>
      <c r="AA590" s="42"/>
      <c r="AB590" s="42"/>
      <c r="AC590" s="41"/>
      <c r="AD590" s="42"/>
      <c r="AE590" s="42"/>
      <c r="AF590" s="42"/>
    </row>
    <row r="591" spans="1:32" s="45" customFormat="1" ht="44.25" customHeight="1" x14ac:dyDescent="0.2">
      <c r="A591" s="41" t="s">
        <v>3333</v>
      </c>
      <c r="B591" s="42">
        <v>691405001</v>
      </c>
      <c r="C591" s="41" t="s">
        <v>2450</v>
      </c>
      <c r="D591" s="42" t="s">
        <v>3334</v>
      </c>
      <c r="E591" s="42" t="s">
        <v>1469</v>
      </c>
      <c r="F591" s="42" t="s">
        <v>3335</v>
      </c>
      <c r="G591" s="42" t="s">
        <v>28</v>
      </c>
      <c r="H591" s="42"/>
      <c r="I591" s="42"/>
      <c r="J591" s="42" t="s">
        <v>7663</v>
      </c>
      <c r="K591" s="42" t="s">
        <v>5337</v>
      </c>
      <c r="L591" s="42" t="s">
        <v>5312</v>
      </c>
      <c r="M591" s="42" t="s">
        <v>3698</v>
      </c>
      <c r="N591" s="42" t="s">
        <v>5338</v>
      </c>
      <c r="O591" s="43"/>
      <c r="P591" s="43"/>
      <c r="Q591" s="42">
        <v>91001</v>
      </c>
      <c r="R591" s="42" t="s">
        <v>2796</v>
      </c>
      <c r="S591" s="42">
        <v>37970</v>
      </c>
      <c r="T591" s="42">
        <v>7139</v>
      </c>
      <c r="U591" s="42"/>
      <c r="V591" s="42"/>
      <c r="W591" s="44"/>
      <c r="X591" s="42"/>
      <c r="Y591" s="42"/>
      <c r="Z591" s="42"/>
      <c r="AA591" s="42"/>
      <c r="AB591" s="42"/>
      <c r="AC591" s="41"/>
      <c r="AD591" s="42"/>
      <c r="AE591" s="42"/>
      <c r="AF591" s="42"/>
    </row>
    <row r="592" spans="1:32" s="45" customFormat="1" ht="44.25" customHeight="1" x14ac:dyDescent="0.2">
      <c r="A592" s="41" t="s">
        <v>3336</v>
      </c>
      <c r="B592" s="42">
        <v>691105008</v>
      </c>
      <c r="C592" s="41" t="s">
        <v>2450</v>
      </c>
      <c r="D592" s="42" t="s">
        <v>2465</v>
      </c>
      <c r="E592" s="42" t="s">
        <v>26</v>
      </c>
      <c r="F592" s="42" t="s">
        <v>2466</v>
      </c>
      <c r="G592" s="42" t="s">
        <v>28</v>
      </c>
      <c r="H592" s="42"/>
      <c r="I592" s="42"/>
      <c r="J592" s="42" t="s">
        <v>3337</v>
      </c>
      <c r="K592" s="42" t="s">
        <v>3338</v>
      </c>
      <c r="L592" s="42" t="s">
        <v>5315</v>
      </c>
      <c r="M592" s="42" t="s">
        <v>3340</v>
      </c>
      <c r="N592" s="42" t="s">
        <v>3339</v>
      </c>
      <c r="O592" s="43"/>
      <c r="P592" s="43"/>
      <c r="Q592" s="42">
        <v>91001</v>
      </c>
      <c r="R592" s="42" t="s">
        <v>2469</v>
      </c>
      <c r="S592" s="42">
        <v>38736</v>
      </c>
      <c r="T592" s="42">
        <v>7275</v>
      </c>
      <c r="U592" s="42"/>
      <c r="V592" s="42"/>
      <c r="W592" s="44"/>
      <c r="X592" s="42"/>
      <c r="Y592" s="42"/>
      <c r="Z592" s="42"/>
      <c r="AA592" s="42"/>
      <c r="AB592" s="42"/>
      <c r="AC592" s="41"/>
      <c r="AD592" s="42"/>
      <c r="AE592" s="42"/>
      <c r="AF592" s="42"/>
    </row>
    <row r="593" spans="1:32" s="45" customFormat="1" ht="44.25" customHeight="1" x14ac:dyDescent="0.2">
      <c r="A593" s="41" t="s">
        <v>7664</v>
      </c>
      <c r="B593" s="42">
        <v>691407004</v>
      </c>
      <c r="C593" s="41" t="s">
        <v>2450</v>
      </c>
      <c r="D593" s="42" t="s">
        <v>2465</v>
      </c>
      <c r="E593" s="42" t="s">
        <v>26</v>
      </c>
      <c r="F593" s="42" t="s">
        <v>2466</v>
      </c>
      <c r="G593" s="42" t="s">
        <v>28</v>
      </c>
      <c r="H593" s="42"/>
      <c r="I593" s="42"/>
      <c r="J593" s="42" t="s">
        <v>3346</v>
      </c>
      <c r="K593" s="42" t="s">
        <v>3347</v>
      </c>
      <c r="L593" s="42" t="s">
        <v>309</v>
      </c>
      <c r="M593" s="42" t="s">
        <v>3348</v>
      </c>
      <c r="N593" s="42" t="s">
        <v>5633</v>
      </c>
      <c r="O593" s="43" t="s">
        <v>5634</v>
      </c>
      <c r="P593" s="43"/>
      <c r="Q593" s="42">
        <v>91001</v>
      </c>
      <c r="R593" s="42" t="s">
        <v>2469</v>
      </c>
      <c r="S593" s="42">
        <v>43165</v>
      </c>
      <c r="T593" s="42">
        <v>7643</v>
      </c>
      <c r="U593" s="42"/>
      <c r="V593" s="42"/>
      <c r="W593" s="44"/>
      <c r="X593" s="42"/>
      <c r="Y593" s="42"/>
      <c r="Z593" s="42"/>
      <c r="AA593" s="42"/>
      <c r="AB593" s="42"/>
      <c r="AC593" s="41"/>
      <c r="AD593" s="42"/>
      <c r="AE593" s="42"/>
      <c r="AF593" s="42"/>
    </row>
    <row r="594" spans="1:32" s="45" customFormat="1" ht="44.25" customHeight="1" x14ac:dyDescent="0.2">
      <c r="A594" s="41" t="s">
        <v>3349</v>
      </c>
      <c r="B594" s="42">
        <v>690506009</v>
      </c>
      <c r="C594" s="41" t="s">
        <v>2450</v>
      </c>
      <c r="D594" s="42" t="s">
        <v>2476</v>
      </c>
      <c r="E594" s="42" t="s">
        <v>1469</v>
      </c>
      <c r="F594" s="42" t="s">
        <v>3105</v>
      </c>
      <c r="G594" s="42" t="s">
        <v>28</v>
      </c>
      <c r="H594" s="42"/>
      <c r="I594" s="42"/>
      <c r="J594" s="42" t="s">
        <v>7665</v>
      </c>
      <c r="K594" s="42" t="s">
        <v>7666</v>
      </c>
      <c r="L594" s="42" t="s">
        <v>538</v>
      </c>
      <c r="M594" s="42" t="s">
        <v>1387</v>
      </c>
      <c r="N594" s="42" t="s">
        <v>3350</v>
      </c>
      <c r="O594" s="43" t="s">
        <v>7667</v>
      </c>
      <c r="P594" s="43"/>
      <c r="Q594" s="42">
        <v>91001</v>
      </c>
      <c r="R594" s="42" t="s">
        <v>529</v>
      </c>
      <c r="S594" s="42">
        <v>38631</v>
      </c>
      <c r="T594" s="42">
        <v>7207</v>
      </c>
      <c r="U594" s="42"/>
      <c r="V594" s="42"/>
      <c r="W594" s="44"/>
      <c r="X594" s="42"/>
      <c r="Y594" s="42"/>
      <c r="Z594" s="42"/>
      <c r="AA594" s="42"/>
      <c r="AB594" s="42"/>
      <c r="AC594" s="41"/>
      <c r="AD594" s="42"/>
      <c r="AE594" s="42"/>
      <c r="AF594" s="42"/>
    </row>
    <row r="595" spans="1:32" s="45" customFormat="1" ht="44.25" customHeight="1" x14ac:dyDescent="0.2">
      <c r="A595" s="41" t="s">
        <v>3351</v>
      </c>
      <c r="B595" s="42">
        <v>690901005</v>
      </c>
      <c r="C595" s="41" t="s">
        <v>2450</v>
      </c>
      <c r="D595" s="42" t="s">
        <v>2465</v>
      </c>
      <c r="E595" s="42" t="s">
        <v>26</v>
      </c>
      <c r="F595" s="42" t="s">
        <v>2466</v>
      </c>
      <c r="G595" s="42" t="s">
        <v>28</v>
      </c>
      <c r="H595" s="42"/>
      <c r="I595" s="42"/>
      <c r="J595" s="42" t="s">
        <v>7668</v>
      </c>
      <c r="K595" s="42" t="s">
        <v>3352</v>
      </c>
      <c r="L595" s="42" t="s">
        <v>5314</v>
      </c>
      <c r="M595" s="42" t="s">
        <v>3353</v>
      </c>
      <c r="N595" s="42"/>
      <c r="O595" s="43"/>
      <c r="P595" s="43"/>
      <c r="Q595" s="42">
        <v>91001</v>
      </c>
      <c r="R595" s="42" t="s">
        <v>2469</v>
      </c>
      <c r="S595" s="42">
        <v>39912</v>
      </c>
      <c r="T595" s="42">
        <v>7411</v>
      </c>
      <c r="U595" s="42"/>
      <c r="V595" s="42"/>
      <c r="W595" s="44"/>
      <c r="X595" s="42"/>
      <c r="Y595" s="42"/>
      <c r="Z595" s="42"/>
      <c r="AA595" s="42"/>
      <c r="AB595" s="42"/>
      <c r="AC595" s="41"/>
      <c r="AD595" s="42"/>
      <c r="AE595" s="42"/>
      <c r="AF595" s="42"/>
    </row>
    <row r="596" spans="1:32" s="45" customFormat="1" ht="44.25" customHeight="1" x14ac:dyDescent="0.2">
      <c r="A596" s="41" t="s">
        <v>3354</v>
      </c>
      <c r="B596" s="42">
        <v>691413004</v>
      </c>
      <c r="C596" s="41" t="s">
        <v>2450</v>
      </c>
      <c r="D596" s="42" t="s">
        <v>2465</v>
      </c>
      <c r="E596" s="42" t="s">
        <v>26</v>
      </c>
      <c r="F596" s="42" t="s">
        <v>2466</v>
      </c>
      <c r="G596" s="42" t="s">
        <v>28</v>
      </c>
      <c r="H596" s="42"/>
      <c r="I596" s="42"/>
      <c r="J596" s="42" t="s">
        <v>7669</v>
      </c>
      <c r="K596" s="42" t="s">
        <v>5339</v>
      </c>
      <c r="L596" s="42" t="s">
        <v>5312</v>
      </c>
      <c r="M596" s="42" t="s">
        <v>6677</v>
      </c>
      <c r="N596" s="42" t="s">
        <v>3356</v>
      </c>
      <c r="O596" s="43" t="s">
        <v>3355</v>
      </c>
      <c r="P596" s="43"/>
      <c r="Q596" s="42">
        <v>91001</v>
      </c>
      <c r="R596" s="42" t="s">
        <v>2469</v>
      </c>
      <c r="S596" s="42">
        <v>41495</v>
      </c>
      <c r="T596" s="42">
        <v>7482</v>
      </c>
      <c r="U596" s="42"/>
      <c r="V596" s="42"/>
      <c r="W596" s="44"/>
      <c r="X596" s="42"/>
      <c r="Y596" s="42"/>
      <c r="Z596" s="42"/>
      <c r="AA596" s="42"/>
      <c r="AB596" s="42"/>
      <c r="AC596" s="41"/>
      <c r="AD596" s="42"/>
      <c r="AE596" s="42"/>
      <c r="AF596" s="42"/>
    </row>
    <row r="597" spans="1:32" s="45" customFormat="1" ht="44.25" customHeight="1" x14ac:dyDescent="0.2">
      <c r="A597" s="41" t="s">
        <v>3357</v>
      </c>
      <c r="B597" s="42">
        <v>691301001</v>
      </c>
      <c r="C597" s="41" t="s">
        <v>2450</v>
      </c>
      <c r="D597" s="42" t="s">
        <v>2465</v>
      </c>
      <c r="E597" s="42" t="s">
        <v>26</v>
      </c>
      <c r="F597" s="42" t="s">
        <v>2466</v>
      </c>
      <c r="G597" s="42" t="s">
        <v>28</v>
      </c>
      <c r="H597" s="42"/>
      <c r="I597" s="42"/>
      <c r="J597" s="42" t="s">
        <v>3358</v>
      </c>
      <c r="K597" s="42" t="s">
        <v>3359</v>
      </c>
      <c r="L597" s="42" t="s">
        <v>5315</v>
      </c>
      <c r="M597" s="42" t="s">
        <v>3360</v>
      </c>
      <c r="N597" s="42"/>
      <c r="O597" s="43"/>
      <c r="P597" s="43"/>
      <c r="Q597" s="42">
        <v>91001</v>
      </c>
      <c r="R597" s="42" t="s">
        <v>2469</v>
      </c>
      <c r="S597" s="42">
        <v>38736</v>
      </c>
      <c r="T597" s="42">
        <v>7270</v>
      </c>
      <c r="U597" s="42"/>
      <c r="V597" s="42"/>
      <c r="W597" s="44"/>
      <c r="X597" s="42"/>
      <c r="Y597" s="42"/>
      <c r="Z597" s="42"/>
      <c r="AA597" s="42"/>
      <c r="AB597" s="42"/>
      <c r="AC597" s="41"/>
      <c r="AD597" s="42"/>
      <c r="AE597" s="42"/>
      <c r="AF597" s="42"/>
    </row>
    <row r="598" spans="1:32" s="45" customFormat="1" ht="44.25" customHeight="1" x14ac:dyDescent="0.2">
      <c r="A598" s="41" t="s">
        <v>7670</v>
      </c>
      <c r="B598" s="42">
        <v>692546008</v>
      </c>
      <c r="C598" s="41" t="s">
        <v>2450</v>
      </c>
      <c r="D598" s="42" t="s">
        <v>2745</v>
      </c>
      <c r="E598" s="42" t="s">
        <v>26</v>
      </c>
      <c r="F598" s="42" t="s">
        <v>541</v>
      </c>
      <c r="G598" s="42" t="s">
        <v>28</v>
      </c>
      <c r="H598" s="42"/>
      <c r="I598" s="42"/>
      <c r="J598" s="42" t="s">
        <v>3361</v>
      </c>
      <c r="K598" s="42" t="s">
        <v>3362</v>
      </c>
      <c r="L598" s="42" t="s">
        <v>47</v>
      </c>
      <c r="M598" s="42" t="s">
        <v>1040</v>
      </c>
      <c r="N598" s="42" t="s">
        <v>5432</v>
      </c>
      <c r="O598" s="43" t="s">
        <v>5433</v>
      </c>
      <c r="P598" s="43"/>
      <c r="Q598" s="42">
        <v>91001</v>
      </c>
      <c r="R598" s="42" t="s">
        <v>517</v>
      </c>
      <c r="S598" s="42">
        <v>42215</v>
      </c>
      <c r="T598" s="42">
        <v>7578</v>
      </c>
      <c r="U598" s="42"/>
      <c r="V598" s="42"/>
      <c r="W598" s="44"/>
      <c r="X598" s="42"/>
      <c r="Y598" s="42"/>
      <c r="Z598" s="42"/>
      <c r="AA598" s="42"/>
      <c r="AB598" s="42"/>
      <c r="AC598" s="41"/>
      <c r="AD598" s="42"/>
      <c r="AE598" s="42"/>
      <c r="AF598" s="42"/>
    </row>
    <row r="599" spans="1:32" s="45" customFormat="1" ht="44.25" customHeight="1" x14ac:dyDescent="0.2">
      <c r="A599" s="41" t="s">
        <v>7671</v>
      </c>
      <c r="B599" s="42" t="s">
        <v>8571</v>
      </c>
      <c r="C599" s="41" t="s">
        <v>2450</v>
      </c>
      <c r="D599" s="42" t="s">
        <v>2465</v>
      </c>
      <c r="E599" s="42" t="s">
        <v>26</v>
      </c>
      <c r="F599" s="42" t="s">
        <v>2466</v>
      </c>
      <c r="G599" s="42" t="s">
        <v>28</v>
      </c>
      <c r="H599" s="42"/>
      <c r="I599" s="42"/>
      <c r="J599" s="42" t="s">
        <v>3363</v>
      </c>
      <c r="K599" s="42" t="s">
        <v>3364</v>
      </c>
      <c r="L599" s="42" t="s">
        <v>47</v>
      </c>
      <c r="M599" s="42" t="s">
        <v>2144</v>
      </c>
      <c r="N599" s="42">
        <v>226784305</v>
      </c>
      <c r="O599" s="43" t="s">
        <v>5393</v>
      </c>
      <c r="P599" s="43"/>
      <c r="Q599" s="42">
        <v>91001</v>
      </c>
      <c r="R599" s="42" t="s">
        <v>2796</v>
      </c>
      <c r="S599" s="42">
        <v>38628</v>
      </c>
      <c r="T599" s="42">
        <v>7205</v>
      </c>
      <c r="U599" s="42"/>
      <c r="V599" s="42"/>
      <c r="W599" s="44"/>
      <c r="X599" s="42"/>
      <c r="Y599" s="42"/>
      <c r="Z599" s="42"/>
      <c r="AA599" s="42"/>
      <c r="AB599" s="42"/>
      <c r="AC599" s="41"/>
      <c r="AD599" s="42"/>
      <c r="AE599" s="42"/>
      <c r="AF599" s="42"/>
    </row>
    <row r="600" spans="1:32" s="45" customFormat="1" ht="44.25" customHeight="1" x14ac:dyDescent="0.2">
      <c r="A600" s="41" t="s">
        <v>3365</v>
      </c>
      <c r="B600" s="42">
        <v>692518004</v>
      </c>
      <c r="C600" s="41" t="s">
        <v>2450</v>
      </c>
      <c r="D600" s="42" t="s">
        <v>540</v>
      </c>
      <c r="E600" s="42" t="s">
        <v>26</v>
      </c>
      <c r="F600" s="42" t="s">
        <v>541</v>
      </c>
      <c r="G600" s="42" t="s">
        <v>28</v>
      </c>
      <c r="H600" s="42"/>
      <c r="I600" s="42"/>
      <c r="J600" s="42" t="s">
        <v>6606</v>
      </c>
      <c r="K600" s="42" t="s">
        <v>3367</v>
      </c>
      <c r="L600" s="42" t="s">
        <v>5310</v>
      </c>
      <c r="M600" s="42" t="s">
        <v>3369</v>
      </c>
      <c r="N600" s="42" t="s">
        <v>3368</v>
      </c>
      <c r="O600" s="43" t="s">
        <v>3366</v>
      </c>
      <c r="P600" s="43"/>
      <c r="Q600" s="42">
        <v>91001</v>
      </c>
      <c r="R600" s="42" t="s">
        <v>2498</v>
      </c>
      <c r="S600" s="42">
        <v>42061</v>
      </c>
      <c r="T600" s="42">
        <v>7553</v>
      </c>
      <c r="U600" s="42"/>
      <c r="V600" s="42"/>
      <c r="W600" s="44"/>
      <c r="X600" s="42"/>
      <c r="Y600" s="42"/>
      <c r="Z600" s="42"/>
      <c r="AA600" s="42"/>
      <c r="AB600" s="42"/>
      <c r="AC600" s="41"/>
      <c r="AD600" s="42"/>
      <c r="AE600" s="42"/>
      <c r="AF600" s="42"/>
    </row>
    <row r="601" spans="1:32" s="45" customFormat="1" ht="44.25" customHeight="1" x14ac:dyDescent="0.2">
      <c r="A601" s="41" t="s">
        <v>3370</v>
      </c>
      <c r="B601" s="42">
        <v>690708000</v>
      </c>
      <c r="C601" s="41" t="s">
        <v>2450</v>
      </c>
      <c r="D601" s="42" t="s">
        <v>2476</v>
      </c>
      <c r="E601" s="42" t="s">
        <v>1469</v>
      </c>
      <c r="F601" s="42" t="s">
        <v>3105</v>
      </c>
      <c r="G601" s="42" t="s">
        <v>28</v>
      </c>
      <c r="H601" s="42"/>
      <c r="I601" s="42"/>
      <c r="J601" s="42" t="s">
        <v>3371</v>
      </c>
      <c r="K601" s="42" t="s">
        <v>3372</v>
      </c>
      <c r="L601" s="42" t="s">
        <v>47</v>
      </c>
      <c r="M601" s="42" t="s">
        <v>3373</v>
      </c>
      <c r="N601" s="42" t="s">
        <v>5486</v>
      </c>
      <c r="O601" s="43" t="s">
        <v>5487</v>
      </c>
      <c r="P601" s="43"/>
      <c r="Q601" s="42">
        <v>91001</v>
      </c>
      <c r="R601" s="42" t="s">
        <v>2498</v>
      </c>
      <c r="S601" s="42">
        <v>38628</v>
      </c>
      <c r="T601" s="42">
        <v>7203</v>
      </c>
      <c r="U601" s="42"/>
      <c r="V601" s="42"/>
      <c r="W601" s="44"/>
      <c r="X601" s="42"/>
      <c r="Y601" s="42"/>
      <c r="Z601" s="42"/>
      <c r="AA601" s="42"/>
      <c r="AB601" s="42"/>
      <c r="AC601" s="41"/>
      <c r="AD601" s="42"/>
      <c r="AE601" s="42"/>
      <c r="AF601" s="42"/>
    </row>
    <row r="602" spans="1:32" s="45" customFormat="1" ht="44.25" customHeight="1" x14ac:dyDescent="0.2">
      <c r="A602" s="41" t="s">
        <v>7672</v>
      </c>
      <c r="B602" s="42">
        <v>691408000</v>
      </c>
      <c r="C602" s="41" t="s">
        <v>6678</v>
      </c>
      <c r="D602" s="42" t="s">
        <v>6607</v>
      </c>
      <c r="E602" s="42" t="s">
        <v>26</v>
      </c>
      <c r="F602" s="42" t="s">
        <v>2466</v>
      </c>
      <c r="G602" s="42" t="s">
        <v>28</v>
      </c>
      <c r="H602" s="42"/>
      <c r="I602" s="42"/>
      <c r="J602" s="42" t="s">
        <v>7673</v>
      </c>
      <c r="K602" s="42" t="s">
        <v>5340</v>
      </c>
      <c r="L602" s="42" t="s">
        <v>5312</v>
      </c>
      <c r="M602" s="42" t="s">
        <v>3374</v>
      </c>
      <c r="N602" s="42" t="s">
        <v>7674</v>
      </c>
      <c r="O602" s="43" t="s">
        <v>7675</v>
      </c>
      <c r="P602" s="43"/>
      <c r="Q602" s="42">
        <v>91001</v>
      </c>
      <c r="R602" s="42" t="s">
        <v>2469</v>
      </c>
      <c r="S602" s="42">
        <v>40764</v>
      </c>
      <c r="T602" s="42">
        <v>7451</v>
      </c>
      <c r="U602" s="42"/>
      <c r="V602" s="42"/>
      <c r="W602" s="44"/>
      <c r="X602" s="42"/>
      <c r="Y602" s="42"/>
      <c r="Z602" s="42"/>
      <c r="AA602" s="42"/>
      <c r="AB602" s="42"/>
      <c r="AC602" s="41"/>
      <c r="AD602" s="42"/>
      <c r="AE602" s="42"/>
      <c r="AF602" s="42"/>
    </row>
    <row r="603" spans="1:32" s="45" customFormat="1" ht="44.25" customHeight="1" x14ac:dyDescent="0.2">
      <c r="A603" s="41" t="s">
        <v>6107</v>
      </c>
      <c r="B603" s="42">
        <v>692102002</v>
      </c>
      <c r="C603" s="41" t="s">
        <v>3376</v>
      </c>
      <c r="D603" s="42" t="s">
        <v>2465</v>
      </c>
      <c r="E603" s="42" t="s">
        <v>1469</v>
      </c>
      <c r="F603" s="42" t="s">
        <v>2466</v>
      </c>
      <c r="G603" s="42" t="s">
        <v>28</v>
      </c>
      <c r="H603" s="42"/>
      <c r="I603" s="42"/>
      <c r="J603" s="42" t="s">
        <v>6108</v>
      </c>
      <c r="K603" s="42" t="s">
        <v>6109</v>
      </c>
      <c r="L603" s="42" t="s">
        <v>5310</v>
      </c>
      <c r="M603" s="42" t="s">
        <v>6110</v>
      </c>
      <c r="N603" s="42" t="s">
        <v>6111</v>
      </c>
      <c r="O603" s="43"/>
      <c r="P603" s="43"/>
      <c r="Q603" s="42">
        <v>91001</v>
      </c>
      <c r="R603" s="42" t="s">
        <v>2533</v>
      </c>
      <c r="S603" s="42">
        <v>39212</v>
      </c>
      <c r="T603" s="42">
        <v>7356</v>
      </c>
      <c r="U603" s="42"/>
      <c r="V603" s="42"/>
      <c r="W603" s="44"/>
      <c r="X603" s="42"/>
      <c r="Y603" s="42"/>
      <c r="Z603" s="42"/>
      <c r="AA603" s="42"/>
      <c r="AB603" s="42"/>
      <c r="AC603" s="41"/>
      <c r="AD603" s="42"/>
      <c r="AE603" s="42"/>
      <c r="AF603" s="42"/>
    </row>
    <row r="604" spans="1:32" s="45" customFormat="1" ht="44.25" customHeight="1" x14ac:dyDescent="0.2">
      <c r="A604" s="41" t="s">
        <v>3378</v>
      </c>
      <c r="B604" s="42">
        <v>690731002</v>
      </c>
      <c r="C604" s="41" t="s">
        <v>2450</v>
      </c>
      <c r="D604" s="42" t="s">
        <v>540</v>
      </c>
      <c r="E604" s="42" t="s">
        <v>26</v>
      </c>
      <c r="F604" s="42" t="s">
        <v>541</v>
      </c>
      <c r="G604" s="42" t="s">
        <v>2988</v>
      </c>
      <c r="H604" s="42"/>
      <c r="I604" s="42"/>
      <c r="J604" s="42" t="s">
        <v>7676</v>
      </c>
      <c r="K604" s="42" t="s">
        <v>3379</v>
      </c>
      <c r="L604" s="42" t="s">
        <v>47</v>
      </c>
      <c r="M604" s="42" t="s">
        <v>5488</v>
      </c>
      <c r="N604" s="42" t="s">
        <v>5489</v>
      </c>
      <c r="O604" s="43" t="s">
        <v>7677</v>
      </c>
      <c r="P604" s="43"/>
      <c r="Q604" s="42">
        <v>91001</v>
      </c>
      <c r="R604" s="42" t="s">
        <v>2469</v>
      </c>
      <c r="S604" s="42">
        <v>38656</v>
      </c>
      <c r="T604" s="42">
        <v>7211</v>
      </c>
      <c r="U604" s="42"/>
      <c r="V604" s="42"/>
      <c r="W604" s="44"/>
      <c r="X604" s="42"/>
      <c r="Y604" s="42"/>
      <c r="Z604" s="42"/>
      <c r="AA604" s="42"/>
      <c r="AB604" s="42"/>
      <c r="AC604" s="41"/>
      <c r="AD604" s="42"/>
      <c r="AE604" s="42"/>
      <c r="AF604" s="42"/>
    </row>
    <row r="605" spans="1:32" s="45" customFormat="1" ht="44.25" customHeight="1" x14ac:dyDescent="0.2">
      <c r="A605" s="41" t="s">
        <v>3380</v>
      </c>
      <c r="B605" s="42">
        <v>692525000</v>
      </c>
      <c r="C605" s="41" t="s">
        <v>2450</v>
      </c>
      <c r="D605" s="42" t="s">
        <v>2465</v>
      </c>
      <c r="E605" s="42" t="s">
        <v>26</v>
      </c>
      <c r="F605" s="42" t="s">
        <v>2466</v>
      </c>
      <c r="G605" s="42" t="s">
        <v>2988</v>
      </c>
      <c r="H605" s="42"/>
      <c r="I605" s="42"/>
      <c r="J605" s="42" t="s">
        <v>3381</v>
      </c>
      <c r="K605" s="42" t="s">
        <v>3383</v>
      </c>
      <c r="L605" s="42" t="s">
        <v>5311</v>
      </c>
      <c r="M605" s="42" t="s">
        <v>3385</v>
      </c>
      <c r="N605" s="42" t="s">
        <v>3384</v>
      </c>
      <c r="O605" s="43" t="s">
        <v>3382</v>
      </c>
      <c r="P605" s="43"/>
      <c r="Q605" s="42">
        <v>91001</v>
      </c>
      <c r="R605" s="42" t="s">
        <v>3386</v>
      </c>
      <c r="S605" s="42">
        <v>38553</v>
      </c>
      <c r="T605" s="42">
        <v>7180</v>
      </c>
      <c r="U605" s="42"/>
      <c r="V605" s="42"/>
      <c r="W605" s="44"/>
      <c r="X605" s="42"/>
      <c r="Y605" s="42"/>
      <c r="Z605" s="42"/>
      <c r="AA605" s="42"/>
      <c r="AB605" s="42"/>
      <c r="AC605" s="41"/>
      <c r="AD605" s="42"/>
      <c r="AE605" s="42"/>
      <c r="AF605" s="42"/>
    </row>
    <row r="606" spans="1:32" s="45" customFormat="1" ht="44.25" customHeight="1" x14ac:dyDescent="0.2">
      <c r="A606" s="41" t="s">
        <v>3387</v>
      </c>
      <c r="B606" s="42">
        <v>692648005</v>
      </c>
      <c r="C606" s="41" t="s">
        <v>2450</v>
      </c>
      <c r="D606" s="42" t="s">
        <v>2465</v>
      </c>
      <c r="E606" s="42" t="s">
        <v>26</v>
      </c>
      <c r="F606" s="42" t="s">
        <v>2466</v>
      </c>
      <c r="G606" s="42" t="s">
        <v>28</v>
      </c>
      <c r="H606" s="42"/>
      <c r="I606" s="42"/>
      <c r="J606" s="42" t="s">
        <v>7678</v>
      </c>
      <c r="K606" s="42" t="s">
        <v>3388</v>
      </c>
      <c r="L606" s="42" t="s">
        <v>309</v>
      </c>
      <c r="M606" s="42" t="s">
        <v>3389</v>
      </c>
      <c r="N606" s="42" t="s">
        <v>7679</v>
      </c>
      <c r="O606" s="43" t="s">
        <v>7680</v>
      </c>
      <c r="P606" s="43"/>
      <c r="Q606" s="42">
        <v>91001</v>
      </c>
      <c r="R606" s="42" t="s">
        <v>2469</v>
      </c>
      <c r="S606" s="42">
        <v>38722</v>
      </c>
      <c r="T606" s="42">
        <v>7243</v>
      </c>
      <c r="U606" s="42"/>
      <c r="V606" s="42"/>
      <c r="W606" s="44"/>
      <c r="X606" s="42"/>
      <c r="Y606" s="42"/>
      <c r="Z606" s="42"/>
      <c r="AA606" s="42"/>
      <c r="AB606" s="42"/>
      <c r="AC606" s="41"/>
      <c r="AD606" s="42"/>
      <c r="AE606" s="42"/>
      <c r="AF606" s="42"/>
    </row>
    <row r="607" spans="1:32" s="45" customFormat="1" ht="44.25" customHeight="1" x14ac:dyDescent="0.2">
      <c r="A607" s="41" t="s">
        <v>3390</v>
      </c>
      <c r="B607" s="42">
        <v>692645006</v>
      </c>
      <c r="C607" s="41" t="s">
        <v>2450</v>
      </c>
      <c r="D607" s="42" t="s">
        <v>540</v>
      </c>
      <c r="E607" s="42" t="s">
        <v>26</v>
      </c>
      <c r="F607" s="42" t="s">
        <v>541</v>
      </c>
      <c r="G607" s="42" t="s">
        <v>28</v>
      </c>
      <c r="H607" s="42"/>
      <c r="I607" s="42"/>
      <c r="J607" s="42" t="s">
        <v>3391</v>
      </c>
      <c r="K607" s="42" t="s">
        <v>3392</v>
      </c>
      <c r="L607" s="42" t="s">
        <v>5315</v>
      </c>
      <c r="M607" s="42" t="s">
        <v>3394</v>
      </c>
      <c r="N607" s="42" t="s">
        <v>5431</v>
      </c>
      <c r="O607" s="43" t="s">
        <v>3393</v>
      </c>
      <c r="P607" s="43"/>
      <c r="Q607" s="42">
        <v>91001</v>
      </c>
      <c r="R607" s="42" t="s">
        <v>517</v>
      </c>
      <c r="S607" s="42">
        <v>42397</v>
      </c>
      <c r="T607" s="42">
        <v>7592</v>
      </c>
      <c r="U607" s="42"/>
      <c r="V607" s="42"/>
      <c r="W607" s="44"/>
      <c r="X607" s="42"/>
      <c r="Y607" s="42"/>
      <c r="Z607" s="42"/>
      <c r="AA607" s="42"/>
      <c r="AB607" s="42"/>
      <c r="AC607" s="41"/>
      <c r="AD607" s="42"/>
      <c r="AE607" s="42"/>
      <c r="AF607" s="42"/>
    </row>
    <row r="608" spans="1:32" s="45" customFormat="1" ht="44.25" customHeight="1" x14ac:dyDescent="0.2">
      <c r="A608" s="41" t="s">
        <v>7681</v>
      </c>
      <c r="B608" s="42">
        <v>691702006</v>
      </c>
      <c r="C608" s="41" t="s">
        <v>2450</v>
      </c>
      <c r="D608" s="42" t="s">
        <v>2465</v>
      </c>
      <c r="E608" s="42" t="s">
        <v>26</v>
      </c>
      <c r="F608" s="42" t="s">
        <v>2466</v>
      </c>
      <c r="G608" s="42" t="s">
        <v>28</v>
      </c>
      <c r="H608" s="42"/>
      <c r="I608" s="42"/>
      <c r="J608" s="42" t="s">
        <v>3395</v>
      </c>
      <c r="K608" s="42" t="s">
        <v>3396</v>
      </c>
      <c r="L608" s="42" t="s">
        <v>309</v>
      </c>
      <c r="M608" s="42" t="s">
        <v>3397</v>
      </c>
      <c r="N608" s="42"/>
      <c r="O608" s="43"/>
      <c r="P608" s="43"/>
      <c r="Q608" s="42">
        <v>91001</v>
      </c>
      <c r="R608" s="42" t="s">
        <v>2469</v>
      </c>
      <c r="S608" s="42">
        <v>38735</v>
      </c>
      <c r="T608" s="42">
        <v>7264</v>
      </c>
      <c r="U608" s="42"/>
      <c r="V608" s="42"/>
      <c r="W608" s="44"/>
      <c r="X608" s="42"/>
      <c r="Y608" s="42"/>
      <c r="Z608" s="42"/>
      <c r="AA608" s="42"/>
      <c r="AB608" s="42"/>
      <c r="AC608" s="41"/>
      <c r="AD608" s="42"/>
      <c r="AE608" s="42"/>
      <c r="AF608" s="42"/>
    </row>
    <row r="609" spans="1:32" s="45" customFormat="1" ht="44.25" customHeight="1" x14ac:dyDescent="0.2">
      <c r="A609" s="41" t="s">
        <v>3398</v>
      </c>
      <c r="B609" s="42">
        <v>690906007</v>
      </c>
      <c r="C609" s="41" t="s">
        <v>2450</v>
      </c>
      <c r="D609" s="42" t="s">
        <v>2465</v>
      </c>
      <c r="E609" s="42" t="s">
        <v>26</v>
      </c>
      <c r="F609" s="42" t="s">
        <v>2466</v>
      </c>
      <c r="G609" s="42" t="s">
        <v>28</v>
      </c>
      <c r="H609" s="42"/>
      <c r="I609" s="42"/>
      <c r="J609" s="42" t="s">
        <v>3399</v>
      </c>
      <c r="K609" s="42" t="s">
        <v>3400</v>
      </c>
      <c r="L609" s="42" t="s">
        <v>5314</v>
      </c>
      <c r="M609" s="42" t="s">
        <v>3402</v>
      </c>
      <c r="N609" s="42" t="s">
        <v>3401</v>
      </c>
      <c r="O609" s="43"/>
      <c r="P609" s="43"/>
      <c r="Q609" s="42" t="s">
        <v>3402</v>
      </c>
      <c r="R609" s="42" t="s">
        <v>2498</v>
      </c>
      <c r="S609" s="42">
        <v>38729</v>
      </c>
      <c r="T609" s="42">
        <v>7254</v>
      </c>
      <c r="U609" s="42"/>
      <c r="V609" s="42"/>
      <c r="W609" s="44"/>
      <c r="X609" s="42"/>
      <c r="Y609" s="42"/>
      <c r="Z609" s="42"/>
      <c r="AA609" s="42"/>
      <c r="AB609" s="42"/>
      <c r="AC609" s="41"/>
      <c r="AD609" s="42"/>
      <c r="AE609" s="42"/>
      <c r="AF609" s="42"/>
    </row>
    <row r="610" spans="1:32" s="45" customFormat="1" ht="44.25" customHeight="1" x14ac:dyDescent="0.2">
      <c r="A610" s="41" t="s">
        <v>3403</v>
      </c>
      <c r="B610" s="42">
        <v>691514005</v>
      </c>
      <c r="C610" s="41" t="s">
        <v>2450</v>
      </c>
      <c r="D610" s="42" t="s">
        <v>540</v>
      </c>
      <c r="E610" s="42" t="s">
        <v>26</v>
      </c>
      <c r="F610" s="42" t="s">
        <v>541</v>
      </c>
      <c r="G610" s="42" t="s">
        <v>28</v>
      </c>
      <c r="H610" s="42"/>
      <c r="I610" s="42"/>
      <c r="J610" s="42" t="s">
        <v>7682</v>
      </c>
      <c r="K610" s="42" t="s">
        <v>3404</v>
      </c>
      <c r="L610" s="42" t="s">
        <v>309</v>
      </c>
      <c r="M610" s="42" t="s">
        <v>3405</v>
      </c>
      <c r="N610" s="42" t="s">
        <v>7683</v>
      </c>
      <c r="O610" s="43" t="s">
        <v>7684</v>
      </c>
      <c r="P610" s="43"/>
      <c r="Q610" s="42">
        <v>91001</v>
      </c>
      <c r="R610" s="42" t="s">
        <v>517</v>
      </c>
      <c r="S610" s="42">
        <v>42053</v>
      </c>
      <c r="T610" s="42">
        <v>7536</v>
      </c>
      <c r="U610" s="42"/>
      <c r="V610" s="42"/>
      <c r="W610" s="44"/>
      <c r="X610" s="42"/>
      <c r="Y610" s="42"/>
      <c r="Z610" s="42"/>
      <c r="AA610" s="42"/>
      <c r="AB610" s="42"/>
      <c r="AC610" s="41"/>
      <c r="AD610" s="42"/>
      <c r="AE610" s="42"/>
      <c r="AF610" s="42"/>
    </row>
    <row r="611" spans="1:32" s="45" customFormat="1" ht="44.25" customHeight="1" x14ac:dyDescent="0.2">
      <c r="A611" s="41" t="s">
        <v>7685</v>
      </c>
      <c r="B611" s="42">
        <v>690510006</v>
      </c>
      <c r="C611" s="41" t="s">
        <v>2450</v>
      </c>
      <c r="D611" s="42" t="s">
        <v>2745</v>
      </c>
      <c r="E611" s="42" t="s">
        <v>26</v>
      </c>
      <c r="F611" s="42" t="s">
        <v>541</v>
      </c>
      <c r="G611" s="42" t="s">
        <v>28</v>
      </c>
      <c r="H611" s="42"/>
      <c r="I611" s="42"/>
      <c r="J611" s="42" t="s">
        <v>7686</v>
      </c>
      <c r="K611" s="42" t="s">
        <v>5408</v>
      </c>
      <c r="L611" s="42" t="s">
        <v>538</v>
      </c>
      <c r="M611" s="42" t="s">
        <v>3406</v>
      </c>
      <c r="N611" s="42" t="s">
        <v>7687</v>
      </c>
      <c r="O611" s="43" t="s">
        <v>7688</v>
      </c>
      <c r="P611" s="43"/>
      <c r="Q611" s="42">
        <v>91001</v>
      </c>
      <c r="R611" s="42" t="s">
        <v>517</v>
      </c>
      <c r="S611" s="42">
        <v>42195</v>
      </c>
      <c r="T611" s="42">
        <v>7572</v>
      </c>
      <c r="U611" s="42"/>
      <c r="V611" s="42"/>
      <c r="W611" s="44"/>
      <c r="X611" s="42"/>
      <c r="Y611" s="42"/>
      <c r="Z611" s="42"/>
      <c r="AA611" s="42"/>
      <c r="AB611" s="42"/>
      <c r="AC611" s="41"/>
      <c r="AD611" s="42"/>
      <c r="AE611" s="42"/>
      <c r="AF611" s="42"/>
    </row>
    <row r="612" spans="1:32" s="45" customFormat="1" ht="44.25" customHeight="1" x14ac:dyDescent="0.2">
      <c r="A612" s="41" t="s">
        <v>3407</v>
      </c>
      <c r="B612" s="42">
        <v>690701006</v>
      </c>
      <c r="C612" s="41" t="s">
        <v>2450</v>
      </c>
      <c r="D612" s="42" t="s">
        <v>2465</v>
      </c>
      <c r="E612" s="42" t="s">
        <v>26</v>
      </c>
      <c r="F612" s="42" t="s">
        <v>2466</v>
      </c>
      <c r="G612" s="42" t="s">
        <v>28</v>
      </c>
      <c r="H612" s="42"/>
      <c r="I612" s="42"/>
      <c r="J612" s="42" t="s">
        <v>7689</v>
      </c>
      <c r="K612" s="42" t="s">
        <v>3408</v>
      </c>
      <c r="L612" s="42" t="s">
        <v>47</v>
      </c>
      <c r="M612" s="42" t="s">
        <v>623</v>
      </c>
      <c r="N612" s="42" t="s">
        <v>7690</v>
      </c>
      <c r="O612" s="43" t="s">
        <v>7691</v>
      </c>
      <c r="P612" s="43"/>
      <c r="Q612" s="42">
        <v>91001</v>
      </c>
      <c r="R612" s="42" t="s">
        <v>2481</v>
      </c>
      <c r="S612" s="42">
        <v>41361</v>
      </c>
      <c r="T612" s="42">
        <v>7475</v>
      </c>
      <c r="U612" s="42"/>
      <c r="V612" s="42"/>
      <c r="W612" s="44"/>
      <c r="X612" s="42"/>
      <c r="Y612" s="42"/>
      <c r="Z612" s="42"/>
      <c r="AA612" s="42"/>
      <c r="AB612" s="42"/>
      <c r="AC612" s="41"/>
      <c r="AD612" s="42"/>
      <c r="AE612" s="42"/>
      <c r="AF612" s="42"/>
    </row>
    <row r="613" spans="1:32" s="45" customFormat="1" ht="44.25" customHeight="1" x14ac:dyDescent="0.2">
      <c r="A613" s="41" t="s">
        <v>7692</v>
      </c>
      <c r="B613" s="42">
        <v>692539001</v>
      </c>
      <c r="C613" s="41" t="s">
        <v>2450</v>
      </c>
      <c r="D613" s="42" t="s">
        <v>2465</v>
      </c>
      <c r="E613" s="42" t="s">
        <v>26</v>
      </c>
      <c r="F613" s="42" t="s">
        <v>2466</v>
      </c>
      <c r="G613" s="42" t="s">
        <v>28</v>
      </c>
      <c r="H613" s="42"/>
      <c r="I613" s="42"/>
      <c r="J613" s="42" t="s">
        <v>3409</v>
      </c>
      <c r="K613" s="42" t="s">
        <v>3410</v>
      </c>
      <c r="L613" s="42" t="s">
        <v>47</v>
      </c>
      <c r="M613" s="42" t="s">
        <v>3412</v>
      </c>
      <c r="N613" s="42" t="s">
        <v>3411</v>
      </c>
      <c r="O613" s="43"/>
      <c r="P613" s="43"/>
      <c r="Q613" s="42">
        <v>91001</v>
      </c>
      <c r="R613" s="42" t="s">
        <v>2481</v>
      </c>
      <c r="S613" s="42">
        <v>38729</v>
      </c>
      <c r="T613" s="42">
        <v>7256</v>
      </c>
      <c r="U613" s="42"/>
      <c r="V613" s="42"/>
      <c r="W613" s="44"/>
      <c r="X613" s="42"/>
      <c r="Y613" s="42"/>
      <c r="Z613" s="42"/>
      <c r="AA613" s="42"/>
      <c r="AB613" s="42"/>
      <c r="AC613" s="41"/>
      <c r="AD613" s="42"/>
      <c r="AE613" s="42"/>
      <c r="AF613" s="42"/>
    </row>
    <row r="614" spans="1:32" s="45" customFormat="1" ht="44.25" customHeight="1" x14ac:dyDescent="0.2">
      <c r="A614" s="41" t="s">
        <v>3413</v>
      </c>
      <c r="B614" s="42" t="s">
        <v>8572</v>
      </c>
      <c r="C614" s="41" t="s">
        <v>2450</v>
      </c>
      <c r="D614" s="42" t="s">
        <v>2476</v>
      </c>
      <c r="E614" s="42" t="s">
        <v>1469</v>
      </c>
      <c r="F614" s="42" t="s">
        <v>2477</v>
      </c>
      <c r="G614" s="42" t="s">
        <v>28</v>
      </c>
      <c r="H614" s="42"/>
      <c r="I614" s="42"/>
      <c r="J614" s="42" t="s">
        <v>3414</v>
      </c>
      <c r="K614" s="42" t="s">
        <v>3415</v>
      </c>
      <c r="L614" s="42" t="s">
        <v>5314</v>
      </c>
      <c r="M614" s="42" t="s">
        <v>3416</v>
      </c>
      <c r="N614" s="42"/>
      <c r="O614" s="43"/>
      <c r="P614" s="43"/>
      <c r="Q614" s="42">
        <v>91001</v>
      </c>
      <c r="R614" s="42" t="s">
        <v>3417</v>
      </c>
      <c r="S614" s="42">
        <v>38803</v>
      </c>
      <c r="T614" s="42">
        <v>7315</v>
      </c>
      <c r="U614" s="42"/>
      <c r="V614" s="42"/>
      <c r="W614" s="44"/>
      <c r="X614" s="42"/>
      <c r="Y614" s="42"/>
      <c r="Z614" s="42"/>
      <c r="AA614" s="42"/>
      <c r="AB614" s="42"/>
      <c r="AC614" s="41"/>
      <c r="AD614" s="42"/>
      <c r="AE614" s="42"/>
      <c r="AF614" s="42"/>
    </row>
    <row r="615" spans="1:32" s="45" customFormat="1" ht="44.25" customHeight="1" x14ac:dyDescent="0.2">
      <c r="A615" s="41" t="s">
        <v>3418</v>
      </c>
      <c r="B615" s="42">
        <v>692532007</v>
      </c>
      <c r="C615" s="41" t="s">
        <v>2736</v>
      </c>
      <c r="D615" s="42" t="s">
        <v>540</v>
      </c>
      <c r="E615" s="42" t="s">
        <v>26</v>
      </c>
      <c r="F615" s="42" t="s">
        <v>541</v>
      </c>
      <c r="G615" s="42" t="s">
        <v>28</v>
      </c>
      <c r="H615" s="42"/>
      <c r="I615" s="42"/>
      <c r="J615" s="42" t="s">
        <v>3419</v>
      </c>
      <c r="K615" s="42" t="s">
        <v>3421</v>
      </c>
      <c r="L615" s="42" t="s">
        <v>5311</v>
      </c>
      <c r="M615" s="42" t="s">
        <v>3422</v>
      </c>
      <c r="N615" s="42"/>
      <c r="O615" s="43" t="s">
        <v>3420</v>
      </c>
      <c r="P615" s="43"/>
      <c r="Q615" s="42" t="s">
        <v>2738</v>
      </c>
      <c r="R615" s="42" t="s">
        <v>3423</v>
      </c>
      <c r="S615" s="42">
        <v>40374</v>
      </c>
      <c r="T615" s="42">
        <v>7430</v>
      </c>
      <c r="U615" s="42"/>
      <c r="V615" s="42"/>
      <c r="W615" s="44"/>
      <c r="X615" s="42"/>
      <c r="Y615" s="42"/>
      <c r="Z615" s="42"/>
      <c r="AA615" s="42"/>
      <c r="AB615" s="42"/>
      <c r="AC615" s="41"/>
      <c r="AD615" s="42"/>
      <c r="AE615" s="42"/>
      <c r="AF615" s="42"/>
    </row>
    <row r="616" spans="1:32" s="45" customFormat="1" ht="44.25" customHeight="1" x14ac:dyDescent="0.2">
      <c r="A616" s="41" t="s">
        <v>3424</v>
      </c>
      <c r="B616" s="42">
        <v>690718006</v>
      </c>
      <c r="C616" s="41" t="s">
        <v>2450</v>
      </c>
      <c r="D616" s="42" t="s">
        <v>2465</v>
      </c>
      <c r="E616" s="42" t="s">
        <v>26</v>
      </c>
      <c r="F616" s="42" t="s">
        <v>2466</v>
      </c>
      <c r="G616" s="42" t="s">
        <v>28</v>
      </c>
      <c r="H616" s="42"/>
      <c r="I616" s="42"/>
      <c r="J616" s="42" t="s">
        <v>3425</v>
      </c>
      <c r="K616" s="42" t="s">
        <v>3426</v>
      </c>
      <c r="L616" s="42" t="s">
        <v>47</v>
      </c>
      <c r="M616" s="42" t="s">
        <v>906</v>
      </c>
      <c r="N616" s="42" t="s">
        <v>5484</v>
      </c>
      <c r="O616" s="43" t="s">
        <v>5485</v>
      </c>
      <c r="P616" s="43"/>
      <c r="Q616" s="42">
        <v>91001</v>
      </c>
      <c r="R616" s="42" t="s">
        <v>2498</v>
      </c>
      <c r="S616" s="42">
        <v>38628</v>
      </c>
      <c r="T616" s="42">
        <v>7204</v>
      </c>
      <c r="U616" s="42"/>
      <c r="V616" s="42"/>
      <c r="W616" s="44"/>
      <c r="X616" s="42"/>
      <c r="Y616" s="42"/>
      <c r="Z616" s="42"/>
      <c r="AA616" s="42"/>
      <c r="AB616" s="42"/>
      <c r="AC616" s="41"/>
      <c r="AD616" s="42"/>
      <c r="AE616" s="42"/>
      <c r="AF616" s="42"/>
    </row>
    <row r="617" spans="1:32" s="45" customFormat="1" ht="44.25" customHeight="1" x14ac:dyDescent="0.2">
      <c r="A617" s="41" t="s">
        <v>3427</v>
      </c>
      <c r="B617" s="42">
        <v>691104001</v>
      </c>
      <c r="C617" s="41" t="s">
        <v>2450</v>
      </c>
      <c r="D617" s="42" t="s">
        <v>2465</v>
      </c>
      <c r="E617" s="42" t="s">
        <v>26</v>
      </c>
      <c r="F617" s="42" t="s">
        <v>2556</v>
      </c>
      <c r="G617" s="42" t="s">
        <v>28</v>
      </c>
      <c r="H617" s="42"/>
      <c r="I617" s="42"/>
      <c r="J617" s="42" t="s">
        <v>3428</v>
      </c>
      <c r="K617" s="42" t="s">
        <v>3429</v>
      </c>
      <c r="L617" s="42" t="s">
        <v>5315</v>
      </c>
      <c r="M617" s="42" t="s">
        <v>3430</v>
      </c>
      <c r="N617" s="42" t="s">
        <v>5412</v>
      </c>
      <c r="O617" s="43" t="s">
        <v>5413</v>
      </c>
      <c r="P617" s="43"/>
      <c r="Q617" s="42">
        <v>91001</v>
      </c>
      <c r="R617" s="42" t="s">
        <v>517</v>
      </c>
      <c r="S617" s="42">
        <v>38287</v>
      </c>
      <c r="T617" s="42">
        <v>7147</v>
      </c>
      <c r="U617" s="42"/>
      <c r="V617" s="42"/>
      <c r="W617" s="44"/>
      <c r="X617" s="42"/>
      <c r="Y617" s="42"/>
      <c r="Z617" s="42"/>
      <c r="AA617" s="42"/>
      <c r="AB617" s="42"/>
      <c r="AC617" s="41"/>
      <c r="AD617" s="42"/>
      <c r="AE617" s="42"/>
      <c r="AF617" s="42"/>
    </row>
    <row r="618" spans="1:32" s="45" customFormat="1" ht="44.25" customHeight="1" x14ac:dyDescent="0.2">
      <c r="A618" s="41" t="s">
        <v>3431</v>
      </c>
      <c r="B618" s="42">
        <v>691508005</v>
      </c>
      <c r="C618" s="41" t="s">
        <v>2450</v>
      </c>
      <c r="D618" s="42" t="s">
        <v>2465</v>
      </c>
      <c r="E618" s="42" t="s">
        <v>26</v>
      </c>
      <c r="F618" s="42" t="s">
        <v>2466</v>
      </c>
      <c r="G618" s="42" t="s">
        <v>28</v>
      </c>
      <c r="H618" s="42"/>
      <c r="I618" s="42"/>
      <c r="J618" s="42" t="s">
        <v>3432</v>
      </c>
      <c r="K618" s="42" t="s">
        <v>3433</v>
      </c>
      <c r="L618" s="42" t="s">
        <v>309</v>
      </c>
      <c r="M618" s="42" t="s">
        <v>3434</v>
      </c>
      <c r="N618" s="42" t="s">
        <v>5637</v>
      </c>
      <c r="O618" s="43" t="s">
        <v>5638</v>
      </c>
      <c r="P618" s="43"/>
      <c r="Q618" s="42">
        <v>91001</v>
      </c>
      <c r="R618" s="42" t="s">
        <v>2469</v>
      </c>
      <c r="S618" s="42">
        <v>37970</v>
      </c>
      <c r="T618" s="42">
        <v>7050</v>
      </c>
      <c r="U618" s="42"/>
      <c r="V618" s="42"/>
      <c r="W618" s="44"/>
      <c r="X618" s="42"/>
      <c r="Y618" s="42"/>
      <c r="Z618" s="42"/>
      <c r="AA618" s="42"/>
      <c r="AB618" s="42"/>
      <c r="AC618" s="41"/>
      <c r="AD618" s="42"/>
      <c r="AE618" s="42"/>
      <c r="AF618" s="42"/>
    </row>
    <row r="619" spans="1:32" s="45" customFormat="1" ht="44.25" customHeight="1" x14ac:dyDescent="0.2">
      <c r="A619" s="41" t="s">
        <v>3435</v>
      </c>
      <c r="B619" s="42">
        <v>690205009</v>
      </c>
      <c r="C619" s="41" t="s">
        <v>2450</v>
      </c>
      <c r="D619" s="42" t="s">
        <v>2465</v>
      </c>
      <c r="E619" s="42" t="s">
        <v>26</v>
      </c>
      <c r="F619" s="42" t="s">
        <v>2466</v>
      </c>
      <c r="G619" s="42" t="s">
        <v>28</v>
      </c>
      <c r="H619" s="42"/>
      <c r="I619" s="42"/>
      <c r="J619" s="42" t="s">
        <v>3436</v>
      </c>
      <c r="K619" s="42" t="s">
        <v>3437</v>
      </c>
      <c r="L619" s="42" t="s">
        <v>773</v>
      </c>
      <c r="M619" s="42" t="s">
        <v>3438</v>
      </c>
      <c r="N619" s="42" t="s">
        <v>5429</v>
      </c>
      <c r="O619" s="43" t="s">
        <v>5430</v>
      </c>
      <c r="P619" s="43"/>
      <c r="Q619" s="42">
        <v>91001</v>
      </c>
      <c r="R619" s="42" t="s">
        <v>2469</v>
      </c>
      <c r="S619" s="42">
        <v>38737</v>
      </c>
      <c r="T619" s="42">
        <v>7280</v>
      </c>
      <c r="U619" s="42"/>
      <c r="V619" s="42"/>
      <c r="W619" s="44"/>
      <c r="X619" s="42"/>
      <c r="Y619" s="42"/>
      <c r="Z619" s="42"/>
      <c r="AA619" s="42"/>
      <c r="AB619" s="42"/>
      <c r="AC619" s="41"/>
      <c r="AD619" s="42"/>
      <c r="AE619" s="42"/>
      <c r="AF619" s="42"/>
    </row>
    <row r="620" spans="1:32" s="45" customFormat="1" ht="44.25" customHeight="1" x14ac:dyDescent="0.2">
      <c r="A620" s="41" t="s">
        <v>3439</v>
      </c>
      <c r="B620" s="42">
        <v>691907007</v>
      </c>
      <c r="C620" s="41" t="s">
        <v>2450</v>
      </c>
      <c r="D620" s="42" t="s">
        <v>2465</v>
      </c>
      <c r="E620" s="42" t="s">
        <v>26</v>
      </c>
      <c r="F620" s="42" t="s">
        <v>2466</v>
      </c>
      <c r="G620" s="42" t="s">
        <v>28</v>
      </c>
      <c r="H620" s="42"/>
      <c r="I620" s="42"/>
      <c r="J620" s="42" t="s">
        <v>7693</v>
      </c>
      <c r="K620" s="42" t="s">
        <v>3440</v>
      </c>
      <c r="L620" s="42" t="s">
        <v>48</v>
      </c>
      <c r="M620" s="42" t="s">
        <v>3441</v>
      </c>
      <c r="N620" s="42" t="s">
        <v>7694</v>
      </c>
      <c r="O620" s="43" t="s">
        <v>7695</v>
      </c>
      <c r="P620" s="43"/>
      <c r="Q620" s="42">
        <v>91001</v>
      </c>
      <c r="R620" s="42" t="s">
        <v>2469</v>
      </c>
      <c r="S620" s="42">
        <v>37970</v>
      </c>
      <c r="T620" s="42">
        <v>7057</v>
      </c>
      <c r="U620" s="42"/>
      <c r="V620" s="42"/>
      <c r="W620" s="44"/>
      <c r="X620" s="42"/>
      <c r="Y620" s="42"/>
      <c r="Z620" s="42"/>
      <c r="AA620" s="42"/>
      <c r="AB620" s="42"/>
      <c r="AC620" s="41"/>
      <c r="AD620" s="42"/>
      <c r="AE620" s="42"/>
      <c r="AF620" s="42"/>
    </row>
    <row r="621" spans="1:32" s="45" customFormat="1" ht="44.25" customHeight="1" x14ac:dyDescent="0.2">
      <c r="A621" s="41" t="s">
        <v>3442</v>
      </c>
      <c r="B621" s="42">
        <v>691003000</v>
      </c>
      <c r="C621" s="41" t="s">
        <v>2450</v>
      </c>
      <c r="D621" s="42" t="s">
        <v>2476</v>
      </c>
      <c r="E621" s="42" t="s">
        <v>1469</v>
      </c>
      <c r="F621" s="42" t="s">
        <v>2477</v>
      </c>
      <c r="G621" s="42" t="s">
        <v>28</v>
      </c>
      <c r="H621" s="42"/>
      <c r="I621" s="42"/>
      <c r="J621" s="42" t="s">
        <v>3443</v>
      </c>
      <c r="K621" s="42" t="s">
        <v>3444</v>
      </c>
      <c r="L621" s="42" t="s">
        <v>5315</v>
      </c>
      <c r="M621" s="42" t="s">
        <v>3445</v>
      </c>
      <c r="N621" s="42"/>
      <c r="O621" s="43"/>
      <c r="P621" s="43"/>
      <c r="Q621" s="42">
        <v>91001</v>
      </c>
      <c r="R621" s="42" t="s">
        <v>3446</v>
      </c>
      <c r="S621" s="42">
        <v>38729</v>
      </c>
      <c r="T621" s="42">
        <v>7258</v>
      </c>
      <c r="U621" s="42"/>
      <c r="V621" s="42"/>
      <c r="W621" s="44"/>
      <c r="X621" s="42"/>
      <c r="Y621" s="42"/>
      <c r="Z621" s="42"/>
      <c r="AA621" s="42"/>
      <c r="AB621" s="42"/>
      <c r="AC621" s="41"/>
      <c r="AD621" s="42"/>
      <c r="AE621" s="42"/>
      <c r="AF621" s="42"/>
    </row>
    <row r="622" spans="1:32" s="45" customFormat="1" ht="44.25" customHeight="1" x14ac:dyDescent="0.2">
      <c r="A622" s="41" t="s">
        <v>3447</v>
      </c>
      <c r="B622" s="42">
        <v>692521005</v>
      </c>
      <c r="C622" s="41" t="s">
        <v>2450</v>
      </c>
      <c r="D622" s="42" t="s">
        <v>540</v>
      </c>
      <c r="E622" s="42" t="s">
        <v>26</v>
      </c>
      <c r="F622" s="42" t="s">
        <v>541</v>
      </c>
      <c r="G622" s="42" t="s">
        <v>28</v>
      </c>
      <c r="H622" s="42"/>
      <c r="I622" s="42"/>
      <c r="J622" s="42" t="s">
        <v>7696</v>
      </c>
      <c r="K622" s="42" t="s">
        <v>3448</v>
      </c>
      <c r="L622" s="42" t="s">
        <v>48</v>
      </c>
      <c r="M622" s="42" t="s">
        <v>7697</v>
      </c>
      <c r="N622" s="42" t="s">
        <v>7698</v>
      </c>
      <c r="O622" s="43" t="s">
        <v>7699</v>
      </c>
      <c r="P622" s="43"/>
      <c r="Q622" s="42">
        <v>91001</v>
      </c>
      <c r="R622" s="42" t="s">
        <v>517</v>
      </c>
      <c r="S622" s="42">
        <v>38755</v>
      </c>
      <c r="T622" s="42">
        <v>7296</v>
      </c>
      <c r="U622" s="42"/>
      <c r="V622" s="42"/>
      <c r="W622" s="44"/>
      <c r="X622" s="42"/>
      <c r="Y622" s="42"/>
      <c r="Z622" s="42"/>
      <c r="AA622" s="42"/>
      <c r="AB622" s="42"/>
      <c r="AC622" s="41"/>
      <c r="AD622" s="42"/>
      <c r="AE622" s="42"/>
      <c r="AF622" s="42"/>
    </row>
    <row r="623" spans="1:32" s="45" customFormat="1" ht="44.25" customHeight="1" x14ac:dyDescent="0.2">
      <c r="A623" s="41" t="s">
        <v>3449</v>
      </c>
      <c r="B623" s="42">
        <v>690304007</v>
      </c>
      <c r="C623" s="41" t="s">
        <v>2450</v>
      </c>
      <c r="D623" s="42" t="s">
        <v>540</v>
      </c>
      <c r="E623" s="42" t="s">
        <v>540</v>
      </c>
      <c r="F623" s="42" t="s">
        <v>541</v>
      </c>
      <c r="G623" s="42" t="s">
        <v>28</v>
      </c>
      <c r="H623" s="42"/>
      <c r="I623" s="42"/>
      <c r="J623" s="42" t="s">
        <v>5635</v>
      </c>
      <c r="K623" s="42" t="s">
        <v>3451</v>
      </c>
      <c r="L623" s="42" t="s">
        <v>5311</v>
      </c>
      <c r="M623" s="42" t="s">
        <v>1677</v>
      </c>
      <c r="N623" s="42" t="s">
        <v>5636</v>
      </c>
      <c r="O623" s="43" t="s">
        <v>3450</v>
      </c>
      <c r="P623" s="43"/>
      <c r="Q623" s="42">
        <v>91001</v>
      </c>
      <c r="R623" s="42" t="s">
        <v>517</v>
      </c>
      <c r="S623" s="42">
        <v>42059</v>
      </c>
      <c r="T623" s="42">
        <v>7548</v>
      </c>
      <c r="U623" s="42"/>
      <c r="V623" s="42"/>
      <c r="W623" s="44"/>
      <c r="X623" s="42"/>
      <c r="Y623" s="42"/>
      <c r="Z623" s="42"/>
      <c r="AA623" s="42"/>
      <c r="AB623" s="42"/>
      <c r="AC623" s="41"/>
      <c r="AD623" s="42"/>
      <c r="AE623" s="42"/>
      <c r="AF623" s="42"/>
    </row>
    <row r="624" spans="1:32" s="45" customFormat="1" ht="44.25" customHeight="1" x14ac:dyDescent="0.2">
      <c r="A624" s="41" t="s">
        <v>3452</v>
      </c>
      <c r="B624" s="42">
        <v>690716003</v>
      </c>
      <c r="C624" s="41" t="s">
        <v>2450</v>
      </c>
      <c r="D624" s="42" t="s">
        <v>540</v>
      </c>
      <c r="E624" s="42" t="s">
        <v>26</v>
      </c>
      <c r="F624" s="42" t="s">
        <v>541</v>
      </c>
      <c r="G624" s="42" t="s">
        <v>28</v>
      </c>
      <c r="H624" s="42"/>
      <c r="I624" s="42"/>
      <c r="J624" s="42" t="s">
        <v>7700</v>
      </c>
      <c r="K624" s="42" t="s">
        <v>3453</v>
      </c>
      <c r="L624" s="42" t="s">
        <v>47</v>
      </c>
      <c r="M624" s="42" t="s">
        <v>3454</v>
      </c>
      <c r="N624" s="42" t="s">
        <v>7701</v>
      </c>
      <c r="O624" s="43" t="s">
        <v>7702</v>
      </c>
      <c r="P624" s="43"/>
      <c r="Q624" s="42">
        <v>91001</v>
      </c>
      <c r="R624" s="42" t="s">
        <v>517</v>
      </c>
      <c r="S624" s="42">
        <v>42058</v>
      </c>
      <c r="T624" s="42">
        <v>7543</v>
      </c>
      <c r="U624" s="42"/>
      <c r="V624" s="42"/>
      <c r="W624" s="44"/>
      <c r="X624" s="42"/>
      <c r="Y624" s="42"/>
      <c r="Z624" s="42"/>
      <c r="AA624" s="42"/>
      <c r="AB624" s="42"/>
      <c r="AC624" s="41"/>
      <c r="AD624" s="42"/>
      <c r="AE624" s="42"/>
      <c r="AF624" s="42"/>
    </row>
    <row r="625" spans="1:32" s="45" customFormat="1" ht="44.25" customHeight="1" x14ac:dyDescent="0.2">
      <c r="A625" s="41" t="s">
        <v>7703</v>
      </c>
      <c r="B625" s="42">
        <v>691607003</v>
      </c>
      <c r="C625" s="41" t="s">
        <v>2450</v>
      </c>
      <c r="D625" s="42" t="s">
        <v>540</v>
      </c>
      <c r="E625" s="42" t="s">
        <v>26</v>
      </c>
      <c r="F625" s="42" t="s">
        <v>541</v>
      </c>
      <c r="G625" s="42" t="s">
        <v>28</v>
      </c>
      <c r="H625" s="42"/>
      <c r="I625" s="42"/>
      <c r="J625" s="42" t="s">
        <v>7704</v>
      </c>
      <c r="K625" s="42" t="s">
        <v>3456</v>
      </c>
      <c r="L625" s="42" t="s">
        <v>309</v>
      </c>
      <c r="M625" s="42" t="s">
        <v>3458</v>
      </c>
      <c r="N625" s="42" t="s">
        <v>3457</v>
      </c>
      <c r="O625" s="43" t="s">
        <v>3455</v>
      </c>
      <c r="P625" s="43"/>
      <c r="Q625" s="42">
        <v>91001</v>
      </c>
      <c r="R625" s="42" t="s">
        <v>2481</v>
      </c>
      <c r="S625" s="42">
        <v>38765</v>
      </c>
      <c r="T625" s="42">
        <v>7303</v>
      </c>
      <c r="U625" s="42"/>
      <c r="V625" s="42"/>
      <c r="W625" s="44"/>
      <c r="X625" s="42"/>
      <c r="Y625" s="42"/>
      <c r="Z625" s="42"/>
      <c r="AA625" s="42"/>
      <c r="AB625" s="42"/>
      <c r="AC625" s="41"/>
      <c r="AD625" s="42"/>
      <c r="AE625" s="42"/>
      <c r="AF625" s="42"/>
    </row>
    <row r="626" spans="1:32" s="45" customFormat="1" ht="44.25" customHeight="1" x14ac:dyDescent="0.2">
      <c r="A626" s="41" t="s">
        <v>3459</v>
      </c>
      <c r="B626" s="42">
        <v>690201003</v>
      </c>
      <c r="C626" s="41" t="s">
        <v>2450</v>
      </c>
      <c r="D626" s="42" t="s">
        <v>540</v>
      </c>
      <c r="E626" s="42" t="s">
        <v>26</v>
      </c>
      <c r="F626" s="42" t="s">
        <v>541</v>
      </c>
      <c r="G626" s="42" t="s">
        <v>28</v>
      </c>
      <c r="H626" s="42"/>
      <c r="I626" s="42"/>
      <c r="J626" s="42" t="s">
        <v>7705</v>
      </c>
      <c r="K626" s="42" t="s">
        <v>3460</v>
      </c>
      <c r="L626" s="42" t="s">
        <v>5311</v>
      </c>
      <c r="M626" s="42" t="s">
        <v>3462</v>
      </c>
      <c r="N626" s="42" t="s">
        <v>3461</v>
      </c>
      <c r="O626" s="43" t="s">
        <v>7706</v>
      </c>
      <c r="P626" s="43"/>
      <c r="Q626" s="42">
        <v>91001</v>
      </c>
      <c r="R626" s="42" t="s">
        <v>517</v>
      </c>
      <c r="S626" s="42">
        <v>42087</v>
      </c>
      <c r="T626" s="42">
        <v>7560</v>
      </c>
      <c r="U626" s="42"/>
      <c r="V626" s="42"/>
      <c r="W626" s="44"/>
      <c r="X626" s="42"/>
      <c r="Y626" s="42"/>
      <c r="Z626" s="42"/>
      <c r="AA626" s="42"/>
      <c r="AB626" s="42"/>
      <c r="AC626" s="41"/>
      <c r="AD626" s="42"/>
      <c r="AE626" s="42"/>
      <c r="AF626" s="42"/>
    </row>
    <row r="627" spans="1:32" s="45" customFormat="1" ht="44.25" customHeight="1" x14ac:dyDescent="0.2">
      <c r="A627" s="41" t="s">
        <v>7707</v>
      </c>
      <c r="B627" s="42">
        <v>691914003</v>
      </c>
      <c r="C627" s="41" t="s">
        <v>2450</v>
      </c>
      <c r="D627" s="42" t="s">
        <v>2465</v>
      </c>
      <c r="E627" s="42" t="s">
        <v>26</v>
      </c>
      <c r="F627" s="42" t="s">
        <v>2466</v>
      </c>
      <c r="G627" s="42" t="s">
        <v>28</v>
      </c>
      <c r="H627" s="42"/>
      <c r="I627" s="42"/>
      <c r="J627" s="42" t="s">
        <v>3463</v>
      </c>
      <c r="K627" s="42" t="s">
        <v>3464</v>
      </c>
      <c r="L627" s="42" t="s">
        <v>48</v>
      </c>
      <c r="M627" s="42" t="s">
        <v>3466</v>
      </c>
      <c r="N627" s="42" t="s">
        <v>3465</v>
      </c>
      <c r="O627" s="43"/>
      <c r="P627" s="43"/>
      <c r="Q627" s="42">
        <v>91001</v>
      </c>
      <c r="R627" s="42" t="s">
        <v>3467</v>
      </c>
      <c r="S627" s="42">
        <v>38736</v>
      </c>
      <c r="T627" s="42">
        <v>7274</v>
      </c>
      <c r="U627" s="42"/>
      <c r="V627" s="42"/>
      <c r="W627" s="44"/>
      <c r="X627" s="42"/>
      <c r="Y627" s="42"/>
      <c r="Z627" s="42"/>
      <c r="AA627" s="42"/>
      <c r="AB627" s="42"/>
      <c r="AC627" s="41"/>
      <c r="AD627" s="42"/>
      <c r="AE627" s="42"/>
      <c r="AF627" s="42"/>
    </row>
    <row r="628" spans="1:32" s="45" customFormat="1" ht="44.25" customHeight="1" x14ac:dyDescent="0.2">
      <c r="A628" s="41" t="s">
        <v>8381</v>
      </c>
      <c r="B628" s="42" t="s">
        <v>8573</v>
      </c>
      <c r="C628" s="41" t="s">
        <v>2450</v>
      </c>
      <c r="D628" s="42" t="s">
        <v>540</v>
      </c>
      <c r="E628" s="42" t="s">
        <v>26</v>
      </c>
      <c r="F628" s="42" t="s">
        <v>2556</v>
      </c>
      <c r="G628" s="42" t="s">
        <v>28</v>
      </c>
      <c r="H628" s="42"/>
      <c r="I628" s="42"/>
      <c r="J628" s="42" t="s">
        <v>7708</v>
      </c>
      <c r="K628" s="42" t="s">
        <v>5415</v>
      </c>
      <c r="L628" s="42" t="s">
        <v>309</v>
      </c>
      <c r="M628" s="42" t="s">
        <v>4156</v>
      </c>
      <c r="N628" s="42" t="s">
        <v>5253</v>
      </c>
      <c r="O628" s="43" t="s">
        <v>5416</v>
      </c>
      <c r="P628" s="43"/>
      <c r="Q628" s="42">
        <v>91001</v>
      </c>
      <c r="R628" s="42" t="s">
        <v>5254</v>
      </c>
      <c r="S628" s="42">
        <v>38572</v>
      </c>
      <c r="T628" s="42">
        <v>7186</v>
      </c>
      <c r="U628" s="42"/>
      <c r="V628" s="42"/>
      <c r="W628" s="44"/>
      <c r="X628" s="42"/>
      <c r="Y628" s="42"/>
      <c r="Z628" s="42"/>
      <c r="AA628" s="42"/>
      <c r="AB628" s="42"/>
      <c r="AC628" s="41"/>
      <c r="AD628" s="42"/>
      <c r="AE628" s="42"/>
      <c r="AF628" s="42"/>
    </row>
    <row r="629" spans="1:32" s="45" customFormat="1" ht="44.25" customHeight="1" x14ac:dyDescent="0.2">
      <c r="A629" s="41" t="s">
        <v>3468</v>
      </c>
      <c r="B629" s="42">
        <v>692506006</v>
      </c>
      <c r="C629" s="41" t="s">
        <v>2450</v>
      </c>
      <c r="D629" s="42" t="s">
        <v>2465</v>
      </c>
      <c r="E629" s="42" t="s">
        <v>26</v>
      </c>
      <c r="F629" s="42" t="s">
        <v>2466</v>
      </c>
      <c r="G629" s="42" t="s">
        <v>28</v>
      </c>
      <c r="H629" s="42"/>
      <c r="I629" s="42"/>
      <c r="J629" s="42" t="s">
        <v>3469</v>
      </c>
      <c r="K629" s="42" t="s">
        <v>5341</v>
      </c>
      <c r="L629" s="42" t="s">
        <v>5312</v>
      </c>
      <c r="M629" s="42" t="s">
        <v>3471</v>
      </c>
      <c r="N629" s="42" t="s">
        <v>3470</v>
      </c>
      <c r="O629" s="43"/>
      <c r="P629" s="43"/>
      <c r="Q629" s="42">
        <v>91001</v>
      </c>
      <c r="R629" s="42" t="s">
        <v>2469</v>
      </c>
      <c r="S629" s="42">
        <v>38736</v>
      </c>
      <c r="T629" s="42">
        <v>7278</v>
      </c>
      <c r="U629" s="42"/>
      <c r="V629" s="42"/>
      <c r="W629" s="44"/>
      <c r="X629" s="42"/>
      <c r="Y629" s="42"/>
      <c r="Z629" s="42"/>
      <c r="AA629" s="42"/>
      <c r="AB629" s="42"/>
      <c r="AC629" s="41"/>
      <c r="AD629" s="42"/>
      <c r="AE629" s="42"/>
      <c r="AF629" s="42"/>
    </row>
    <row r="630" spans="1:32" s="45" customFormat="1" ht="44.25" customHeight="1" x14ac:dyDescent="0.2">
      <c r="A630" s="41" t="s">
        <v>7709</v>
      </c>
      <c r="B630" s="42">
        <v>691807002</v>
      </c>
      <c r="C630" s="41" t="s">
        <v>2450</v>
      </c>
      <c r="D630" s="42" t="s">
        <v>2465</v>
      </c>
      <c r="E630" s="42" t="s">
        <v>26</v>
      </c>
      <c r="F630" s="42" t="s">
        <v>2466</v>
      </c>
      <c r="G630" s="42" t="s">
        <v>28</v>
      </c>
      <c r="H630" s="42"/>
      <c r="I630" s="42"/>
      <c r="J630" s="42" t="s">
        <v>3472</v>
      </c>
      <c r="K630" s="42" t="s">
        <v>3473</v>
      </c>
      <c r="L630" s="42" t="s">
        <v>48</v>
      </c>
      <c r="M630" s="42" t="s">
        <v>3474</v>
      </c>
      <c r="N630" s="42" t="s">
        <v>7710</v>
      </c>
      <c r="O630" s="43" t="s">
        <v>5419</v>
      </c>
      <c r="P630" s="43"/>
      <c r="Q630" s="42" t="s">
        <v>2691</v>
      </c>
      <c r="R630" s="42" t="s">
        <v>2469</v>
      </c>
      <c r="S630" s="42">
        <v>37970</v>
      </c>
      <c r="T630" s="42">
        <v>7105</v>
      </c>
      <c r="U630" s="42"/>
      <c r="V630" s="42"/>
      <c r="W630" s="44"/>
      <c r="X630" s="42"/>
      <c r="Y630" s="42"/>
      <c r="Z630" s="42"/>
      <c r="AA630" s="42"/>
      <c r="AB630" s="42"/>
      <c r="AC630" s="41"/>
      <c r="AD630" s="42"/>
      <c r="AE630" s="42"/>
      <c r="AF630" s="42"/>
    </row>
    <row r="631" spans="1:32" s="45" customFormat="1" ht="44.25" customHeight="1" x14ac:dyDescent="0.2">
      <c r="A631" s="41" t="s">
        <v>7711</v>
      </c>
      <c r="B631" s="42">
        <v>691418006</v>
      </c>
      <c r="C631" s="41"/>
      <c r="D631" s="42" t="s">
        <v>2465</v>
      </c>
      <c r="E631" s="42" t="s">
        <v>26</v>
      </c>
      <c r="F631" s="42" t="s">
        <v>2466</v>
      </c>
      <c r="G631" s="42" t="s">
        <v>28</v>
      </c>
      <c r="H631" s="42"/>
      <c r="I631" s="42"/>
      <c r="J631" s="42" t="s">
        <v>7712</v>
      </c>
      <c r="K631" s="42" t="s">
        <v>7713</v>
      </c>
      <c r="L631" s="42" t="s">
        <v>309</v>
      </c>
      <c r="M631" s="42" t="s">
        <v>7714</v>
      </c>
      <c r="N631" s="42">
        <v>432216400</v>
      </c>
      <c r="O631" s="43" t="s">
        <v>7715</v>
      </c>
      <c r="P631" s="43"/>
      <c r="Q631" s="42" t="s">
        <v>2691</v>
      </c>
      <c r="R631" s="42" t="s">
        <v>2469</v>
      </c>
      <c r="S631" s="42">
        <v>44397</v>
      </c>
      <c r="T631" s="42">
        <v>7734</v>
      </c>
      <c r="U631" s="42"/>
      <c r="V631" s="42"/>
      <c r="W631" s="44"/>
      <c r="X631" s="42"/>
      <c r="Y631" s="42"/>
      <c r="Z631" s="42"/>
      <c r="AA631" s="42"/>
      <c r="AB631" s="42"/>
      <c r="AC631" s="41"/>
      <c r="AD631" s="42"/>
      <c r="AE631" s="42"/>
      <c r="AF631" s="42"/>
    </row>
    <row r="632" spans="1:32" s="45" customFormat="1" ht="44.25" customHeight="1" x14ac:dyDescent="0.2">
      <c r="A632" s="41" t="s">
        <v>3475</v>
      </c>
      <c r="B632" s="42">
        <v>692001001</v>
      </c>
      <c r="C632" s="41" t="s">
        <v>2450</v>
      </c>
      <c r="D632" s="42" t="s">
        <v>2465</v>
      </c>
      <c r="E632" s="42" t="s">
        <v>26</v>
      </c>
      <c r="F632" s="42" t="s">
        <v>2466</v>
      </c>
      <c r="G632" s="42" t="s">
        <v>28</v>
      </c>
      <c r="H632" s="42"/>
      <c r="I632" s="42"/>
      <c r="J632" s="42" t="s">
        <v>7716</v>
      </c>
      <c r="K632" s="42" t="s">
        <v>5914</v>
      </c>
      <c r="L632" s="42" t="s">
        <v>5316</v>
      </c>
      <c r="M632" s="42" t="s">
        <v>959</v>
      </c>
      <c r="N632" s="42"/>
      <c r="O632" s="43"/>
      <c r="P632" s="43"/>
      <c r="Q632" s="42">
        <v>91001</v>
      </c>
      <c r="R632" s="42" t="s">
        <v>2469</v>
      </c>
      <c r="S632" s="42">
        <v>37970</v>
      </c>
      <c r="T632" s="42">
        <v>7092</v>
      </c>
      <c r="U632" s="42"/>
      <c r="V632" s="42"/>
      <c r="W632" s="44"/>
      <c r="X632" s="42"/>
      <c r="Y632" s="42"/>
      <c r="Z632" s="42"/>
      <c r="AA632" s="42"/>
      <c r="AB632" s="42"/>
      <c r="AC632" s="41"/>
      <c r="AD632" s="42"/>
      <c r="AE632" s="42"/>
      <c r="AF632" s="42"/>
    </row>
    <row r="633" spans="1:32" s="45" customFormat="1" ht="44.25" customHeight="1" x14ac:dyDescent="0.2">
      <c r="A633" s="41" t="s">
        <v>3476</v>
      </c>
      <c r="B633" s="42">
        <v>690305003</v>
      </c>
      <c r="C633" s="41" t="s">
        <v>2450</v>
      </c>
      <c r="D633" s="42" t="s">
        <v>2465</v>
      </c>
      <c r="E633" s="42" t="s">
        <v>26</v>
      </c>
      <c r="F633" s="42" t="s">
        <v>2466</v>
      </c>
      <c r="G633" s="42" t="s">
        <v>28</v>
      </c>
      <c r="H633" s="42"/>
      <c r="I633" s="42"/>
      <c r="J633" s="42" t="s">
        <v>6462</v>
      </c>
      <c r="K633" s="42" t="s">
        <v>3477</v>
      </c>
      <c r="L633" s="42" t="s">
        <v>5311</v>
      </c>
      <c r="M633" s="42" t="s">
        <v>58</v>
      </c>
      <c r="N633" s="42" t="s">
        <v>3478</v>
      </c>
      <c r="O633" s="43" t="s">
        <v>6463</v>
      </c>
      <c r="P633" s="43"/>
      <c r="Q633" s="42">
        <v>911001</v>
      </c>
      <c r="R633" s="42" t="s">
        <v>2518</v>
      </c>
      <c r="S633" s="42">
        <v>38532</v>
      </c>
      <c r="T633" s="42">
        <v>7177</v>
      </c>
      <c r="U633" s="42"/>
      <c r="V633" s="42"/>
      <c r="W633" s="44"/>
      <c r="X633" s="42"/>
      <c r="Y633" s="42"/>
      <c r="Z633" s="42"/>
      <c r="AA633" s="42"/>
      <c r="AB633" s="42"/>
      <c r="AC633" s="41"/>
      <c r="AD633" s="42"/>
      <c r="AE633" s="42"/>
      <c r="AF633" s="42"/>
    </row>
    <row r="634" spans="1:32" s="45" customFormat="1" ht="44.25" customHeight="1" x14ac:dyDescent="0.2">
      <c r="A634" s="41" t="s">
        <v>7717</v>
      </c>
      <c r="B634" s="42">
        <v>690609002</v>
      </c>
      <c r="C634" s="41" t="s">
        <v>2450</v>
      </c>
      <c r="D634" s="42" t="s">
        <v>3479</v>
      </c>
      <c r="E634" s="42" t="s">
        <v>26</v>
      </c>
      <c r="F634" s="42" t="s">
        <v>2466</v>
      </c>
      <c r="G634" s="42" t="s">
        <v>28</v>
      </c>
      <c r="H634" s="42"/>
      <c r="I634" s="42"/>
      <c r="J634" s="42" t="s">
        <v>3480</v>
      </c>
      <c r="K634" s="42" t="s">
        <v>3481</v>
      </c>
      <c r="L634" s="42" t="s">
        <v>538</v>
      </c>
      <c r="M634" s="42" t="s">
        <v>187</v>
      </c>
      <c r="N634" s="42"/>
      <c r="O634" s="43"/>
      <c r="P634" s="43"/>
      <c r="Q634" s="42">
        <v>91001</v>
      </c>
      <c r="R634" s="42" t="s">
        <v>2469</v>
      </c>
      <c r="S634" s="42">
        <v>37970</v>
      </c>
      <c r="T634" s="42">
        <v>7049</v>
      </c>
      <c r="U634" s="42"/>
      <c r="V634" s="42"/>
      <c r="W634" s="44"/>
      <c r="X634" s="42"/>
      <c r="Y634" s="42"/>
      <c r="Z634" s="42"/>
      <c r="AA634" s="42"/>
      <c r="AB634" s="42"/>
      <c r="AC634" s="41"/>
      <c r="AD634" s="42"/>
      <c r="AE634" s="42"/>
      <c r="AF634" s="42"/>
    </row>
    <row r="635" spans="1:32" s="45" customFormat="1" ht="44.25" customHeight="1" x14ac:dyDescent="0.2">
      <c r="A635" s="41" t="s">
        <v>7718</v>
      </c>
      <c r="B635" s="42">
        <v>691007006</v>
      </c>
      <c r="C635" s="41" t="s">
        <v>2450</v>
      </c>
      <c r="D635" s="42" t="s">
        <v>540</v>
      </c>
      <c r="E635" s="42" t="s">
        <v>26</v>
      </c>
      <c r="F635" s="42" t="s">
        <v>541</v>
      </c>
      <c r="G635" s="42" t="s">
        <v>28</v>
      </c>
      <c r="H635" s="42"/>
      <c r="I635" s="42"/>
      <c r="J635" s="42" t="s">
        <v>5977</v>
      </c>
      <c r="K635" s="42" t="s">
        <v>3483</v>
      </c>
      <c r="L635" s="42" t="s">
        <v>5315</v>
      </c>
      <c r="M635" s="42" t="s">
        <v>3485</v>
      </c>
      <c r="N635" s="42" t="s">
        <v>3484</v>
      </c>
      <c r="O635" s="43" t="s">
        <v>3482</v>
      </c>
      <c r="P635" s="43"/>
      <c r="Q635" s="42">
        <v>91001</v>
      </c>
      <c r="R635" s="42" t="s">
        <v>517</v>
      </c>
      <c r="S635" s="42">
        <v>42383</v>
      </c>
      <c r="T635" s="42">
        <v>7591</v>
      </c>
      <c r="U635" s="42"/>
      <c r="V635" s="42"/>
      <c r="W635" s="44"/>
      <c r="X635" s="42"/>
      <c r="Y635" s="42"/>
      <c r="Z635" s="42"/>
      <c r="AA635" s="42"/>
      <c r="AB635" s="42"/>
      <c r="AC635" s="41"/>
      <c r="AD635" s="42"/>
      <c r="AE635" s="42"/>
      <c r="AF635" s="42"/>
    </row>
    <row r="636" spans="1:32" s="45" customFormat="1" ht="44.25" customHeight="1" x14ac:dyDescent="0.2">
      <c r="A636" s="41" t="s">
        <v>7719</v>
      </c>
      <c r="B636" s="42">
        <v>690405008</v>
      </c>
      <c r="C636" s="41" t="s">
        <v>2450</v>
      </c>
      <c r="D636" s="42" t="s">
        <v>2476</v>
      </c>
      <c r="E636" s="42" t="s">
        <v>1469</v>
      </c>
      <c r="F636" s="42" t="s">
        <v>2477</v>
      </c>
      <c r="G636" s="42" t="s">
        <v>28</v>
      </c>
      <c r="H636" s="42"/>
      <c r="I636" s="42"/>
      <c r="J636" s="42" t="s">
        <v>3486</v>
      </c>
      <c r="K636" s="42" t="s">
        <v>3487</v>
      </c>
      <c r="L636" s="42" t="s">
        <v>5313</v>
      </c>
      <c r="M636" s="42" t="s">
        <v>3488</v>
      </c>
      <c r="N636" s="42" t="s">
        <v>7720</v>
      </c>
      <c r="O636" s="43" t="s">
        <v>6102</v>
      </c>
      <c r="P636" s="43"/>
      <c r="Q636" s="42">
        <v>91001</v>
      </c>
      <c r="R636" s="42" t="s">
        <v>2614</v>
      </c>
      <c r="S636" s="42">
        <v>38737</v>
      </c>
      <c r="T636" s="42">
        <v>7292</v>
      </c>
      <c r="U636" s="42"/>
      <c r="V636" s="42"/>
      <c r="W636" s="44"/>
      <c r="X636" s="42"/>
      <c r="Y636" s="42"/>
      <c r="Z636" s="42"/>
      <c r="AA636" s="42"/>
      <c r="AB636" s="42"/>
      <c r="AC636" s="41"/>
      <c r="AD636" s="42"/>
      <c r="AE636" s="42"/>
      <c r="AF636" s="42"/>
    </row>
    <row r="637" spans="1:32" s="45" customFormat="1" ht="44.25" customHeight="1" x14ac:dyDescent="0.2">
      <c r="A637" s="41" t="s">
        <v>3489</v>
      </c>
      <c r="B637" s="42">
        <v>691809005</v>
      </c>
      <c r="C637" s="41" t="s">
        <v>2450</v>
      </c>
      <c r="D637" s="42" t="s">
        <v>540</v>
      </c>
      <c r="E637" s="42" t="s">
        <v>26</v>
      </c>
      <c r="F637" s="42" t="s">
        <v>541</v>
      </c>
      <c r="G637" s="42" t="s">
        <v>28</v>
      </c>
      <c r="H637" s="42"/>
      <c r="I637" s="42"/>
      <c r="J637" s="42" t="s">
        <v>3490</v>
      </c>
      <c r="K637" s="42" t="s">
        <v>3492</v>
      </c>
      <c r="L637" s="42" t="s">
        <v>48</v>
      </c>
      <c r="M637" s="42" t="s">
        <v>3494</v>
      </c>
      <c r="N637" s="42" t="s">
        <v>3493</v>
      </c>
      <c r="O637" s="43" t="s">
        <v>3491</v>
      </c>
      <c r="P637" s="43"/>
      <c r="Q637" s="42">
        <v>91001</v>
      </c>
      <c r="R637" s="42" t="s">
        <v>2614</v>
      </c>
      <c r="S637" s="42">
        <v>42053</v>
      </c>
      <c r="T637" s="42">
        <v>7533</v>
      </c>
      <c r="U637" s="42"/>
      <c r="V637" s="42"/>
      <c r="W637" s="44"/>
      <c r="X637" s="42"/>
      <c r="Y637" s="42"/>
      <c r="Z637" s="42"/>
      <c r="AA637" s="42"/>
      <c r="AB637" s="42"/>
      <c r="AC637" s="41"/>
      <c r="AD637" s="42"/>
      <c r="AE637" s="42"/>
      <c r="AF637" s="42"/>
    </row>
    <row r="638" spans="1:32" s="45" customFormat="1" ht="44.25" customHeight="1" x14ac:dyDescent="0.2">
      <c r="A638" s="41" t="s">
        <v>3495</v>
      </c>
      <c r="B638" s="42">
        <v>691302008</v>
      </c>
      <c r="C638" s="41" t="s">
        <v>2450</v>
      </c>
      <c r="D638" s="42" t="s">
        <v>2465</v>
      </c>
      <c r="E638" s="42" t="s">
        <v>26</v>
      </c>
      <c r="F638" s="42" t="s">
        <v>2466</v>
      </c>
      <c r="G638" s="42" t="s">
        <v>28</v>
      </c>
      <c r="H638" s="42"/>
      <c r="I638" s="42"/>
      <c r="J638" s="42" t="s">
        <v>7721</v>
      </c>
      <c r="K638" s="42" t="s">
        <v>3496</v>
      </c>
      <c r="L638" s="42" t="s">
        <v>5315</v>
      </c>
      <c r="M638" s="42" t="s">
        <v>3498</v>
      </c>
      <c r="N638" s="42" t="s">
        <v>3497</v>
      </c>
      <c r="O638" s="43" t="s">
        <v>7722</v>
      </c>
      <c r="P638" s="43"/>
      <c r="Q638" s="42">
        <v>91001</v>
      </c>
      <c r="R638" s="42" t="s">
        <v>2469</v>
      </c>
      <c r="S638" s="42">
        <v>38736</v>
      </c>
      <c r="T638" s="42">
        <v>7272</v>
      </c>
      <c r="U638" s="42"/>
      <c r="V638" s="42"/>
      <c r="W638" s="44"/>
      <c r="X638" s="42"/>
      <c r="Y638" s="42"/>
      <c r="Z638" s="42"/>
      <c r="AA638" s="42"/>
      <c r="AB638" s="42"/>
      <c r="AC638" s="41"/>
      <c r="AD638" s="42"/>
      <c r="AE638" s="42"/>
      <c r="AF638" s="42"/>
    </row>
    <row r="639" spans="1:32" s="45" customFormat="1" ht="44.25" customHeight="1" x14ac:dyDescent="0.2">
      <c r="A639" s="41" t="s">
        <v>7723</v>
      </c>
      <c r="B639" s="42">
        <v>691908003</v>
      </c>
      <c r="C639" s="41" t="s">
        <v>2450</v>
      </c>
      <c r="D639" s="42" t="s">
        <v>2465</v>
      </c>
      <c r="E639" s="42" t="s">
        <v>26</v>
      </c>
      <c r="F639" s="42" t="s">
        <v>2466</v>
      </c>
      <c r="G639" s="42" t="s">
        <v>28</v>
      </c>
      <c r="H639" s="42"/>
      <c r="I639" s="42"/>
      <c r="J639" s="42" t="s">
        <v>7724</v>
      </c>
      <c r="K639" s="42" t="s">
        <v>3500</v>
      </c>
      <c r="L639" s="42" t="s">
        <v>48</v>
      </c>
      <c r="M639" s="42" t="s">
        <v>3502</v>
      </c>
      <c r="N639" s="42" t="s">
        <v>3501</v>
      </c>
      <c r="O639" s="43" t="s">
        <v>3499</v>
      </c>
      <c r="P639" s="43"/>
      <c r="Q639" s="42">
        <v>91001</v>
      </c>
      <c r="R639" s="42" t="s">
        <v>2469</v>
      </c>
      <c r="S639" s="42">
        <v>38736</v>
      </c>
      <c r="T639" s="42">
        <v>7269</v>
      </c>
      <c r="U639" s="42"/>
      <c r="V639" s="42"/>
      <c r="W639" s="44"/>
      <c r="X639" s="42"/>
      <c r="Y639" s="42"/>
      <c r="Z639" s="42"/>
      <c r="AA639" s="42"/>
      <c r="AB639" s="42"/>
      <c r="AC639" s="41"/>
      <c r="AD639" s="42"/>
      <c r="AE639" s="42"/>
      <c r="AF639" s="42"/>
    </row>
    <row r="640" spans="1:32" s="45" customFormat="1" ht="44.25" customHeight="1" x14ac:dyDescent="0.2">
      <c r="A640" s="41" t="s">
        <v>3503</v>
      </c>
      <c r="B640" s="42" t="s">
        <v>8574</v>
      </c>
      <c r="C640" s="41" t="s">
        <v>2450</v>
      </c>
      <c r="D640" s="42" t="s">
        <v>2476</v>
      </c>
      <c r="E640" s="42" t="s">
        <v>1469</v>
      </c>
      <c r="F640" s="42" t="s">
        <v>2477</v>
      </c>
      <c r="G640" s="42" t="s">
        <v>28</v>
      </c>
      <c r="H640" s="42"/>
      <c r="I640" s="42"/>
      <c r="J640" s="42" t="s">
        <v>3504</v>
      </c>
      <c r="K640" s="42" t="s">
        <v>3505</v>
      </c>
      <c r="L640" s="42" t="s">
        <v>48</v>
      </c>
      <c r="M640" s="42" t="s">
        <v>1462</v>
      </c>
      <c r="N640" s="42"/>
      <c r="O640" s="43"/>
      <c r="P640" s="43"/>
      <c r="Q640" s="42">
        <v>91001</v>
      </c>
      <c r="R640" s="42" t="s">
        <v>2614</v>
      </c>
      <c r="S640" s="42">
        <v>38737</v>
      </c>
      <c r="T640" s="42">
        <v>7291</v>
      </c>
      <c r="U640" s="42"/>
      <c r="V640" s="42"/>
      <c r="W640" s="44"/>
      <c r="X640" s="42"/>
      <c r="Y640" s="42"/>
      <c r="Z640" s="42"/>
      <c r="AA640" s="42"/>
      <c r="AB640" s="42"/>
      <c r="AC640" s="41"/>
      <c r="AD640" s="42"/>
      <c r="AE640" s="42"/>
      <c r="AF640" s="42"/>
    </row>
    <row r="641" spans="1:32" s="45" customFormat="1" ht="44.25" customHeight="1" x14ac:dyDescent="0.2">
      <c r="A641" s="41" t="s">
        <v>7725</v>
      </c>
      <c r="B641" s="42">
        <v>690610000</v>
      </c>
      <c r="C641" s="41" t="s">
        <v>2450</v>
      </c>
      <c r="D641" s="42" t="s">
        <v>3506</v>
      </c>
      <c r="E641" s="42" t="s">
        <v>26</v>
      </c>
      <c r="F641" s="42" t="s">
        <v>3507</v>
      </c>
      <c r="G641" s="42" t="s">
        <v>28</v>
      </c>
      <c r="H641" s="42"/>
      <c r="I641" s="42"/>
      <c r="J641" s="42" t="s">
        <v>3508</v>
      </c>
      <c r="K641" s="42" t="s">
        <v>3509</v>
      </c>
      <c r="L641" s="42" t="s">
        <v>538</v>
      </c>
      <c r="M641" s="42" t="s">
        <v>395</v>
      </c>
      <c r="N641" s="42" t="s">
        <v>5417</v>
      </c>
      <c r="O641" s="43" t="s">
        <v>5418</v>
      </c>
      <c r="P641" s="43"/>
      <c r="Q641" s="42">
        <v>91001</v>
      </c>
      <c r="R641" s="42" t="s">
        <v>2469</v>
      </c>
      <c r="S641" s="42">
        <v>38786</v>
      </c>
      <c r="T641" s="42">
        <v>7313</v>
      </c>
      <c r="U641" s="42"/>
      <c r="V641" s="42"/>
      <c r="W641" s="44"/>
      <c r="X641" s="42"/>
      <c r="Y641" s="42"/>
      <c r="Z641" s="42"/>
      <c r="AA641" s="42"/>
      <c r="AB641" s="42"/>
      <c r="AC641" s="41"/>
      <c r="AD641" s="42"/>
      <c r="AE641" s="42"/>
      <c r="AF641" s="42"/>
    </row>
    <row r="642" spans="1:32" s="45" customFormat="1" ht="44.25" customHeight="1" x14ac:dyDescent="0.2">
      <c r="A642" s="41" t="s">
        <v>3510</v>
      </c>
      <c r="B642" s="42">
        <v>691415007</v>
      </c>
      <c r="C642" s="41" t="s">
        <v>2450</v>
      </c>
      <c r="D642" s="42" t="s">
        <v>2465</v>
      </c>
      <c r="E642" s="42" t="s">
        <v>26</v>
      </c>
      <c r="F642" s="42" t="s">
        <v>2466</v>
      </c>
      <c r="G642" s="42" t="s">
        <v>28</v>
      </c>
      <c r="H642" s="42"/>
      <c r="I642" s="42"/>
      <c r="J642" s="42" t="s">
        <v>5405</v>
      </c>
      <c r="K642" s="42" t="s">
        <v>5342</v>
      </c>
      <c r="L642" s="42" t="s">
        <v>5312</v>
      </c>
      <c r="M642" s="42" t="s">
        <v>3511</v>
      </c>
      <c r="N642" s="42" t="s">
        <v>5406</v>
      </c>
      <c r="O642" s="43" t="s">
        <v>5407</v>
      </c>
      <c r="P642" s="43"/>
      <c r="Q642" s="42">
        <v>91001</v>
      </c>
      <c r="R642" s="42" t="s">
        <v>2481</v>
      </c>
      <c r="S642" s="42">
        <v>38736</v>
      </c>
      <c r="T642" s="42">
        <v>7268</v>
      </c>
      <c r="U642" s="42"/>
      <c r="V642" s="42"/>
      <c r="W642" s="44"/>
      <c r="X642" s="42"/>
      <c r="Y642" s="42"/>
      <c r="Z642" s="42"/>
      <c r="AA642" s="42"/>
      <c r="AB642" s="42"/>
      <c r="AC642" s="41"/>
      <c r="AD642" s="42"/>
      <c r="AE642" s="42"/>
      <c r="AF642" s="42"/>
    </row>
    <row r="643" spans="1:32" s="45" customFormat="1" ht="44.25" customHeight="1" x14ac:dyDescent="0.2">
      <c r="A643" s="41" t="s">
        <v>3512</v>
      </c>
      <c r="B643" s="42">
        <v>690504006</v>
      </c>
      <c r="C643" s="41" t="s">
        <v>2450</v>
      </c>
      <c r="D643" s="42" t="s">
        <v>2465</v>
      </c>
      <c r="E643" s="42" t="s">
        <v>26</v>
      </c>
      <c r="F643" s="42" t="s">
        <v>2466</v>
      </c>
      <c r="G643" s="42" t="s">
        <v>28</v>
      </c>
      <c r="H643" s="42"/>
      <c r="I643" s="42"/>
      <c r="J643" s="42" t="s">
        <v>3513</v>
      </c>
      <c r="K643" s="42" t="s">
        <v>3514</v>
      </c>
      <c r="L643" s="42" t="s">
        <v>538</v>
      </c>
      <c r="M643" s="42" t="s">
        <v>3516</v>
      </c>
      <c r="N643" s="42" t="s">
        <v>3515</v>
      </c>
      <c r="O643" s="43"/>
      <c r="P643" s="43"/>
      <c r="Q643" s="42">
        <v>91001</v>
      </c>
      <c r="R643" s="42" t="s">
        <v>2469</v>
      </c>
      <c r="S643" s="42">
        <v>40884</v>
      </c>
      <c r="T643" s="42">
        <v>7460</v>
      </c>
      <c r="U643" s="42"/>
      <c r="V643" s="42"/>
      <c r="W643" s="44"/>
      <c r="X643" s="42"/>
      <c r="Y643" s="42"/>
      <c r="Z643" s="42"/>
      <c r="AA643" s="42"/>
      <c r="AB643" s="42"/>
      <c r="AC643" s="41"/>
      <c r="AD643" s="42"/>
      <c r="AE643" s="42"/>
      <c r="AF643" s="42"/>
    </row>
    <row r="644" spans="1:32" s="45" customFormat="1" ht="44.25" customHeight="1" x14ac:dyDescent="0.2">
      <c r="A644" s="41" t="s">
        <v>7726</v>
      </c>
      <c r="B644" s="42">
        <v>605110207</v>
      </c>
      <c r="C644" s="41"/>
      <c r="D644" s="42" t="s">
        <v>6608</v>
      </c>
      <c r="E644" s="42" t="s">
        <v>1469</v>
      </c>
      <c r="F644" s="42" t="s">
        <v>6609</v>
      </c>
      <c r="G644" s="42" t="s">
        <v>28</v>
      </c>
      <c r="H644" s="42" t="s">
        <v>28</v>
      </c>
      <c r="I644" s="42" t="s">
        <v>28</v>
      </c>
      <c r="J644" s="42" t="s">
        <v>6610</v>
      </c>
      <c r="K644" s="42" t="s">
        <v>6611</v>
      </c>
      <c r="L644" s="42" t="s">
        <v>773</v>
      </c>
      <c r="M644" s="42" t="s">
        <v>1588</v>
      </c>
      <c r="N644" s="42" t="s">
        <v>6612</v>
      </c>
      <c r="O644" s="43" t="s">
        <v>6613</v>
      </c>
      <c r="P644" s="43"/>
      <c r="Q644" s="42">
        <v>91001</v>
      </c>
      <c r="R644" s="42" t="s">
        <v>529</v>
      </c>
      <c r="S644" s="42">
        <v>44294</v>
      </c>
      <c r="T644" s="42">
        <v>7729</v>
      </c>
      <c r="U644" s="42"/>
      <c r="V644" s="42"/>
      <c r="W644" s="44"/>
      <c r="X644" s="42"/>
      <c r="Y644" s="42"/>
      <c r="Z644" s="42"/>
      <c r="AA644" s="42"/>
      <c r="AB644" s="42"/>
      <c r="AC644" s="41"/>
      <c r="AD644" s="42"/>
      <c r="AE644" s="42"/>
      <c r="AF644" s="42"/>
    </row>
    <row r="645" spans="1:32" s="45" customFormat="1" ht="44.25" customHeight="1" x14ac:dyDescent="0.2">
      <c r="A645" s="41" t="s">
        <v>7727</v>
      </c>
      <c r="B645" s="42">
        <v>700175006</v>
      </c>
      <c r="C645" s="41" t="s">
        <v>49</v>
      </c>
      <c r="D645" s="42" t="s">
        <v>3517</v>
      </c>
      <c r="E645" s="42" t="s">
        <v>8107</v>
      </c>
      <c r="F645" s="42" t="s">
        <v>3518</v>
      </c>
      <c r="G645" s="42" t="s">
        <v>8108</v>
      </c>
      <c r="H645" s="42" t="s">
        <v>1361</v>
      </c>
      <c r="I645" s="42" t="s">
        <v>6129</v>
      </c>
      <c r="J645" s="42" t="s">
        <v>8109</v>
      </c>
      <c r="K645" s="42" t="s">
        <v>3519</v>
      </c>
      <c r="L645" s="42" t="s">
        <v>47</v>
      </c>
      <c r="M645" s="42" t="s">
        <v>1232</v>
      </c>
      <c r="N645" s="42" t="s">
        <v>3521</v>
      </c>
      <c r="O645" s="43" t="s">
        <v>3520</v>
      </c>
      <c r="P645" s="43"/>
      <c r="Q645" s="42" t="s">
        <v>83</v>
      </c>
      <c r="R645" s="42" t="s">
        <v>8110</v>
      </c>
      <c r="S645" s="42">
        <v>37970</v>
      </c>
      <c r="T645" s="42">
        <v>1950</v>
      </c>
      <c r="U645" s="42"/>
      <c r="V645" s="42"/>
      <c r="W645" s="44"/>
      <c r="X645" s="42"/>
      <c r="Y645" s="42"/>
      <c r="Z645" s="42"/>
      <c r="AA645" s="42"/>
      <c r="AB645" s="42"/>
      <c r="AC645" s="41"/>
      <c r="AD645" s="42"/>
      <c r="AE645" s="42"/>
      <c r="AF645" s="42"/>
    </row>
    <row r="646" spans="1:32" s="45" customFormat="1" ht="44.25" customHeight="1" x14ac:dyDescent="0.2">
      <c r="A646" s="41" t="s">
        <v>3522</v>
      </c>
      <c r="B646" s="42">
        <v>700659003</v>
      </c>
      <c r="C646" s="41" t="s">
        <v>3523</v>
      </c>
      <c r="D646" s="42" t="s">
        <v>3524</v>
      </c>
      <c r="E646" s="42" t="s">
        <v>3525</v>
      </c>
      <c r="F646" s="42" t="s">
        <v>3526</v>
      </c>
      <c r="G646" s="42" t="s">
        <v>3527</v>
      </c>
      <c r="H646" s="42" t="s">
        <v>1426</v>
      </c>
      <c r="I646" s="42" t="s">
        <v>3528</v>
      </c>
      <c r="J646" s="42" t="s">
        <v>3529</v>
      </c>
      <c r="K646" s="42" t="s">
        <v>3530</v>
      </c>
      <c r="L646" s="42" t="s">
        <v>47</v>
      </c>
      <c r="M646" s="42" t="s">
        <v>1218</v>
      </c>
      <c r="N646" s="42"/>
      <c r="O646" s="43"/>
      <c r="P646" s="43"/>
      <c r="Q646" s="42">
        <v>93401</v>
      </c>
      <c r="R646" s="42" t="s">
        <v>5303</v>
      </c>
      <c r="S646" s="42">
        <v>38659</v>
      </c>
      <c r="T646" s="42">
        <v>7213</v>
      </c>
      <c r="U646" s="42"/>
      <c r="V646" s="42"/>
      <c r="W646" s="44"/>
      <c r="X646" s="42"/>
      <c r="Y646" s="42"/>
      <c r="Z646" s="42"/>
      <c r="AA646" s="42"/>
      <c r="AB646" s="42"/>
      <c r="AC646" s="41"/>
      <c r="AD646" s="42"/>
      <c r="AE646" s="42"/>
      <c r="AF646" s="42"/>
    </row>
    <row r="647" spans="1:32" s="45" customFormat="1" ht="44.25" customHeight="1" x14ac:dyDescent="0.2">
      <c r="A647" s="41" t="s">
        <v>3531</v>
      </c>
      <c r="B647" s="42">
        <v>700700003</v>
      </c>
      <c r="C647" s="41" t="s">
        <v>49</v>
      </c>
      <c r="D647" s="42" t="s">
        <v>3532</v>
      </c>
      <c r="E647" s="42" t="s">
        <v>8111</v>
      </c>
      <c r="F647" s="42" t="s">
        <v>3533</v>
      </c>
      <c r="G647" s="42" t="s">
        <v>8112</v>
      </c>
      <c r="H647" s="42" t="s">
        <v>90</v>
      </c>
      <c r="I647" s="42" t="s">
        <v>8113</v>
      </c>
      <c r="J647" s="42" t="s">
        <v>5913</v>
      </c>
      <c r="K647" s="42" t="s">
        <v>5357</v>
      </c>
      <c r="L647" s="42" t="s">
        <v>5310</v>
      </c>
      <c r="M647" s="42" t="s">
        <v>3536</v>
      </c>
      <c r="N647" s="42" t="s">
        <v>3535</v>
      </c>
      <c r="O647" s="43" t="s">
        <v>3534</v>
      </c>
      <c r="P647" s="43"/>
      <c r="Q647" s="42" t="s">
        <v>3537</v>
      </c>
      <c r="R647" s="42" t="s">
        <v>8114</v>
      </c>
      <c r="S647" s="42">
        <v>37970</v>
      </c>
      <c r="T647" s="42">
        <v>150</v>
      </c>
      <c r="U647" s="42"/>
      <c r="V647" s="42"/>
      <c r="W647" s="44"/>
      <c r="X647" s="42"/>
      <c r="Y647" s="42"/>
      <c r="Z647" s="42"/>
      <c r="AA647" s="42"/>
      <c r="AB647" s="42"/>
      <c r="AC647" s="41"/>
      <c r="AD647" s="42"/>
      <c r="AE647" s="42"/>
      <c r="AF647" s="42"/>
    </row>
    <row r="648" spans="1:32" s="45" customFormat="1" ht="44.25" customHeight="1" x14ac:dyDescent="0.2">
      <c r="A648" s="41" t="s">
        <v>7728</v>
      </c>
      <c r="B648" s="42">
        <v>702753007</v>
      </c>
      <c r="C648" s="41" t="s">
        <v>72</v>
      </c>
      <c r="D648" s="42" t="s">
        <v>3538</v>
      </c>
      <c r="E648" s="42" t="s">
        <v>3539</v>
      </c>
      <c r="F648" s="42" t="s">
        <v>3540</v>
      </c>
      <c r="G648" s="42" t="s">
        <v>3541</v>
      </c>
      <c r="H648" s="42" t="s">
        <v>3542</v>
      </c>
      <c r="I648" s="42" t="s">
        <v>3543</v>
      </c>
      <c r="J648" s="42" t="s">
        <v>3544</v>
      </c>
      <c r="K648" s="42" t="s">
        <v>3545</v>
      </c>
      <c r="L648" s="42" t="s">
        <v>5310</v>
      </c>
      <c r="M648" s="42" t="s">
        <v>959</v>
      </c>
      <c r="N648" s="42"/>
      <c r="O648" s="43"/>
      <c r="P648" s="43"/>
      <c r="Q648" s="42" t="s">
        <v>368</v>
      </c>
      <c r="R648" s="42" t="s">
        <v>3546</v>
      </c>
      <c r="S648" s="42">
        <v>37970</v>
      </c>
      <c r="T648" s="42">
        <v>5000</v>
      </c>
      <c r="U648" s="42"/>
      <c r="V648" s="42"/>
      <c r="W648" s="44"/>
      <c r="X648" s="42"/>
      <c r="Y648" s="42"/>
      <c r="Z648" s="42"/>
      <c r="AA648" s="42"/>
      <c r="AB648" s="42"/>
      <c r="AC648" s="41"/>
      <c r="AD648" s="42"/>
      <c r="AE648" s="42"/>
      <c r="AF648" s="42"/>
    </row>
    <row r="649" spans="1:32" s="45" customFormat="1" ht="44.25" customHeight="1" x14ac:dyDescent="0.2">
      <c r="A649" s="41" t="s">
        <v>7729</v>
      </c>
      <c r="B649" s="42" t="s">
        <v>8575</v>
      </c>
      <c r="C649" s="41" t="s">
        <v>3547</v>
      </c>
      <c r="D649" s="42" t="s">
        <v>3548</v>
      </c>
      <c r="E649" s="42" t="s">
        <v>3549</v>
      </c>
      <c r="F649" s="42" t="s">
        <v>3550</v>
      </c>
      <c r="G649" s="42" t="s">
        <v>3551</v>
      </c>
      <c r="H649" s="42" t="s">
        <v>1426</v>
      </c>
      <c r="I649" s="42" t="s">
        <v>3552</v>
      </c>
      <c r="J649" s="42" t="s">
        <v>3553</v>
      </c>
      <c r="K649" s="42" t="s">
        <v>3554</v>
      </c>
      <c r="L649" s="42" t="s">
        <v>47</v>
      </c>
      <c r="M649" s="42" t="s">
        <v>3556</v>
      </c>
      <c r="N649" s="42" t="s">
        <v>3555</v>
      </c>
      <c r="O649" s="43"/>
      <c r="P649" s="43"/>
      <c r="Q649" s="42">
        <v>93401</v>
      </c>
      <c r="R649" s="42" t="s">
        <v>3557</v>
      </c>
      <c r="S649" s="42">
        <v>38384</v>
      </c>
      <c r="T649" s="42">
        <v>7153</v>
      </c>
      <c r="U649" s="42"/>
      <c r="V649" s="42"/>
      <c r="W649" s="44"/>
      <c r="X649" s="42"/>
      <c r="Y649" s="42"/>
      <c r="Z649" s="42"/>
      <c r="AA649" s="42"/>
      <c r="AB649" s="42"/>
      <c r="AC649" s="41"/>
      <c r="AD649" s="42"/>
      <c r="AE649" s="42"/>
      <c r="AF649" s="42"/>
    </row>
    <row r="650" spans="1:32" s="45" customFormat="1" ht="44.25" customHeight="1" x14ac:dyDescent="0.2">
      <c r="A650" s="41" t="s">
        <v>3558</v>
      </c>
      <c r="B650" s="42" t="s">
        <v>8576</v>
      </c>
      <c r="C650" s="41" t="s">
        <v>3559</v>
      </c>
      <c r="D650" s="42" t="s">
        <v>3560</v>
      </c>
      <c r="E650" s="42" t="s">
        <v>3561</v>
      </c>
      <c r="F650" s="42" t="s">
        <v>3562</v>
      </c>
      <c r="G650" s="42" t="s">
        <v>3563</v>
      </c>
      <c r="H650" s="42" t="s">
        <v>604</v>
      </c>
      <c r="I650" s="42" t="s">
        <v>3564</v>
      </c>
      <c r="J650" s="42" t="s">
        <v>3565</v>
      </c>
      <c r="K650" s="42" t="s">
        <v>3566</v>
      </c>
      <c r="L650" s="42" t="s">
        <v>47</v>
      </c>
      <c r="M650" s="42" t="s">
        <v>3567</v>
      </c>
      <c r="N650" s="42"/>
      <c r="O650" s="43"/>
      <c r="P650" s="43"/>
      <c r="Q650" s="42">
        <v>93401</v>
      </c>
      <c r="R650" s="42" t="s">
        <v>3568</v>
      </c>
      <c r="S650" s="42">
        <v>39240</v>
      </c>
      <c r="T650" s="42">
        <v>7358</v>
      </c>
      <c r="U650" s="42"/>
      <c r="V650" s="42"/>
      <c r="W650" s="44"/>
      <c r="X650" s="42"/>
      <c r="Y650" s="42"/>
      <c r="Z650" s="42"/>
      <c r="AA650" s="42"/>
      <c r="AB650" s="42"/>
      <c r="AC650" s="41"/>
      <c r="AD650" s="42"/>
      <c r="AE650" s="42"/>
      <c r="AF650" s="42"/>
    </row>
    <row r="651" spans="1:32" s="45" customFormat="1" ht="44.25" customHeight="1" x14ac:dyDescent="0.2">
      <c r="A651" s="41" t="s">
        <v>3569</v>
      </c>
      <c r="B651" s="42" t="s">
        <v>8577</v>
      </c>
      <c r="C651" s="41" t="s">
        <v>72</v>
      </c>
      <c r="D651" s="42" t="s">
        <v>3570</v>
      </c>
      <c r="E651" s="42" t="s">
        <v>5709</v>
      </c>
      <c r="F651" s="42" t="s">
        <v>3571</v>
      </c>
      <c r="G651" s="42" t="s">
        <v>5710</v>
      </c>
      <c r="H651" s="42" t="s">
        <v>3572</v>
      </c>
      <c r="I651" s="42" t="s">
        <v>3573</v>
      </c>
      <c r="J651" s="42" t="s">
        <v>3574</v>
      </c>
      <c r="K651" s="42" t="s">
        <v>3575</v>
      </c>
      <c r="L651" s="42" t="s">
        <v>47</v>
      </c>
      <c r="M651" s="42" t="s">
        <v>1862</v>
      </c>
      <c r="N651" s="42" t="s">
        <v>3576</v>
      </c>
      <c r="O651" s="43"/>
      <c r="P651" s="43"/>
      <c r="Q651" s="42" t="s">
        <v>451</v>
      </c>
      <c r="R651" s="42" t="s">
        <v>5718</v>
      </c>
      <c r="S651" s="42">
        <v>39275</v>
      </c>
      <c r="T651" s="42">
        <v>7363</v>
      </c>
      <c r="U651" s="42"/>
      <c r="V651" s="42"/>
      <c r="W651" s="44"/>
      <c r="X651" s="42"/>
      <c r="Y651" s="42"/>
      <c r="Z651" s="42"/>
      <c r="AA651" s="42"/>
      <c r="AB651" s="42"/>
      <c r="AC651" s="41"/>
      <c r="AD651" s="42"/>
      <c r="AE651" s="42"/>
      <c r="AF651" s="42"/>
    </row>
    <row r="652" spans="1:32" s="45" customFormat="1" ht="44.25" customHeight="1" x14ac:dyDescent="0.2">
      <c r="A652" s="41" t="s">
        <v>7730</v>
      </c>
      <c r="B652" s="42">
        <v>825652000</v>
      </c>
      <c r="C652" s="41" t="s">
        <v>1041</v>
      </c>
      <c r="D652" s="42" t="s">
        <v>3577</v>
      </c>
      <c r="E652" s="42" t="s">
        <v>7731</v>
      </c>
      <c r="F652" s="42" t="s">
        <v>3578</v>
      </c>
      <c r="G652" s="42" t="s">
        <v>7732</v>
      </c>
      <c r="H652" s="42" t="s">
        <v>3579</v>
      </c>
      <c r="I652" s="42" t="s">
        <v>7733</v>
      </c>
      <c r="J652" s="42" t="s">
        <v>7734</v>
      </c>
      <c r="K652" s="42" t="s">
        <v>3580</v>
      </c>
      <c r="L652" s="42" t="s">
        <v>47</v>
      </c>
      <c r="M652" s="42" t="s">
        <v>2027</v>
      </c>
      <c r="N652" s="42" t="s">
        <v>7735</v>
      </c>
      <c r="O652" s="43" t="s">
        <v>6306</v>
      </c>
      <c r="P652" s="43"/>
      <c r="Q652" s="42" t="s">
        <v>1046</v>
      </c>
      <c r="R652" s="42" t="s">
        <v>7736</v>
      </c>
      <c r="S652" s="42">
        <v>37970</v>
      </c>
      <c r="T652" s="42">
        <v>7067</v>
      </c>
      <c r="U652" s="42"/>
      <c r="V652" s="42"/>
      <c r="W652" s="44"/>
      <c r="X652" s="42"/>
      <c r="Y652" s="42"/>
      <c r="Z652" s="42"/>
      <c r="AA652" s="42"/>
      <c r="AB652" s="42"/>
      <c r="AC652" s="41"/>
      <c r="AD652" s="42"/>
      <c r="AE652" s="42"/>
      <c r="AF652" s="42"/>
    </row>
    <row r="653" spans="1:32" s="45" customFormat="1" ht="44.25" customHeight="1" x14ac:dyDescent="0.2">
      <c r="A653" s="41" t="s">
        <v>7737</v>
      </c>
      <c r="B653" s="42">
        <v>700160718</v>
      </c>
      <c r="C653" s="41" t="s">
        <v>139</v>
      </c>
      <c r="D653" s="42" t="s">
        <v>3581</v>
      </c>
      <c r="E653" s="42" t="s">
        <v>26</v>
      </c>
      <c r="F653" s="42" t="s">
        <v>3582</v>
      </c>
      <c r="G653" s="42" t="s">
        <v>28</v>
      </c>
      <c r="H653" s="42"/>
      <c r="I653" s="42"/>
      <c r="J653" s="42" t="s">
        <v>3583</v>
      </c>
      <c r="K653" s="42" t="s">
        <v>3584</v>
      </c>
      <c r="L653" s="42" t="s">
        <v>47</v>
      </c>
      <c r="M653" s="42" t="s">
        <v>1218</v>
      </c>
      <c r="N653" s="42"/>
      <c r="O653" s="43"/>
      <c r="P653" s="43"/>
      <c r="Q653" s="42">
        <v>93910</v>
      </c>
      <c r="R653" s="42" t="s">
        <v>3585</v>
      </c>
      <c r="S653" s="42">
        <v>37970</v>
      </c>
      <c r="T653" s="42">
        <v>5450</v>
      </c>
      <c r="U653" s="42"/>
      <c r="V653" s="42"/>
      <c r="W653" s="44"/>
      <c r="X653" s="42"/>
      <c r="Y653" s="42"/>
      <c r="Z653" s="42"/>
      <c r="AA653" s="42"/>
      <c r="AB653" s="42"/>
      <c r="AC653" s="41"/>
      <c r="AD653" s="42"/>
      <c r="AE653" s="42"/>
      <c r="AF653" s="42"/>
    </row>
    <row r="654" spans="1:32" s="45" customFormat="1" ht="44.25" customHeight="1" x14ac:dyDescent="0.2">
      <c r="A654" s="41" t="s">
        <v>7738</v>
      </c>
      <c r="B654" s="42">
        <v>823898002</v>
      </c>
      <c r="C654" s="41" t="s">
        <v>72</v>
      </c>
      <c r="D654" s="42" t="s">
        <v>3586</v>
      </c>
      <c r="E654" s="42" t="s">
        <v>3587</v>
      </c>
      <c r="F654" s="42" t="s">
        <v>3588</v>
      </c>
      <c r="G654" s="42" t="s">
        <v>3589</v>
      </c>
      <c r="H654" s="42" t="s">
        <v>170</v>
      </c>
      <c r="I654" s="42" t="s">
        <v>3590</v>
      </c>
      <c r="J654" s="42" t="s">
        <v>3591</v>
      </c>
      <c r="K654" s="42" t="s">
        <v>3592</v>
      </c>
      <c r="L654" s="42" t="s">
        <v>538</v>
      </c>
      <c r="M654" s="42" t="s">
        <v>395</v>
      </c>
      <c r="N654" s="42"/>
      <c r="O654" s="43"/>
      <c r="P654" s="43"/>
      <c r="Q654" s="42" t="s">
        <v>368</v>
      </c>
      <c r="R654" s="42" t="s">
        <v>3593</v>
      </c>
      <c r="S654" s="42">
        <v>37970</v>
      </c>
      <c r="T654" s="42">
        <v>5500</v>
      </c>
      <c r="U654" s="42"/>
      <c r="V654" s="42"/>
      <c r="W654" s="44"/>
      <c r="X654" s="42"/>
      <c r="Y654" s="42"/>
      <c r="Z654" s="42"/>
      <c r="AA654" s="42"/>
      <c r="AB654" s="42"/>
      <c r="AC654" s="41"/>
      <c r="AD654" s="42"/>
      <c r="AE654" s="42"/>
      <c r="AF654" s="42"/>
    </row>
    <row r="655" spans="1:32" s="45" customFormat="1" ht="44.25" customHeight="1" x14ac:dyDescent="0.2">
      <c r="A655" s="41" t="s">
        <v>6679</v>
      </c>
      <c r="B655" s="42" t="s">
        <v>8578</v>
      </c>
      <c r="C655" s="41" t="s">
        <v>72</v>
      </c>
      <c r="D655" s="42" t="s">
        <v>3594</v>
      </c>
      <c r="E655" s="42" t="s">
        <v>7739</v>
      </c>
      <c r="F655" s="42" t="s">
        <v>3595</v>
      </c>
      <c r="G655" s="42" t="s">
        <v>6220</v>
      </c>
      <c r="H655" s="42" t="s">
        <v>3596</v>
      </c>
      <c r="I655" s="42" t="s">
        <v>6221</v>
      </c>
      <c r="J655" s="42" t="s">
        <v>6222</v>
      </c>
      <c r="K655" s="42" t="s">
        <v>3597</v>
      </c>
      <c r="L655" s="42" t="s">
        <v>47</v>
      </c>
      <c r="M655" s="42" t="s">
        <v>2978</v>
      </c>
      <c r="N655" s="42" t="s">
        <v>3598</v>
      </c>
      <c r="O655" s="43" t="s">
        <v>5693</v>
      </c>
      <c r="P655" s="43"/>
      <c r="Q655" s="42" t="s">
        <v>368</v>
      </c>
      <c r="R655" s="42" t="s">
        <v>7740</v>
      </c>
      <c r="S655" s="42">
        <v>37970</v>
      </c>
      <c r="T655" s="42">
        <v>6897</v>
      </c>
      <c r="U655" s="42"/>
      <c r="V655" s="42"/>
      <c r="W655" s="44"/>
      <c r="X655" s="42"/>
      <c r="Y655" s="42"/>
      <c r="Z655" s="42"/>
      <c r="AA655" s="42"/>
      <c r="AB655" s="42"/>
      <c r="AC655" s="41"/>
      <c r="AD655" s="42"/>
      <c r="AE655" s="42"/>
      <c r="AF655" s="42"/>
    </row>
    <row r="656" spans="1:32" s="45" customFormat="1" ht="44.25" customHeight="1" x14ac:dyDescent="0.2">
      <c r="A656" s="41" t="s">
        <v>7741</v>
      </c>
      <c r="B656" s="42">
        <v>821382009</v>
      </c>
      <c r="C656" s="41" t="s">
        <v>72</v>
      </c>
      <c r="D656" s="42" t="s">
        <v>3599</v>
      </c>
      <c r="E656" s="42" t="s">
        <v>3600</v>
      </c>
      <c r="F656" s="42" t="s">
        <v>3601</v>
      </c>
      <c r="G656" s="42" t="s">
        <v>3602</v>
      </c>
      <c r="H656" s="42" t="s">
        <v>170</v>
      </c>
      <c r="I656" s="42" t="s">
        <v>3603</v>
      </c>
      <c r="J656" s="42" t="s">
        <v>3604</v>
      </c>
      <c r="K656" s="42" t="s">
        <v>3605</v>
      </c>
      <c r="L656" s="42" t="s">
        <v>309</v>
      </c>
      <c r="M656" s="42" t="s">
        <v>954</v>
      </c>
      <c r="N656" s="42"/>
      <c r="O656" s="43"/>
      <c r="P656" s="43"/>
      <c r="Q656" s="42" t="s">
        <v>83</v>
      </c>
      <c r="R656" s="42" t="s">
        <v>3606</v>
      </c>
      <c r="S656" s="42">
        <v>37970</v>
      </c>
      <c r="T656" s="42">
        <v>6936</v>
      </c>
      <c r="U656" s="42"/>
      <c r="V656" s="42"/>
      <c r="W656" s="44"/>
      <c r="X656" s="42"/>
      <c r="Y656" s="42"/>
      <c r="Z656" s="42"/>
      <c r="AA656" s="42"/>
      <c r="AB656" s="42"/>
      <c r="AC656" s="41"/>
      <c r="AD656" s="42"/>
      <c r="AE656" s="42"/>
      <c r="AF656" s="42"/>
    </row>
    <row r="657" spans="1:32" s="45" customFormat="1" ht="44.25" customHeight="1" x14ac:dyDescent="0.2">
      <c r="A657" s="41" t="s">
        <v>7742</v>
      </c>
      <c r="B657" s="42">
        <v>700229106</v>
      </c>
      <c r="C657" s="41" t="s">
        <v>72</v>
      </c>
      <c r="D657" s="42" t="s">
        <v>3607</v>
      </c>
      <c r="E657" s="42" t="s">
        <v>3608</v>
      </c>
      <c r="F657" s="42" t="s">
        <v>3609</v>
      </c>
      <c r="G657" s="42" t="s">
        <v>3610</v>
      </c>
      <c r="H657" s="42" t="s">
        <v>3611</v>
      </c>
      <c r="I657" s="42" t="s">
        <v>3612</v>
      </c>
      <c r="J657" s="42" t="s">
        <v>3613</v>
      </c>
      <c r="K657" s="42" t="s">
        <v>3614</v>
      </c>
      <c r="L657" s="42" t="s">
        <v>47</v>
      </c>
      <c r="M657" s="42" t="s">
        <v>1451</v>
      </c>
      <c r="N657" s="42"/>
      <c r="O657" s="43"/>
      <c r="P657" s="43"/>
      <c r="Q657" s="42" t="s">
        <v>368</v>
      </c>
      <c r="R657" s="42" t="s">
        <v>3615</v>
      </c>
      <c r="S657" s="42">
        <v>37970</v>
      </c>
      <c r="T657" s="42">
        <v>7046</v>
      </c>
      <c r="U657" s="42"/>
      <c r="V657" s="42"/>
      <c r="W657" s="44"/>
      <c r="X657" s="42"/>
      <c r="Y657" s="42"/>
      <c r="Z657" s="42"/>
      <c r="AA657" s="42"/>
      <c r="AB657" s="42"/>
      <c r="AC657" s="41"/>
      <c r="AD657" s="42"/>
      <c r="AE657" s="42"/>
      <c r="AF657" s="42"/>
    </row>
    <row r="658" spans="1:32" s="45" customFormat="1" ht="44.25" customHeight="1" x14ac:dyDescent="0.2">
      <c r="A658" s="41" t="s">
        <v>7743</v>
      </c>
      <c r="B658" s="42">
        <v>609010002</v>
      </c>
      <c r="C658" s="41" t="s">
        <v>3616</v>
      </c>
      <c r="D658" s="42" t="s">
        <v>3617</v>
      </c>
      <c r="E658" s="42" t="s">
        <v>26</v>
      </c>
      <c r="F658" s="42" t="s">
        <v>3618</v>
      </c>
      <c r="G658" s="42" t="s">
        <v>28</v>
      </c>
      <c r="H658" s="42"/>
      <c r="I658" s="42"/>
      <c r="J658" s="42" t="s">
        <v>3619</v>
      </c>
      <c r="K658" s="42" t="s">
        <v>3620</v>
      </c>
      <c r="L658" s="42" t="s">
        <v>47</v>
      </c>
      <c r="M658" s="42" t="s">
        <v>623</v>
      </c>
      <c r="N658" s="42" t="s">
        <v>3621</v>
      </c>
      <c r="O658" s="43"/>
      <c r="P658" s="43"/>
      <c r="Q658" s="42">
        <v>91001</v>
      </c>
      <c r="R658" s="42" t="s">
        <v>3622</v>
      </c>
      <c r="S658" s="42">
        <v>38450</v>
      </c>
      <c r="T658" s="42">
        <v>7164</v>
      </c>
      <c r="U658" s="42"/>
      <c r="V658" s="42"/>
      <c r="W658" s="44"/>
      <c r="X658" s="42"/>
      <c r="Y658" s="42"/>
      <c r="Z658" s="42"/>
      <c r="AA658" s="42"/>
      <c r="AB658" s="42"/>
      <c r="AC658" s="41"/>
      <c r="AD658" s="42"/>
      <c r="AE658" s="42"/>
      <c r="AF658" s="42"/>
    </row>
    <row r="659" spans="1:32" s="45" customFormat="1" ht="44.25" customHeight="1" x14ac:dyDescent="0.2">
      <c r="A659" s="41" t="s">
        <v>7744</v>
      </c>
      <c r="B659" s="42">
        <v>713189006</v>
      </c>
      <c r="C659" s="41" t="s">
        <v>518</v>
      </c>
      <c r="D659" s="42" t="s">
        <v>3623</v>
      </c>
      <c r="E659" s="42" t="s">
        <v>5348</v>
      </c>
      <c r="F659" s="42" t="s">
        <v>5007</v>
      </c>
      <c r="G659" s="42" t="s">
        <v>6299</v>
      </c>
      <c r="H659" s="42" t="s">
        <v>3624</v>
      </c>
      <c r="I659" s="42" t="s">
        <v>6614</v>
      </c>
      <c r="J659" s="42" t="s">
        <v>6615</v>
      </c>
      <c r="K659" s="42" t="s">
        <v>6616</v>
      </c>
      <c r="L659" s="42" t="s">
        <v>309</v>
      </c>
      <c r="M659" s="42" t="s">
        <v>1502</v>
      </c>
      <c r="N659" s="42" t="s">
        <v>6617</v>
      </c>
      <c r="O659" s="43" t="s">
        <v>6298</v>
      </c>
      <c r="P659" s="43"/>
      <c r="Q659" s="42">
        <v>93910</v>
      </c>
      <c r="R659" s="42" t="s">
        <v>6680</v>
      </c>
      <c r="S659" s="42">
        <v>37970</v>
      </c>
      <c r="T659" s="42">
        <v>6911</v>
      </c>
      <c r="U659" s="42"/>
      <c r="V659" s="42"/>
      <c r="W659" s="44"/>
      <c r="X659" s="42"/>
      <c r="Y659" s="42"/>
      <c r="Z659" s="42"/>
      <c r="AA659" s="42"/>
      <c r="AB659" s="42"/>
      <c r="AC659" s="41"/>
      <c r="AD659" s="42"/>
      <c r="AE659" s="42"/>
      <c r="AF659" s="42"/>
    </row>
    <row r="660" spans="1:32" s="45" customFormat="1" ht="44.25" customHeight="1" x14ac:dyDescent="0.2">
      <c r="A660" s="41" t="s">
        <v>7745</v>
      </c>
      <c r="B660" s="42">
        <v>650263170</v>
      </c>
      <c r="C660" s="41" t="s">
        <v>3625</v>
      </c>
      <c r="D660" s="42" t="s">
        <v>3626</v>
      </c>
      <c r="E660" s="42" t="s">
        <v>3627</v>
      </c>
      <c r="F660" s="42" t="s">
        <v>3628</v>
      </c>
      <c r="G660" s="42" t="s">
        <v>3629</v>
      </c>
      <c r="H660" s="42" t="s">
        <v>3630</v>
      </c>
      <c r="I660" s="42" t="s">
        <v>3631</v>
      </c>
      <c r="J660" s="42" t="s">
        <v>3632</v>
      </c>
      <c r="K660" s="42" t="s">
        <v>3633</v>
      </c>
      <c r="L660" s="42" t="s">
        <v>5310</v>
      </c>
      <c r="M660" s="42" t="s">
        <v>3634</v>
      </c>
      <c r="N660" s="42"/>
      <c r="O660" s="43"/>
      <c r="P660" s="43"/>
      <c r="Q660" s="42" t="s">
        <v>368</v>
      </c>
      <c r="R660" s="42" t="s">
        <v>3635</v>
      </c>
      <c r="S660" s="42">
        <v>40463</v>
      </c>
      <c r="T660" s="42">
        <v>7433</v>
      </c>
      <c r="U660" s="42"/>
      <c r="V660" s="42"/>
      <c r="W660" s="44"/>
      <c r="X660" s="42"/>
      <c r="Y660" s="42"/>
      <c r="Z660" s="42"/>
      <c r="AA660" s="42"/>
      <c r="AB660" s="42"/>
      <c r="AC660" s="41"/>
      <c r="AD660" s="42"/>
      <c r="AE660" s="42"/>
      <c r="AF660" s="42"/>
    </row>
    <row r="661" spans="1:32" s="45" customFormat="1" ht="44.25" customHeight="1" x14ac:dyDescent="0.2">
      <c r="A661" s="41" t="s">
        <v>7746</v>
      </c>
      <c r="B661" s="42">
        <v>754811005</v>
      </c>
      <c r="C661" s="41" t="s">
        <v>3636</v>
      </c>
      <c r="D661" s="42" t="s">
        <v>3637</v>
      </c>
      <c r="E661" s="42" t="s">
        <v>3638</v>
      </c>
      <c r="F661" s="42" t="s">
        <v>3639</v>
      </c>
      <c r="G661" s="42" t="s">
        <v>3640</v>
      </c>
      <c r="H661" s="42" t="s">
        <v>3641</v>
      </c>
      <c r="I661" s="42" t="s">
        <v>3642</v>
      </c>
      <c r="J661" s="42" t="s">
        <v>3643</v>
      </c>
      <c r="K661" s="42" t="s">
        <v>3645</v>
      </c>
      <c r="L661" s="42" t="s">
        <v>5316</v>
      </c>
      <c r="M661" s="42" t="s">
        <v>3647</v>
      </c>
      <c r="N661" s="42" t="s">
        <v>3646</v>
      </c>
      <c r="O661" s="43" t="s">
        <v>3644</v>
      </c>
      <c r="P661" s="43"/>
      <c r="Q661" s="42" t="s">
        <v>45</v>
      </c>
      <c r="R661" s="42" t="s">
        <v>3648</v>
      </c>
      <c r="S661" s="42">
        <v>41540</v>
      </c>
      <c r="T661" s="42">
        <v>7486</v>
      </c>
      <c r="U661" s="42"/>
      <c r="V661" s="42"/>
      <c r="W661" s="44"/>
      <c r="X661" s="42"/>
      <c r="Y661" s="42"/>
      <c r="Z661" s="42"/>
      <c r="AA661" s="42"/>
      <c r="AB661" s="42"/>
      <c r="AC661" s="41"/>
      <c r="AD661" s="42"/>
      <c r="AE661" s="42"/>
      <c r="AF661" s="42"/>
    </row>
    <row r="662" spans="1:32" s="45" customFormat="1" ht="44.25" customHeight="1" x14ac:dyDescent="0.2">
      <c r="A662" s="41" t="s">
        <v>7747</v>
      </c>
      <c r="B662" s="42">
        <v>650251105</v>
      </c>
      <c r="C662" s="41" t="s">
        <v>3625</v>
      </c>
      <c r="D662" s="42" t="s">
        <v>3649</v>
      </c>
      <c r="E662" s="42" t="s">
        <v>3650</v>
      </c>
      <c r="F662" s="42" t="s">
        <v>3651</v>
      </c>
      <c r="G662" s="42" t="s">
        <v>3652</v>
      </c>
      <c r="H662" s="42" t="s">
        <v>3653</v>
      </c>
      <c r="I662" s="42" t="s">
        <v>3654</v>
      </c>
      <c r="J662" s="42" t="s">
        <v>3655</v>
      </c>
      <c r="K662" s="42" t="s">
        <v>3657</v>
      </c>
      <c r="L662" s="42" t="s">
        <v>47</v>
      </c>
      <c r="M662" s="42" t="s">
        <v>3659</v>
      </c>
      <c r="N662" s="42" t="s">
        <v>3658</v>
      </c>
      <c r="O662" s="43" t="s">
        <v>3656</v>
      </c>
      <c r="P662" s="43"/>
      <c r="Q662" s="42" t="s">
        <v>368</v>
      </c>
      <c r="R662" s="42" t="s">
        <v>5255</v>
      </c>
      <c r="S662" s="42">
        <v>39897</v>
      </c>
      <c r="T662" s="42">
        <v>7410</v>
      </c>
      <c r="U662" s="42"/>
      <c r="V662" s="42"/>
      <c r="W662" s="44"/>
      <c r="X662" s="42"/>
      <c r="Y662" s="42"/>
      <c r="Z662" s="42"/>
      <c r="AA662" s="42"/>
      <c r="AB662" s="42"/>
      <c r="AC662" s="41"/>
      <c r="AD662" s="42"/>
      <c r="AE662" s="42"/>
      <c r="AF662" s="42"/>
    </row>
    <row r="663" spans="1:32" s="45" customFormat="1" ht="44.25" customHeight="1" x14ac:dyDescent="0.2">
      <c r="A663" s="41" t="s">
        <v>7748</v>
      </c>
      <c r="B663" s="42">
        <v>657662402</v>
      </c>
      <c r="C663" s="41" t="s">
        <v>3660</v>
      </c>
      <c r="D663" s="42" t="s">
        <v>3661</v>
      </c>
      <c r="E663" s="42" t="s">
        <v>3662</v>
      </c>
      <c r="F663" s="42" t="s">
        <v>3663</v>
      </c>
      <c r="G663" s="42" t="s">
        <v>3664</v>
      </c>
      <c r="H663" s="42" t="s">
        <v>1673</v>
      </c>
      <c r="I663" s="42" t="s">
        <v>3665</v>
      </c>
      <c r="J663" s="42" t="s">
        <v>3666</v>
      </c>
      <c r="K663" s="42" t="s">
        <v>3667</v>
      </c>
      <c r="L663" s="42" t="s">
        <v>538</v>
      </c>
      <c r="M663" s="42" t="s">
        <v>3669</v>
      </c>
      <c r="N663" s="42" t="s">
        <v>3668</v>
      </c>
      <c r="O663" s="43"/>
      <c r="P663" s="43"/>
      <c r="Q663" s="42">
        <v>93401</v>
      </c>
      <c r="R663" s="42" t="s">
        <v>3670</v>
      </c>
      <c r="S663" s="42">
        <v>39328</v>
      </c>
      <c r="T663" s="42">
        <v>7372</v>
      </c>
      <c r="U663" s="42"/>
      <c r="V663" s="42"/>
      <c r="W663" s="44"/>
      <c r="X663" s="42"/>
      <c r="Y663" s="42"/>
      <c r="Z663" s="42"/>
      <c r="AA663" s="42"/>
      <c r="AB663" s="42"/>
      <c r="AC663" s="41"/>
      <c r="AD663" s="42"/>
      <c r="AE663" s="42"/>
      <c r="AF663" s="42"/>
    </row>
    <row r="664" spans="1:32" s="45" customFormat="1" ht="44.25" customHeight="1" x14ac:dyDescent="0.2">
      <c r="A664" s="41" t="s">
        <v>7749</v>
      </c>
      <c r="B664" s="42">
        <v>657478903</v>
      </c>
      <c r="C664" s="41" t="s">
        <v>3671</v>
      </c>
      <c r="D664" s="42" t="s">
        <v>3672</v>
      </c>
      <c r="E664" s="42" t="s">
        <v>3673</v>
      </c>
      <c r="F664" s="42" t="s">
        <v>3674</v>
      </c>
      <c r="G664" s="42" t="s">
        <v>3675</v>
      </c>
      <c r="H664" s="42" t="s">
        <v>3676</v>
      </c>
      <c r="I664" s="42" t="s">
        <v>3677</v>
      </c>
      <c r="J664" s="42" t="s">
        <v>3678</v>
      </c>
      <c r="K664" s="42" t="s">
        <v>3679</v>
      </c>
      <c r="L664" s="42" t="s">
        <v>5310</v>
      </c>
      <c r="M664" s="42" t="s">
        <v>3681</v>
      </c>
      <c r="N664" s="42" t="s">
        <v>3680</v>
      </c>
      <c r="O664" s="43"/>
      <c r="P664" s="43"/>
      <c r="Q664" s="42" t="s">
        <v>368</v>
      </c>
      <c r="R664" s="42" t="s">
        <v>3682</v>
      </c>
      <c r="S664" s="42">
        <v>39636</v>
      </c>
      <c r="T664" s="42">
        <v>7400</v>
      </c>
      <c r="U664" s="42"/>
      <c r="V664" s="42"/>
      <c r="W664" s="44"/>
      <c r="X664" s="42"/>
      <c r="Y664" s="42"/>
      <c r="Z664" s="42"/>
      <c r="AA664" s="42"/>
      <c r="AB664" s="42"/>
      <c r="AC664" s="41"/>
      <c r="AD664" s="42"/>
      <c r="AE664" s="42"/>
      <c r="AF664" s="42"/>
    </row>
    <row r="665" spans="1:32" s="45" customFormat="1" ht="44.25" customHeight="1" x14ac:dyDescent="0.2">
      <c r="A665" s="41" t="s">
        <v>7750</v>
      </c>
      <c r="B665" s="42">
        <v>659759004</v>
      </c>
      <c r="C665" s="41" t="s">
        <v>3625</v>
      </c>
      <c r="D665" s="42" t="s">
        <v>3683</v>
      </c>
      <c r="E665" s="42" t="s">
        <v>3684</v>
      </c>
      <c r="F665" s="42" t="s">
        <v>3685</v>
      </c>
      <c r="G665" s="42" t="s">
        <v>3686</v>
      </c>
      <c r="H665" s="42" t="s">
        <v>1373</v>
      </c>
      <c r="I665" s="42" t="s">
        <v>3687</v>
      </c>
      <c r="J665" s="42" t="s">
        <v>3688</v>
      </c>
      <c r="K665" s="42" t="s">
        <v>3689</v>
      </c>
      <c r="L665" s="42" t="s">
        <v>5311</v>
      </c>
      <c r="M665" s="42" t="s">
        <v>3690</v>
      </c>
      <c r="N665" s="42"/>
      <c r="O665" s="43"/>
      <c r="P665" s="43"/>
      <c r="Q665" s="42" t="s">
        <v>368</v>
      </c>
      <c r="R665" s="42" t="s">
        <v>3691</v>
      </c>
      <c r="S665" s="42">
        <v>39695</v>
      </c>
      <c r="T665" s="42">
        <v>7402</v>
      </c>
      <c r="U665" s="42"/>
      <c r="V665" s="42"/>
      <c r="W665" s="44"/>
      <c r="X665" s="42"/>
      <c r="Y665" s="42"/>
      <c r="Z665" s="42"/>
      <c r="AA665" s="42"/>
      <c r="AB665" s="42"/>
      <c r="AC665" s="41"/>
      <c r="AD665" s="42"/>
      <c r="AE665" s="42"/>
      <c r="AF665" s="42"/>
    </row>
    <row r="666" spans="1:32" s="45" customFormat="1" ht="44.25" customHeight="1" x14ac:dyDescent="0.2">
      <c r="A666" s="41" t="s">
        <v>7751</v>
      </c>
      <c r="B666" s="42">
        <v>650363817</v>
      </c>
      <c r="C666" s="41" t="s">
        <v>3636</v>
      </c>
      <c r="D666" s="42" t="s">
        <v>3692</v>
      </c>
      <c r="E666" s="42" t="s">
        <v>3693</v>
      </c>
      <c r="F666" s="42" t="s">
        <v>3694</v>
      </c>
      <c r="G666" s="42" t="s">
        <v>3695</v>
      </c>
      <c r="H666" s="42" t="s">
        <v>3696</v>
      </c>
      <c r="I666" s="42" t="s">
        <v>127</v>
      </c>
      <c r="J666" s="42" t="s">
        <v>3697</v>
      </c>
      <c r="K666" s="42" t="s">
        <v>5343</v>
      </c>
      <c r="L666" s="42" t="s">
        <v>5312</v>
      </c>
      <c r="M666" s="42" t="s">
        <v>3698</v>
      </c>
      <c r="N666" s="42"/>
      <c r="O666" s="43"/>
      <c r="P666" s="43"/>
      <c r="Q666" s="42" t="s">
        <v>45</v>
      </c>
      <c r="R666" s="42" t="s">
        <v>3699</v>
      </c>
      <c r="S666" s="42">
        <v>40809</v>
      </c>
      <c r="T666" s="42">
        <v>7453</v>
      </c>
      <c r="U666" s="42"/>
      <c r="V666" s="42"/>
      <c r="W666" s="44"/>
      <c r="X666" s="42"/>
      <c r="Y666" s="42"/>
      <c r="Z666" s="42"/>
      <c r="AA666" s="42"/>
      <c r="AB666" s="42"/>
      <c r="AC666" s="41"/>
      <c r="AD666" s="42"/>
      <c r="AE666" s="42"/>
      <c r="AF666" s="42"/>
    </row>
    <row r="667" spans="1:32" s="45" customFormat="1" ht="44.25" customHeight="1" x14ac:dyDescent="0.2">
      <c r="A667" s="41" t="s">
        <v>7752</v>
      </c>
      <c r="B667" s="42">
        <v>657208701</v>
      </c>
      <c r="C667" s="41" t="s">
        <v>3671</v>
      </c>
      <c r="D667" s="42" t="s">
        <v>3700</v>
      </c>
      <c r="E667" s="42" t="s">
        <v>3701</v>
      </c>
      <c r="F667" s="42" t="s">
        <v>3702</v>
      </c>
      <c r="G667" s="42" t="s">
        <v>3703</v>
      </c>
      <c r="H667" s="42" t="s">
        <v>629</v>
      </c>
      <c r="I667" s="42" t="s">
        <v>3704</v>
      </c>
      <c r="J667" s="42" t="s">
        <v>3705</v>
      </c>
      <c r="K667" s="42" t="s">
        <v>3707</v>
      </c>
      <c r="L667" s="42" t="s">
        <v>48</v>
      </c>
      <c r="M667" s="42" t="s">
        <v>1232</v>
      </c>
      <c r="N667" s="42" t="s">
        <v>3708</v>
      </c>
      <c r="O667" s="43" t="s">
        <v>3706</v>
      </c>
      <c r="P667" s="43"/>
      <c r="Q667" s="42" t="s">
        <v>368</v>
      </c>
      <c r="R667" s="42" t="s">
        <v>3709</v>
      </c>
      <c r="S667" s="42">
        <v>39303</v>
      </c>
      <c r="T667" s="42">
        <v>7366</v>
      </c>
      <c r="U667" s="42"/>
      <c r="V667" s="42"/>
      <c r="W667" s="44"/>
      <c r="X667" s="42"/>
      <c r="Y667" s="42"/>
      <c r="Z667" s="42"/>
      <c r="AA667" s="42"/>
      <c r="AB667" s="42"/>
      <c r="AC667" s="41"/>
      <c r="AD667" s="42"/>
      <c r="AE667" s="42"/>
      <c r="AF667" s="42"/>
    </row>
    <row r="668" spans="1:32" s="45" customFormat="1" ht="44.25" customHeight="1" x14ac:dyDescent="0.2">
      <c r="A668" s="41" t="s">
        <v>7753</v>
      </c>
      <c r="B668" s="42">
        <v>657351903</v>
      </c>
      <c r="C668" s="41" t="s">
        <v>3660</v>
      </c>
      <c r="D668" s="42" t="s">
        <v>3710</v>
      </c>
      <c r="E668" s="42" t="s">
        <v>3711</v>
      </c>
      <c r="F668" s="42" t="s">
        <v>3712</v>
      </c>
      <c r="G668" s="42" t="s">
        <v>3713</v>
      </c>
      <c r="H668" s="42" t="s">
        <v>1673</v>
      </c>
      <c r="I668" s="42" t="s">
        <v>3714</v>
      </c>
      <c r="J668" s="42" t="s">
        <v>3715</v>
      </c>
      <c r="K668" s="42" t="s">
        <v>3717</v>
      </c>
      <c r="L668" s="42" t="s">
        <v>47</v>
      </c>
      <c r="M668" s="42" t="s">
        <v>623</v>
      </c>
      <c r="N668" s="42" t="s">
        <v>3718</v>
      </c>
      <c r="O668" s="43" t="s">
        <v>3716</v>
      </c>
      <c r="P668" s="43"/>
      <c r="Q668" s="42">
        <v>93401</v>
      </c>
      <c r="R668" s="42" t="s">
        <v>3719</v>
      </c>
      <c r="S668" s="42">
        <v>39289</v>
      </c>
      <c r="T668" s="42">
        <v>7364</v>
      </c>
      <c r="U668" s="42"/>
      <c r="V668" s="42"/>
      <c r="W668" s="44"/>
      <c r="X668" s="42"/>
      <c r="Y668" s="42"/>
      <c r="Z668" s="42"/>
      <c r="AA668" s="42"/>
      <c r="AB668" s="42"/>
      <c r="AC668" s="41"/>
      <c r="AD668" s="42"/>
      <c r="AE668" s="42"/>
      <c r="AF668" s="42"/>
    </row>
    <row r="669" spans="1:32" s="45" customFormat="1" ht="44.25" customHeight="1" x14ac:dyDescent="0.2">
      <c r="A669" s="41" t="s">
        <v>7754</v>
      </c>
      <c r="B669" s="42">
        <v>651989108</v>
      </c>
      <c r="C669" s="41" t="s">
        <v>3671</v>
      </c>
      <c r="D669" s="42" t="s">
        <v>3720</v>
      </c>
      <c r="E669" s="42" t="s">
        <v>3721</v>
      </c>
      <c r="F669" s="42" t="s">
        <v>3722</v>
      </c>
      <c r="G669" s="42" t="s">
        <v>3723</v>
      </c>
      <c r="H669" s="42" t="s">
        <v>170</v>
      </c>
      <c r="I669" s="42" t="s">
        <v>3724</v>
      </c>
      <c r="J669" s="42" t="s">
        <v>3725</v>
      </c>
      <c r="K669" s="42" t="s">
        <v>3726</v>
      </c>
      <c r="L669" s="42" t="s">
        <v>5314</v>
      </c>
      <c r="M669" s="42"/>
      <c r="N669" s="42"/>
      <c r="O669" s="43"/>
      <c r="P669" s="43"/>
      <c r="Q669" s="42" t="s">
        <v>368</v>
      </c>
      <c r="R669" s="42" t="s">
        <v>3727</v>
      </c>
      <c r="S669" s="42">
        <v>37970</v>
      </c>
      <c r="T669" s="42">
        <v>7113</v>
      </c>
      <c r="U669" s="42"/>
      <c r="V669" s="42"/>
      <c r="W669" s="44"/>
      <c r="X669" s="42"/>
      <c r="Y669" s="42"/>
      <c r="Z669" s="42"/>
      <c r="AA669" s="42"/>
      <c r="AB669" s="42"/>
      <c r="AC669" s="41"/>
      <c r="AD669" s="42"/>
      <c r="AE669" s="42"/>
      <c r="AF669" s="42"/>
    </row>
    <row r="670" spans="1:32" s="45" customFormat="1" ht="44.25" customHeight="1" x14ac:dyDescent="0.2">
      <c r="A670" s="41" t="s">
        <v>7755</v>
      </c>
      <c r="B670" s="42">
        <v>742049000</v>
      </c>
      <c r="C670" s="41" t="s">
        <v>3671</v>
      </c>
      <c r="D670" s="42" t="s">
        <v>3728</v>
      </c>
      <c r="E670" s="42" t="s">
        <v>3729</v>
      </c>
      <c r="F670" s="42" t="s">
        <v>3730</v>
      </c>
      <c r="G670" s="42" t="s">
        <v>3731</v>
      </c>
      <c r="H670" s="42" t="s">
        <v>604</v>
      </c>
      <c r="I670" s="42" t="s">
        <v>3732</v>
      </c>
      <c r="J670" s="42" t="s">
        <v>3733</v>
      </c>
      <c r="K670" s="42" t="s">
        <v>3734</v>
      </c>
      <c r="L670" s="42" t="s">
        <v>538</v>
      </c>
      <c r="M670" s="42" t="s">
        <v>3735</v>
      </c>
      <c r="N670" s="42"/>
      <c r="O670" s="43"/>
      <c r="P670" s="43"/>
      <c r="Q670" s="42" t="s">
        <v>368</v>
      </c>
      <c r="R670" s="42" t="s">
        <v>5302</v>
      </c>
      <c r="S670" s="42">
        <v>37970</v>
      </c>
      <c r="T670" s="42">
        <v>6991</v>
      </c>
      <c r="U670" s="42"/>
      <c r="V670" s="42"/>
      <c r="W670" s="44"/>
      <c r="X670" s="42"/>
      <c r="Y670" s="42"/>
      <c r="Z670" s="42"/>
      <c r="AA670" s="42"/>
      <c r="AB670" s="42"/>
      <c r="AC670" s="41"/>
      <c r="AD670" s="42"/>
      <c r="AE670" s="42"/>
      <c r="AF670" s="42"/>
    </row>
    <row r="671" spans="1:32" s="45" customFormat="1" ht="44.25" customHeight="1" x14ac:dyDescent="0.2">
      <c r="A671" s="41" t="s">
        <v>7756</v>
      </c>
      <c r="B671" s="42">
        <v>650882008</v>
      </c>
      <c r="C671" s="41" t="s">
        <v>3671</v>
      </c>
      <c r="D671" s="42" t="s">
        <v>3736</v>
      </c>
      <c r="E671" s="42" t="s">
        <v>3737</v>
      </c>
      <c r="F671" s="42" t="s">
        <v>3738</v>
      </c>
      <c r="G671" s="42" t="s">
        <v>3739</v>
      </c>
      <c r="H671" s="42" t="s">
        <v>1373</v>
      </c>
      <c r="I671" s="42" t="s">
        <v>3740</v>
      </c>
      <c r="J671" s="42" t="s">
        <v>3741</v>
      </c>
      <c r="K671" s="42" t="s">
        <v>3742</v>
      </c>
      <c r="L671" s="42" t="s">
        <v>538</v>
      </c>
      <c r="M671" s="42" t="s">
        <v>3743</v>
      </c>
      <c r="N671" s="42"/>
      <c r="O671" s="43"/>
      <c r="P671" s="43"/>
      <c r="Q671" s="42" t="s">
        <v>368</v>
      </c>
      <c r="R671" s="42" t="s">
        <v>3744</v>
      </c>
      <c r="S671" s="42">
        <v>38159</v>
      </c>
      <c r="T671" s="42">
        <v>7126</v>
      </c>
      <c r="U671" s="42"/>
      <c r="V671" s="42"/>
      <c r="W671" s="44"/>
      <c r="X671" s="42"/>
      <c r="Y671" s="42"/>
      <c r="Z671" s="42"/>
      <c r="AA671" s="42"/>
      <c r="AB671" s="42"/>
      <c r="AC671" s="41"/>
      <c r="AD671" s="42"/>
      <c r="AE671" s="42"/>
      <c r="AF671" s="42"/>
    </row>
    <row r="672" spans="1:32" s="45" customFormat="1" ht="44.25" customHeight="1" x14ac:dyDescent="0.2">
      <c r="A672" s="41" t="s">
        <v>7757</v>
      </c>
      <c r="B672" s="42">
        <v>740263005</v>
      </c>
      <c r="C672" s="41" t="s">
        <v>3671</v>
      </c>
      <c r="D672" s="42" t="s">
        <v>3746</v>
      </c>
      <c r="E672" s="42" t="s">
        <v>3747</v>
      </c>
      <c r="F672" s="42" t="s">
        <v>3745</v>
      </c>
      <c r="G672" s="42" t="s">
        <v>3748</v>
      </c>
      <c r="H672" s="42" t="s">
        <v>112</v>
      </c>
      <c r="I672" s="42" t="s">
        <v>3749</v>
      </c>
      <c r="J672" s="42" t="s">
        <v>3750</v>
      </c>
      <c r="K672" s="42" t="s">
        <v>3751</v>
      </c>
      <c r="L672" s="42" t="s">
        <v>538</v>
      </c>
      <c r="M672" s="42" t="s">
        <v>3752</v>
      </c>
      <c r="N672" s="42"/>
      <c r="O672" s="43"/>
      <c r="P672" s="43"/>
      <c r="Q672" s="42" t="s">
        <v>368</v>
      </c>
      <c r="R672" s="42" t="s">
        <v>3753</v>
      </c>
      <c r="S672" s="42">
        <v>37970</v>
      </c>
      <c r="T672" s="42">
        <v>6977</v>
      </c>
      <c r="U672" s="42"/>
      <c r="V672" s="42"/>
      <c r="W672" s="44"/>
      <c r="X672" s="42"/>
      <c r="Y672" s="42"/>
      <c r="Z672" s="42"/>
      <c r="AA672" s="42"/>
      <c r="AB672" s="42"/>
      <c r="AC672" s="41"/>
      <c r="AD672" s="42"/>
      <c r="AE672" s="42"/>
      <c r="AF672" s="42"/>
    </row>
    <row r="673" spans="1:32" s="45" customFormat="1" ht="44.25" customHeight="1" x14ac:dyDescent="0.2">
      <c r="A673" s="41" t="s">
        <v>7758</v>
      </c>
      <c r="B673" s="42">
        <v>728623004</v>
      </c>
      <c r="C673" s="41" t="s">
        <v>3671</v>
      </c>
      <c r="D673" s="42" t="s">
        <v>3755</v>
      </c>
      <c r="E673" s="42" t="s">
        <v>7759</v>
      </c>
      <c r="F673" s="42" t="s">
        <v>3754</v>
      </c>
      <c r="G673" s="42" t="s">
        <v>6288</v>
      </c>
      <c r="H673" s="42" t="s">
        <v>1426</v>
      </c>
      <c r="I673" s="42" t="s">
        <v>6281</v>
      </c>
      <c r="J673" s="42" t="s">
        <v>3756</v>
      </c>
      <c r="K673" s="42" t="s">
        <v>3757</v>
      </c>
      <c r="L673" s="42" t="s">
        <v>538</v>
      </c>
      <c r="M673" s="42" t="s">
        <v>3328</v>
      </c>
      <c r="N673" s="42" t="s">
        <v>3758</v>
      </c>
      <c r="O673" s="43"/>
      <c r="P673" s="43"/>
      <c r="Q673" s="42" t="s">
        <v>368</v>
      </c>
      <c r="R673" s="42" t="s">
        <v>7760</v>
      </c>
      <c r="S673" s="42">
        <v>37970</v>
      </c>
      <c r="T673" s="42">
        <v>6931</v>
      </c>
      <c r="U673" s="42"/>
      <c r="V673" s="42"/>
      <c r="W673" s="44"/>
      <c r="X673" s="42"/>
      <c r="Y673" s="42"/>
      <c r="Z673" s="42"/>
      <c r="AA673" s="42"/>
      <c r="AB673" s="42"/>
      <c r="AC673" s="41"/>
      <c r="AD673" s="42"/>
      <c r="AE673" s="42"/>
      <c r="AF673" s="42"/>
    </row>
    <row r="674" spans="1:32" s="45" customFormat="1" ht="44.25" customHeight="1" x14ac:dyDescent="0.2">
      <c r="A674" s="41" t="s">
        <v>7761</v>
      </c>
      <c r="B674" s="42">
        <v>656176903</v>
      </c>
      <c r="C674" s="41" t="s">
        <v>3660</v>
      </c>
      <c r="D674" s="42" t="s">
        <v>3759</v>
      </c>
      <c r="E674" s="42" t="s">
        <v>7762</v>
      </c>
      <c r="F674" s="42" t="s">
        <v>3760</v>
      </c>
      <c r="G674" s="42" t="s">
        <v>5502</v>
      </c>
      <c r="H674" s="42" t="s">
        <v>7763</v>
      </c>
      <c r="I674" s="42" t="s">
        <v>3761</v>
      </c>
      <c r="J674" s="42" t="s">
        <v>3762</v>
      </c>
      <c r="K674" s="42" t="s">
        <v>3764</v>
      </c>
      <c r="L674" s="42" t="s">
        <v>538</v>
      </c>
      <c r="M674" s="42" t="s">
        <v>3328</v>
      </c>
      <c r="N674" s="42" t="s">
        <v>5446</v>
      </c>
      <c r="O674" s="43" t="s">
        <v>3763</v>
      </c>
      <c r="P674" s="43"/>
      <c r="Q674" s="42">
        <v>93401</v>
      </c>
      <c r="R674" s="42" t="s">
        <v>7764</v>
      </c>
      <c r="S674" s="42">
        <v>38936</v>
      </c>
      <c r="T674" s="42">
        <v>7331</v>
      </c>
      <c r="U674" s="42"/>
      <c r="V674" s="42"/>
      <c r="W674" s="44"/>
      <c r="X674" s="42"/>
      <c r="Y674" s="42"/>
      <c r="Z674" s="42"/>
      <c r="AA674" s="42"/>
      <c r="AB674" s="42"/>
      <c r="AC674" s="41"/>
      <c r="AD674" s="42"/>
      <c r="AE674" s="42"/>
      <c r="AF674" s="42"/>
    </row>
    <row r="675" spans="1:32" s="45" customFormat="1" ht="44.25" customHeight="1" x14ac:dyDescent="0.2">
      <c r="A675" s="41" t="s">
        <v>7765</v>
      </c>
      <c r="B675" s="42">
        <v>659940302</v>
      </c>
      <c r="C675" s="41" t="s">
        <v>3636</v>
      </c>
      <c r="D675" s="42" t="s">
        <v>3765</v>
      </c>
      <c r="E675" s="42" t="s">
        <v>3766</v>
      </c>
      <c r="F675" s="42" t="s">
        <v>3767</v>
      </c>
      <c r="G675" s="42" t="s">
        <v>3768</v>
      </c>
      <c r="H675" s="42" t="s">
        <v>1564</v>
      </c>
      <c r="I675" s="42" t="s">
        <v>3769</v>
      </c>
      <c r="J675" s="42" t="s">
        <v>3770</v>
      </c>
      <c r="K675" s="42" t="s">
        <v>3771</v>
      </c>
      <c r="L675" s="42" t="s">
        <v>538</v>
      </c>
      <c r="M675" s="42" t="s">
        <v>3772</v>
      </c>
      <c r="N675" s="42"/>
      <c r="O675" s="43"/>
      <c r="P675" s="43"/>
      <c r="Q675" s="42" t="s">
        <v>45</v>
      </c>
      <c r="R675" s="42" t="s">
        <v>3699</v>
      </c>
      <c r="S675" s="42">
        <v>40728</v>
      </c>
      <c r="T675" s="42">
        <v>7443</v>
      </c>
      <c r="U675" s="42"/>
      <c r="V675" s="42"/>
      <c r="W675" s="44"/>
      <c r="X675" s="42"/>
      <c r="Y675" s="42"/>
      <c r="Z675" s="42"/>
      <c r="AA675" s="42"/>
      <c r="AB675" s="42"/>
      <c r="AC675" s="41"/>
      <c r="AD675" s="42"/>
      <c r="AE675" s="42"/>
      <c r="AF675" s="42"/>
    </row>
    <row r="676" spans="1:32" s="45" customFormat="1" ht="44.25" customHeight="1" x14ac:dyDescent="0.2">
      <c r="A676" s="41" t="s">
        <v>7766</v>
      </c>
      <c r="B676" s="42">
        <v>652115705</v>
      </c>
      <c r="C676" s="41" t="s">
        <v>3671</v>
      </c>
      <c r="D676" s="42" t="s">
        <v>3773</v>
      </c>
      <c r="E676" s="42" t="s">
        <v>6464</v>
      </c>
      <c r="F676" s="42" t="s">
        <v>3774</v>
      </c>
      <c r="G676" s="42" t="s">
        <v>6465</v>
      </c>
      <c r="H676" s="42" t="s">
        <v>170</v>
      </c>
      <c r="I676" s="42" t="s">
        <v>6466</v>
      </c>
      <c r="J676" s="42" t="s">
        <v>3775</v>
      </c>
      <c r="K676" s="42" t="s">
        <v>3776</v>
      </c>
      <c r="L676" s="42" t="s">
        <v>309</v>
      </c>
      <c r="M676" s="42" t="s">
        <v>3389</v>
      </c>
      <c r="N676" s="42" t="s">
        <v>3777</v>
      </c>
      <c r="O676" s="43"/>
      <c r="P676" s="43"/>
      <c r="Q676" s="42" t="s">
        <v>368</v>
      </c>
      <c r="R676" s="42" t="s">
        <v>5971</v>
      </c>
      <c r="S676" s="42">
        <v>38228</v>
      </c>
      <c r="T676" s="42">
        <v>7146</v>
      </c>
      <c r="U676" s="42"/>
      <c r="V676" s="42"/>
      <c r="W676" s="44"/>
      <c r="X676" s="42"/>
      <c r="Y676" s="42"/>
      <c r="Z676" s="42"/>
      <c r="AA676" s="42"/>
      <c r="AB676" s="42"/>
      <c r="AC676" s="41"/>
      <c r="AD676" s="42"/>
      <c r="AE676" s="42"/>
      <c r="AF676" s="42"/>
    </row>
    <row r="677" spans="1:32" s="45" customFormat="1" ht="44.25" customHeight="1" x14ac:dyDescent="0.2">
      <c r="A677" s="41" t="s">
        <v>7767</v>
      </c>
      <c r="B677" s="42">
        <v>759894200</v>
      </c>
      <c r="C677" s="41" t="s">
        <v>3625</v>
      </c>
      <c r="D677" s="42" t="s">
        <v>3778</v>
      </c>
      <c r="E677" s="42" t="s">
        <v>3779</v>
      </c>
      <c r="F677" s="42" t="s">
        <v>3780</v>
      </c>
      <c r="G677" s="42" t="s">
        <v>3781</v>
      </c>
      <c r="H677" s="42" t="s">
        <v>3782</v>
      </c>
      <c r="I677" s="42" t="s">
        <v>3783</v>
      </c>
      <c r="J677" s="42" t="s">
        <v>3784</v>
      </c>
      <c r="K677" s="42" t="s">
        <v>3787</v>
      </c>
      <c r="L677" s="42" t="s">
        <v>47</v>
      </c>
      <c r="M677" s="42" t="s">
        <v>3788</v>
      </c>
      <c r="N677" s="42" t="s">
        <v>3786</v>
      </c>
      <c r="O677" s="43" t="s">
        <v>3785</v>
      </c>
      <c r="P677" s="43"/>
      <c r="Q677" s="42" t="s">
        <v>45</v>
      </c>
      <c r="R677" s="42" t="s">
        <v>3789</v>
      </c>
      <c r="S677" s="42">
        <v>38610</v>
      </c>
      <c r="T677" s="42">
        <v>7191</v>
      </c>
      <c r="U677" s="42"/>
      <c r="V677" s="42"/>
      <c r="W677" s="44"/>
      <c r="X677" s="42"/>
      <c r="Y677" s="42"/>
      <c r="Z677" s="42"/>
      <c r="AA677" s="42"/>
      <c r="AB677" s="42"/>
      <c r="AC677" s="41"/>
      <c r="AD677" s="42"/>
      <c r="AE677" s="42"/>
      <c r="AF677" s="42"/>
    </row>
    <row r="678" spans="1:32" s="45" customFormat="1" ht="44.25" customHeight="1" x14ac:dyDescent="0.2">
      <c r="A678" s="41" t="s">
        <v>7768</v>
      </c>
      <c r="B678" s="42">
        <v>656702605</v>
      </c>
      <c r="C678" s="41" t="s">
        <v>3660</v>
      </c>
      <c r="D678" s="42" t="s">
        <v>3790</v>
      </c>
      <c r="E678" s="42" t="s">
        <v>3791</v>
      </c>
      <c r="F678" s="42" t="s">
        <v>3792</v>
      </c>
      <c r="G678" s="42" t="s">
        <v>3793</v>
      </c>
      <c r="H678" s="42" t="s">
        <v>3794</v>
      </c>
      <c r="I678" s="42" t="s">
        <v>3795</v>
      </c>
      <c r="J678" s="42" t="s">
        <v>3796</v>
      </c>
      <c r="K678" s="42" t="s">
        <v>3798</v>
      </c>
      <c r="L678" s="42" t="s">
        <v>538</v>
      </c>
      <c r="M678" s="42" t="s">
        <v>2669</v>
      </c>
      <c r="N678" s="42" t="s">
        <v>3799</v>
      </c>
      <c r="O678" s="43" t="s">
        <v>3797</v>
      </c>
      <c r="P678" s="43"/>
      <c r="Q678" s="42">
        <v>93401</v>
      </c>
      <c r="R678" s="42" t="s">
        <v>3800</v>
      </c>
      <c r="S678" s="42">
        <v>39212</v>
      </c>
      <c r="T678" s="42">
        <v>7357</v>
      </c>
      <c r="U678" s="42"/>
      <c r="V678" s="42"/>
      <c r="W678" s="44"/>
      <c r="X678" s="42"/>
      <c r="Y678" s="42"/>
      <c r="Z678" s="42"/>
      <c r="AA678" s="42"/>
      <c r="AB678" s="42"/>
      <c r="AC678" s="41"/>
      <c r="AD678" s="42"/>
      <c r="AE678" s="42"/>
      <c r="AF678" s="42"/>
    </row>
    <row r="679" spans="1:32" s="45" customFormat="1" ht="44.25" customHeight="1" x14ac:dyDescent="0.2">
      <c r="A679" s="41" t="s">
        <v>7769</v>
      </c>
      <c r="B679" s="42">
        <v>733958006</v>
      </c>
      <c r="C679" s="41" t="s">
        <v>3625</v>
      </c>
      <c r="D679" s="42" t="s">
        <v>3801</v>
      </c>
      <c r="E679" s="42" t="s">
        <v>3802</v>
      </c>
      <c r="F679" s="42" t="s">
        <v>3803</v>
      </c>
      <c r="G679" s="42" t="s">
        <v>3804</v>
      </c>
      <c r="H679" s="42" t="s">
        <v>123</v>
      </c>
      <c r="I679" s="42" t="s">
        <v>3805</v>
      </c>
      <c r="J679" s="42" t="s">
        <v>3806</v>
      </c>
      <c r="K679" s="42" t="s">
        <v>3807</v>
      </c>
      <c r="L679" s="42" t="s">
        <v>538</v>
      </c>
      <c r="M679" s="42" t="s">
        <v>3328</v>
      </c>
      <c r="N679" s="42"/>
      <c r="O679" s="43"/>
      <c r="P679" s="43"/>
      <c r="Q679" s="42" t="s">
        <v>368</v>
      </c>
      <c r="R679" s="42" t="s">
        <v>3808</v>
      </c>
      <c r="S679" s="42">
        <v>37970</v>
      </c>
      <c r="T679" s="42">
        <v>6956</v>
      </c>
      <c r="U679" s="42"/>
      <c r="V679" s="42"/>
      <c r="W679" s="44"/>
      <c r="X679" s="42"/>
      <c r="Y679" s="42"/>
      <c r="Z679" s="42"/>
      <c r="AA679" s="42"/>
      <c r="AB679" s="42"/>
      <c r="AC679" s="41"/>
      <c r="AD679" s="42"/>
      <c r="AE679" s="42"/>
      <c r="AF679" s="42"/>
    </row>
    <row r="680" spans="1:32" s="45" customFormat="1" ht="44.25" customHeight="1" x14ac:dyDescent="0.2">
      <c r="A680" s="41" t="s">
        <v>7770</v>
      </c>
      <c r="B680" s="42">
        <v>659660806</v>
      </c>
      <c r="C680" s="41" t="s">
        <v>3625</v>
      </c>
      <c r="D680" s="42" t="s">
        <v>3809</v>
      </c>
      <c r="E680" s="42" t="s">
        <v>3810</v>
      </c>
      <c r="F680" s="42" t="s">
        <v>3811</v>
      </c>
      <c r="G680" s="42" t="s">
        <v>3812</v>
      </c>
      <c r="H680" s="42" t="s">
        <v>3653</v>
      </c>
      <c r="I680" s="42" t="s">
        <v>3813</v>
      </c>
      <c r="J680" s="42" t="s">
        <v>3814</v>
      </c>
      <c r="K680" s="42" t="s">
        <v>3815</v>
      </c>
      <c r="L680" s="42" t="s">
        <v>5311</v>
      </c>
      <c r="M680" s="42" t="s">
        <v>58</v>
      </c>
      <c r="N680" s="42"/>
      <c r="O680" s="43"/>
      <c r="P680" s="43"/>
      <c r="Q680" s="42" t="s">
        <v>368</v>
      </c>
      <c r="R680" s="42" t="s">
        <v>3816</v>
      </c>
      <c r="S680" s="42">
        <v>40032</v>
      </c>
      <c r="T680" s="42">
        <v>7416</v>
      </c>
      <c r="U680" s="42"/>
      <c r="V680" s="42"/>
      <c r="W680" s="44"/>
      <c r="X680" s="42"/>
      <c r="Y680" s="42"/>
      <c r="Z680" s="42"/>
      <c r="AA680" s="42"/>
      <c r="AB680" s="42"/>
      <c r="AC680" s="41"/>
      <c r="AD680" s="42"/>
      <c r="AE680" s="42"/>
      <c r="AF680" s="42"/>
    </row>
    <row r="681" spans="1:32" s="45" customFormat="1" ht="44.25" customHeight="1" x14ac:dyDescent="0.2">
      <c r="A681" s="41" t="s">
        <v>7771</v>
      </c>
      <c r="B681" s="42">
        <v>655691103</v>
      </c>
      <c r="C681" s="41" t="s">
        <v>3817</v>
      </c>
      <c r="D681" s="42" t="s">
        <v>3818</v>
      </c>
      <c r="E681" s="42" t="s">
        <v>3819</v>
      </c>
      <c r="F681" s="42" t="s">
        <v>3820</v>
      </c>
      <c r="G681" s="42" t="s">
        <v>3821</v>
      </c>
      <c r="H681" s="42" t="s">
        <v>1673</v>
      </c>
      <c r="I681" s="42" t="s">
        <v>3822</v>
      </c>
      <c r="J681" s="42" t="s">
        <v>3823</v>
      </c>
      <c r="K681" s="42" t="s">
        <v>3824</v>
      </c>
      <c r="L681" s="42" t="s">
        <v>538</v>
      </c>
      <c r="M681" s="42"/>
      <c r="N681" s="42" t="s">
        <v>3825</v>
      </c>
      <c r="O681" s="43"/>
      <c r="P681" s="43"/>
      <c r="Q681" s="42">
        <v>93401</v>
      </c>
      <c r="R681" s="42" t="s">
        <v>3826</v>
      </c>
      <c r="S681" s="42">
        <v>38915</v>
      </c>
      <c r="T681" s="42">
        <v>7330</v>
      </c>
      <c r="U681" s="42"/>
      <c r="V681" s="42"/>
      <c r="W681" s="44"/>
      <c r="X681" s="42"/>
      <c r="Y681" s="42"/>
      <c r="Z681" s="42"/>
      <c r="AA681" s="42"/>
      <c r="AB681" s="42"/>
      <c r="AC681" s="41"/>
      <c r="AD681" s="42"/>
      <c r="AE681" s="42"/>
      <c r="AF681" s="42"/>
    </row>
    <row r="682" spans="1:32" s="45" customFormat="1" ht="44.25" customHeight="1" x14ac:dyDescent="0.2">
      <c r="A682" s="41" t="s">
        <v>7772</v>
      </c>
      <c r="B682" s="42">
        <v>655097503</v>
      </c>
      <c r="C682" s="41" t="s">
        <v>3625</v>
      </c>
      <c r="D682" s="42" t="s">
        <v>3827</v>
      </c>
      <c r="E682" s="42" t="s">
        <v>3828</v>
      </c>
      <c r="F682" s="42" t="s">
        <v>3829</v>
      </c>
      <c r="G682" s="42" t="s">
        <v>3830</v>
      </c>
      <c r="H682" s="42" t="s">
        <v>3831</v>
      </c>
      <c r="I682" s="42" t="s">
        <v>3832</v>
      </c>
      <c r="J682" s="42" t="s">
        <v>3833</v>
      </c>
      <c r="K682" s="42" t="s">
        <v>3834</v>
      </c>
      <c r="L682" s="42" t="s">
        <v>47</v>
      </c>
      <c r="M682" s="42" t="s">
        <v>575</v>
      </c>
      <c r="N682" s="42" t="s">
        <v>3835</v>
      </c>
      <c r="O682" s="43"/>
      <c r="P682" s="43"/>
      <c r="Q682" s="42" t="s">
        <v>45</v>
      </c>
      <c r="R682" s="42" t="s">
        <v>3836</v>
      </c>
      <c r="S682" s="42">
        <v>38617</v>
      </c>
      <c r="T682" s="42">
        <v>7192</v>
      </c>
      <c r="U682" s="42"/>
      <c r="V682" s="42"/>
      <c r="W682" s="44"/>
      <c r="X682" s="42"/>
      <c r="Y682" s="42"/>
      <c r="Z682" s="42"/>
      <c r="AA682" s="42"/>
      <c r="AB682" s="42"/>
      <c r="AC682" s="41"/>
      <c r="AD682" s="42"/>
      <c r="AE682" s="42"/>
      <c r="AF682" s="42"/>
    </row>
    <row r="683" spans="1:32" s="45" customFormat="1" ht="44.25" customHeight="1" x14ac:dyDescent="0.2">
      <c r="A683" s="41" t="s">
        <v>3837</v>
      </c>
      <c r="B683" s="42">
        <v>658880209</v>
      </c>
      <c r="C683" s="41" t="s">
        <v>1356</v>
      </c>
      <c r="D683" s="42" t="s">
        <v>3838</v>
      </c>
      <c r="E683" s="42" t="s">
        <v>3839</v>
      </c>
      <c r="F683" s="42" t="s">
        <v>3840</v>
      </c>
      <c r="G683" s="42" t="s">
        <v>3841</v>
      </c>
      <c r="H683" s="42" t="s">
        <v>3842</v>
      </c>
      <c r="I683" s="42" t="s">
        <v>3842</v>
      </c>
      <c r="J683" s="42" t="s">
        <v>3843</v>
      </c>
      <c r="K683" s="42" t="s">
        <v>3845</v>
      </c>
      <c r="L683" s="42" t="s">
        <v>47</v>
      </c>
      <c r="M683" s="42" t="s">
        <v>3847</v>
      </c>
      <c r="N683" s="42" t="s">
        <v>3846</v>
      </c>
      <c r="O683" s="43" t="s">
        <v>3844</v>
      </c>
      <c r="P683" s="43"/>
      <c r="Q683" s="42" t="s">
        <v>83</v>
      </c>
      <c r="R683" s="42" t="s">
        <v>3848</v>
      </c>
      <c r="S683" s="42">
        <v>39713</v>
      </c>
      <c r="T683" s="42">
        <v>7404</v>
      </c>
      <c r="U683" s="42"/>
      <c r="V683" s="42"/>
      <c r="W683" s="44"/>
      <c r="X683" s="42"/>
      <c r="Y683" s="42"/>
      <c r="Z683" s="42"/>
      <c r="AA683" s="42"/>
      <c r="AB683" s="42"/>
      <c r="AC683" s="41"/>
      <c r="AD683" s="42"/>
      <c r="AE683" s="42"/>
      <c r="AF683" s="42"/>
    </row>
    <row r="684" spans="1:32" s="45" customFormat="1" ht="44.25" customHeight="1" x14ac:dyDescent="0.2">
      <c r="A684" s="41" t="s">
        <v>7773</v>
      </c>
      <c r="B684" s="42">
        <v>718283000</v>
      </c>
      <c r="C684" s="41" t="s">
        <v>3636</v>
      </c>
      <c r="D684" s="42" t="s">
        <v>3849</v>
      </c>
      <c r="E684" s="42" t="s">
        <v>3850</v>
      </c>
      <c r="F684" s="42" t="s">
        <v>3851</v>
      </c>
      <c r="G684" s="42" t="s">
        <v>6073</v>
      </c>
      <c r="H684" s="42" t="s">
        <v>3852</v>
      </c>
      <c r="I684" s="42" t="s">
        <v>6074</v>
      </c>
      <c r="J684" s="42" t="s">
        <v>6075</v>
      </c>
      <c r="K684" s="42" t="s">
        <v>3854</v>
      </c>
      <c r="L684" s="42" t="s">
        <v>47</v>
      </c>
      <c r="M684" s="42" t="s">
        <v>3856</v>
      </c>
      <c r="N684" s="42" t="s">
        <v>3855</v>
      </c>
      <c r="O684" s="43" t="s">
        <v>3853</v>
      </c>
      <c r="P684" s="43"/>
      <c r="Q684" s="42" t="s">
        <v>45</v>
      </c>
      <c r="R684" s="42" t="s">
        <v>3857</v>
      </c>
      <c r="S684" s="42">
        <v>37119</v>
      </c>
      <c r="T684" s="42">
        <v>7449</v>
      </c>
      <c r="U684" s="42"/>
      <c r="V684" s="42"/>
      <c r="W684" s="44"/>
      <c r="X684" s="42"/>
      <c r="Y684" s="42"/>
      <c r="Z684" s="42"/>
      <c r="AA684" s="42"/>
      <c r="AB684" s="42"/>
      <c r="AC684" s="41"/>
      <c r="AD684" s="42"/>
      <c r="AE684" s="42"/>
      <c r="AF684" s="42"/>
    </row>
    <row r="685" spans="1:32" s="45" customFormat="1" ht="44.25" customHeight="1" x14ac:dyDescent="0.2">
      <c r="A685" s="41" t="s">
        <v>7774</v>
      </c>
      <c r="B685" s="42">
        <v>657699209</v>
      </c>
      <c r="C685" s="41" t="s">
        <v>3636</v>
      </c>
      <c r="D685" s="42" t="s">
        <v>3858</v>
      </c>
      <c r="E685" s="42" t="s">
        <v>3859</v>
      </c>
      <c r="F685" s="42" t="s">
        <v>3860</v>
      </c>
      <c r="G685" s="42" t="s">
        <v>3861</v>
      </c>
      <c r="H685" s="42" t="s">
        <v>3862</v>
      </c>
      <c r="I685" s="42" t="s">
        <v>3863</v>
      </c>
      <c r="J685" s="42" t="s">
        <v>3864</v>
      </c>
      <c r="K685" s="42" t="s">
        <v>3865</v>
      </c>
      <c r="L685" s="42" t="s">
        <v>538</v>
      </c>
      <c r="M685" s="42" t="s">
        <v>681</v>
      </c>
      <c r="N685" s="42" t="s">
        <v>3866</v>
      </c>
      <c r="O685" s="43"/>
      <c r="P685" s="43"/>
      <c r="Q685" s="42" t="s">
        <v>45</v>
      </c>
      <c r="R685" s="42" t="s">
        <v>682</v>
      </c>
      <c r="S685" s="42">
        <v>41288</v>
      </c>
      <c r="T685" s="42">
        <v>7469</v>
      </c>
      <c r="U685" s="42"/>
      <c r="V685" s="42"/>
      <c r="W685" s="44"/>
      <c r="X685" s="42"/>
      <c r="Y685" s="42"/>
      <c r="Z685" s="42"/>
      <c r="AA685" s="42"/>
      <c r="AB685" s="42"/>
      <c r="AC685" s="41"/>
      <c r="AD685" s="42"/>
      <c r="AE685" s="42"/>
      <c r="AF685" s="42"/>
    </row>
    <row r="686" spans="1:32" s="45" customFormat="1" ht="44.25" customHeight="1" x14ac:dyDescent="0.2">
      <c r="A686" s="41" t="s">
        <v>7775</v>
      </c>
      <c r="B686" s="42">
        <v>653173105</v>
      </c>
      <c r="C686" s="41" t="s">
        <v>3671</v>
      </c>
      <c r="D686" s="42" t="s">
        <v>3867</v>
      </c>
      <c r="E686" s="42" t="s">
        <v>3868</v>
      </c>
      <c r="F686" s="42" t="s">
        <v>3869</v>
      </c>
      <c r="G686" s="42" t="s">
        <v>3870</v>
      </c>
      <c r="H686" s="42" t="s">
        <v>3871</v>
      </c>
      <c r="I686" s="42" t="s">
        <v>3872</v>
      </c>
      <c r="J686" s="42" t="s">
        <v>3873</v>
      </c>
      <c r="K686" s="42" t="s">
        <v>3874</v>
      </c>
      <c r="L686" s="42" t="s">
        <v>538</v>
      </c>
      <c r="M686" s="42" t="s">
        <v>3875</v>
      </c>
      <c r="N686" s="42"/>
      <c r="O686" s="43"/>
      <c r="P686" s="43"/>
      <c r="Q686" s="42" t="s">
        <v>1094</v>
      </c>
      <c r="R686" s="42" t="s">
        <v>5298</v>
      </c>
      <c r="S686" s="42">
        <v>41493</v>
      </c>
      <c r="T686" s="42">
        <v>7332</v>
      </c>
      <c r="U686" s="42"/>
      <c r="V686" s="42"/>
      <c r="W686" s="44"/>
      <c r="X686" s="42"/>
      <c r="Y686" s="42"/>
      <c r="Z686" s="42"/>
      <c r="AA686" s="42"/>
      <c r="AB686" s="42"/>
      <c r="AC686" s="41"/>
      <c r="AD686" s="42"/>
      <c r="AE686" s="42"/>
      <c r="AF686" s="42"/>
    </row>
    <row r="687" spans="1:32" s="45" customFormat="1" ht="44.25" customHeight="1" x14ac:dyDescent="0.2">
      <c r="A687" s="41" t="s">
        <v>7776</v>
      </c>
      <c r="B687" s="42">
        <v>732191003</v>
      </c>
      <c r="C687" s="41" t="s">
        <v>3671</v>
      </c>
      <c r="D687" s="42" t="s">
        <v>3876</v>
      </c>
      <c r="E687" s="42" t="s">
        <v>3877</v>
      </c>
      <c r="F687" s="42" t="s">
        <v>3878</v>
      </c>
      <c r="G687" s="42" t="s">
        <v>3879</v>
      </c>
      <c r="H687" s="42" t="s">
        <v>63</v>
      </c>
      <c r="I687" s="42" t="s">
        <v>3880</v>
      </c>
      <c r="J687" s="42" t="s">
        <v>3881</v>
      </c>
      <c r="K687" s="42" t="s">
        <v>3882</v>
      </c>
      <c r="L687" s="42" t="s">
        <v>538</v>
      </c>
      <c r="M687" s="42" t="s">
        <v>681</v>
      </c>
      <c r="N687" s="42"/>
      <c r="O687" s="43"/>
      <c r="P687" s="43"/>
      <c r="Q687" s="42" t="s">
        <v>368</v>
      </c>
      <c r="R687" s="42" t="s">
        <v>3883</v>
      </c>
      <c r="S687" s="42">
        <v>37970</v>
      </c>
      <c r="T687" s="42">
        <v>7026</v>
      </c>
      <c r="U687" s="42"/>
      <c r="V687" s="42"/>
      <c r="W687" s="44"/>
      <c r="X687" s="42"/>
      <c r="Y687" s="42"/>
      <c r="Z687" s="42"/>
      <c r="AA687" s="42"/>
      <c r="AB687" s="42"/>
      <c r="AC687" s="41"/>
      <c r="AD687" s="42"/>
      <c r="AE687" s="42"/>
      <c r="AF687" s="42"/>
    </row>
    <row r="688" spans="1:32" s="45" customFormat="1" ht="44.25" customHeight="1" x14ac:dyDescent="0.2">
      <c r="A688" s="41" t="s">
        <v>7777</v>
      </c>
      <c r="B688" s="42">
        <v>654851603</v>
      </c>
      <c r="C688" s="41" t="s">
        <v>3671</v>
      </c>
      <c r="D688" s="42" t="s">
        <v>3884</v>
      </c>
      <c r="E688" s="42" t="s">
        <v>3885</v>
      </c>
      <c r="F688" s="42" t="s">
        <v>3886</v>
      </c>
      <c r="G688" s="42" t="s">
        <v>3887</v>
      </c>
      <c r="H688" s="42" t="s">
        <v>3888</v>
      </c>
      <c r="I688" s="42" t="s">
        <v>3889</v>
      </c>
      <c r="J688" s="42" t="s">
        <v>3890</v>
      </c>
      <c r="K688" s="42" t="s">
        <v>3891</v>
      </c>
      <c r="L688" s="42" t="s">
        <v>5311</v>
      </c>
      <c r="M688" s="42" t="s">
        <v>3892</v>
      </c>
      <c r="N688" s="42"/>
      <c r="O688" s="43"/>
      <c r="P688" s="43"/>
      <c r="Q688" s="42" t="s">
        <v>368</v>
      </c>
      <c r="R688" s="42" t="s">
        <v>3893</v>
      </c>
      <c r="S688" s="42">
        <v>38503</v>
      </c>
      <c r="T688" s="42">
        <v>7171</v>
      </c>
      <c r="U688" s="42"/>
      <c r="V688" s="42"/>
      <c r="W688" s="44"/>
      <c r="X688" s="42"/>
      <c r="Y688" s="42"/>
      <c r="Z688" s="42"/>
      <c r="AA688" s="42"/>
      <c r="AB688" s="42"/>
      <c r="AC688" s="41"/>
      <c r="AD688" s="42"/>
      <c r="AE688" s="42"/>
      <c r="AF688" s="42"/>
    </row>
    <row r="689" spans="1:32" s="45" customFormat="1" ht="44.25" customHeight="1" x14ac:dyDescent="0.2">
      <c r="A689" s="41" t="s">
        <v>7778</v>
      </c>
      <c r="B689" s="42">
        <v>757565005</v>
      </c>
      <c r="C689" s="41" t="s">
        <v>3625</v>
      </c>
      <c r="D689" s="42" t="s">
        <v>3948</v>
      </c>
      <c r="E689" s="42" t="s">
        <v>3949</v>
      </c>
      <c r="F689" s="42" t="s">
        <v>3950</v>
      </c>
      <c r="G689" s="42" t="s">
        <v>3951</v>
      </c>
      <c r="H689" s="42" t="s">
        <v>123</v>
      </c>
      <c r="I689" s="42" t="s">
        <v>3952</v>
      </c>
      <c r="J689" s="42" t="s">
        <v>3953</v>
      </c>
      <c r="K689" s="42" t="s">
        <v>3954</v>
      </c>
      <c r="L689" s="42" t="s">
        <v>47</v>
      </c>
      <c r="M689" s="42" t="s">
        <v>575</v>
      </c>
      <c r="N689" s="42"/>
      <c r="O689" s="43"/>
      <c r="P689" s="43"/>
      <c r="Q689" s="42" t="s">
        <v>368</v>
      </c>
      <c r="R689" s="42" t="s">
        <v>3955</v>
      </c>
      <c r="S689" s="42">
        <v>38715</v>
      </c>
      <c r="T689" s="42">
        <v>7241</v>
      </c>
      <c r="U689" s="42"/>
      <c r="V689" s="42"/>
      <c r="W689" s="44"/>
      <c r="X689" s="42"/>
      <c r="Y689" s="42"/>
      <c r="Z689" s="42"/>
      <c r="AA689" s="42"/>
      <c r="AB689" s="42"/>
      <c r="AC689" s="41"/>
      <c r="AD689" s="42"/>
      <c r="AE689" s="42"/>
      <c r="AF689" s="42"/>
    </row>
    <row r="690" spans="1:32" s="45" customFormat="1" ht="44.25" customHeight="1" x14ac:dyDescent="0.2">
      <c r="A690" s="41" t="s">
        <v>7779</v>
      </c>
      <c r="B690" s="42">
        <v>728421002</v>
      </c>
      <c r="C690" s="41" t="s">
        <v>3671</v>
      </c>
      <c r="D690" s="42" t="s">
        <v>3894</v>
      </c>
      <c r="E690" s="42" t="s">
        <v>3895</v>
      </c>
      <c r="F690" s="42" t="s">
        <v>3896</v>
      </c>
      <c r="G690" s="42" t="s">
        <v>3897</v>
      </c>
      <c r="H690" s="42" t="s">
        <v>1373</v>
      </c>
      <c r="I690" s="42" t="s">
        <v>3898</v>
      </c>
      <c r="J690" s="42" t="s">
        <v>3899</v>
      </c>
      <c r="K690" s="42" t="s">
        <v>3900</v>
      </c>
      <c r="L690" s="42" t="s">
        <v>538</v>
      </c>
      <c r="M690" s="42" t="s">
        <v>2403</v>
      </c>
      <c r="N690" s="42"/>
      <c r="O690" s="43"/>
      <c r="P690" s="43"/>
      <c r="Q690" s="42" t="s">
        <v>368</v>
      </c>
      <c r="R690" s="42" t="s">
        <v>3901</v>
      </c>
      <c r="S690" s="42">
        <v>37970</v>
      </c>
      <c r="T690" s="42">
        <v>6939</v>
      </c>
      <c r="U690" s="42"/>
      <c r="V690" s="42"/>
      <c r="W690" s="44"/>
      <c r="X690" s="42"/>
      <c r="Y690" s="42"/>
      <c r="Z690" s="42"/>
      <c r="AA690" s="42"/>
      <c r="AB690" s="42"/>
      <c r="AC690" s="41"/>
      <c r="AD690" s="42"/>
      <c r="AE690" s="42"/>
      <c r="AF690" s="42"/>
    </row>
    <row r="691" spans="1:32" s="45" customFormat="1" ht="44.25" customHeight="1" x14ac:dyDescent="0.2">
      <c r="A691" s="41" t="s">
        <v>7780</v>
      </c>
      <c r="B691" s="42">
        <v>754998008</v>
      </c>
      <c r="C691" s="41" t="s">
        <v>3671</v>
      </c>
      <c r="D691" s="42" t="s">
        <v>3902</v>
      </c>
      <c r="E691" s="42" t="s">
        <v>3903</v>
      </c>
      <c r="F691" s="42" t="s">
        <v>3904</v>
      </c>
      <c r="G691" s="42" t="s">
        <v>3905</v>
      </c>
      <c r="H691" s="42" t="s">
        <v>3906</v>
      </c>
      <c r="I691" s="42" t="s">
        <v>3907</v>
      </c>
      <c r="J691" s="42" t="s">
        <v>3908</v>
      </c>
      <c r="K691" s="42" t="s">
        <v>3909</v>
      </c>
      <c r="L691" s="42" t="s">
        <v>538</v>
      </c>
      <c r="M691" s="42" t="s">
        <v>187</v>
      </c>
      <c r="N691" s="42"/>
      <c r="O691" s="43"/>
      <c r="P691" s="43"/>
      <c r="Q691" s="42" t="s">
        <v>368</v>
      </c>
      <c r="R691" s="42" t="s">
        <v>3883</v>
      </c>
      <c r="S691" s="42">
        <v>37970</v>
      </c>
      <c r="T691" s="42">
        <v>7043</v>
      </c>
      <c r="U691" s="42"/>
      <c r="V691" s="42"/>
      <c r="W691" s="44"/>
      <c r="X691" s="42"/>
      <c r="Y691" s="42"/>
      <c r="Z691" s="42"/>
      <c r="AA691" s="42"/>
      <c r="AB691" s="42"/>
      <c r="AC691" s="41"/>
      <c r="AD691" s="42"/>
      <c r="AE691" s="42"/>
      <c r="AF691" s="42"/>
    </row>
    <row r="692" spans="1:32" s="45" customFormat="1" ht="44.25" customHeight="1" x14ac:dyDescent="0.2">
      <c r="A692" s="41" t="s">
        <v>7781</v>
      </c>
      <c r="B692" s="42">
        <v>655994203</v>
      </c>
      <c r="C692" s="41" t="s">
        <v>3660</v>
      </c>
      <c r="D692" s="42" t="s">
        <v>3910</v>
      </c>
      <c r="E692" s="42" t="s">
        <v>3911</v>
      </c>
      <c r="F692" s="42" t="s">
        <v>3912</v>
      </c>
      <c r="G692" s="42" t="s">
        <v>3913</v>
      </c>
      <c r="H692" s="42" t="s">
        <v>1673</v>
      </c>
      <c r="I692" s="42" t="s">
        <v>3914</v>
      </c>
      <c r="J692" s="42" t="s">
        <v>3915</v>
      </c>
      <c r="K692" s="42" t="s">
        <v>3916</v>
      </c>
      <c r="L692" s="42" t="s">
        <v>47</v>
      </c>
      <c r="M692" s="42" t="s">
        <v>2291</v>
      </c>
      <c r="N692" s="42"/>
      <c r="O692" s="43"/>
      <c r="P692" s="43"/>
      <c r="Q692" s="42">
        <v>93401</v>
      </c>
      <c r="R692" s="42" t="s">
        <v>3917</v>
      </c>
      <c r="S692" s="42">
        <v>38860</v>
      </c>
      <c r="T692" s="42">
        <v>7321</v>
      </c>
      <c r="U692" s="42"/>
      <c r="V692" s="42"/>
      <c r="W692" s="44"/>
      <c r="X692" s="42"/>
      <c r="Y692" s="42"/>
      <c r="Z692" s="42"/>
      <c r="AA692" s="42"/>
      <c r="AB692" s="42"/>
      <c r="AC692" s="41"/>
      <c r="AD692" s="42"/>
      <c r="AE692" s="42"/>
      <c r="AF692" s="42"/>
    </row>
    <row r="693" spans="1:32" s="45" customFormat="1" ht="44.25" customHeight="1" x14ac:dyDescent="0.2">
      <c r="A693" s="41" t="s">
        <v>3918</v>
      </c>
      <c r="B693" s="42">
        <v>653583001</v>
      </c>
      <c r="C693" s="41" t="s">
        <v>3671</v>
      </c>
      <c r="D693" s="42" t="s">
        <v>3919</v>
      </c>
      <c r="E693" s="42" t="s">
        <v>3920</v>
      </c>
      <c r="F693" s="42" t="s">
        <v>3921</v>
      </c>
      <c r="G693" s="42" t="s">
        <v>3922</v>
      </c>
      <c r="H693" s="42" t="s">
        <v>3923</v>
      </c>
      <c r="I693" s="42" t="s">
        <v>3924</v>
      </c>
      <c r="J693" s="42" t="s">
        <v>3925</v>
      </c>
      <c r="K693" s="42" t="s">
        <v>3927</v>
      </c>
      <c r="L693" s="42" t="s">
        <v>5315</v>
      </c>
      <c r="M693" s="42" t="s">
        <v>872</v>
      </c>
      <c r="N693" s="42" t="s">
        <v>3928</v>
      </c>
      <c r="O693" s="43" t="s">
        <v>3926</v>
      </c>
      <c r="P693" s="43"/>
      <c r="Q693" s="42" t="s">
        <v>368</v>
      </c>
      <c r="R693" s="42" t="s">
        <v>3929</v>
      </c>
      <c r="S693" s="42">
        <v>39693</v>
      </c>
      <c r="T693" s="42">
        <v>7401</v>
      </c>
      <c r="U693" s="42"/>
      <c r="V693" s="42"/>
      <c r="W693" s="44"/>
      <c r="X693" s="42"/>
      <c r="Y693" s="42"/>
      <c r="Z693" s="42"/>
      <c r="AA693" s="42"/>
      <c r="AB693" s="42"/>
      <c r="AC693" s="41"/>
      <c r="AD693" s="42"/>
      <c r="AE693" s="42"/>
      <c r="AF693" s="42"/>
    </row>
    <row r="694" spans="1:32" s="45" customFormat="1" ht="44.25" customHeight="1" x14ac:dyDescent="0.2">
      <c r="A694" s="41" t="s">
        <v>7782</v>
      </c>
      <c r="B694" s="42">
        <v>652167306</v>
      </c>
      <c r="C694" s="41" t="s">
        <v>3625</v>
      </c>
      <c r="D694" s="42" t="s">
        <v>3930</v>
      </c>
      <c r="E694" s="42" t="s">
        <v>3931</v>
      </c>
      <c r="F694" s="42" t="s">
        <v>3932</v>
      </c>
      <c r="G694" s="42" t="s">
        <v>3933</v>
      </c>
      <c r="H694" s="42" t="s">
        <v>123</v>
      </c>
      <c r="I694" s="42" t="s">
        <v>123</v>
      </c>
      <c r="J694" s="42" t="s">
        <v>3934</v>
      </c>
      <c r="K694" s="42" t="s">
        <v>3935</v>
      </c>
      <c r="L694" s="42" t="s">
        <v>47</v>
      </c>
      <c r="M694" s="42" t="s">
        <v>3936</v>
      </c>
      <c r="N694" s="42"/>
      <c r="O694" s="43"/>
      <c r="P694" s="43"/>
      <c r="Q694" s="42" t="s">
        <v>368</v>
      </c>
      <c r="R694" s="42" t="s">
        <v>3937</v>
      </c>
      <c r="S694" s="42">
        <v>38713</v>
      </c>
      <c r="T694" s="42">
        <v>7238</v>
      </c>
      <c r="U694" s="42"/>
      <c r="V694" s="42"/>
      <c r="W694" s="44"/>
      <c r="X694" s="42"/>
      <c r="Y694" s="42"/>
      <c r="Z694" s="42"/>
      <c r="AA694" s="42"/>
      <c r="AB694" s="42"/>
      <c r="AC694" s="41"/>
      <c r="AD694" s="42"/>
      <c r="AE694" s="42"/>
      <c r="AF694" s="42"/>
    </row>
    <row r="695" spans="1:32" s="45" customFormat="1" ht="44.25" customHeight="1" x14ac:dyDescent="0.2">
      <c r="A695" s="41" t="s">
        <v>7783</v>
      </c>
      <c r="B695" s="42">
        <v>745445004</v>
      </c>
      <c r="C695" s="41" t="s">
        <v>3671</v>
      </c>
      <c r="D695" s="42" t="s">
        <v>3938</v>
      </c>
      <c r="E695" s="42" t="s">
        <v>3939</v>
      </c>
      <c r="F695" s="42" t="s">
        <v>3940</v>
      </c>
      <c r="G695" s="42" t="s">
        <v>3941</v>
      </c>
      <c r="H695" s="42" t="s">
        <v>3943</v>
      </c>
      <c r="I695" s="42"/>
      <c r="J695" s="42" t="s">
        <v>3944</v>
      </c>
      <c r="K695" s="42" t="s">
        <v>3942</v>
      </c>
      <c r="L695" s="42" t="s">
        <v>538</v>
      </c>
      <c r="M695" s="42" t="s">
        <v>395</v>
      </c>
      <c r="N695" s="42" t="s">
        <v>3945</v>
      </c>
      <c r="O695" s="43" t="s">
        <v>3946</v>
      </c>
      <c r="P695" s="43"/>
      <c r="Q695" s="42" t="s">
        <v>1046</v>
      </c>
      <c r="R695" s="42" t="s">
        <v>3947</v>
      </c>
      <c r="S695" s="42">
        <v>38159</v>
      </c>
      <c r="T695" s="42">
        <v>7131</v>
      </c>
      <c r="U695" s="42"/>
      <c r="V695" s="42"/>
      <c r="W695" s="44"/>
      <c r="X695" s="42"/>
      <c r="Y695" s="42"/>
      <c r="Z695" s="42"/>
      <c r="AA695" s="42"/>
      <c r="AB695" s="42"/>
      <c r="AC695" s="41"/>
      <c r="AD695" s="42"/>
      <c r="AE695" s="42"/>
      <c r="AF695" s="42"/>
    </row>
    <row r="696" spans="1:32" s="45" customFormat="1" ht="44.25" customHeight="1" x14ac:dyDescent="0.2">
      <c r="A696" s="41" t="s">
        <v>7784</v>
      </c>
      <c r="B696" s="42" t="s">
        <v>8579</v>
      </c>
      <c r="C696" s="41" t="s">
        <v>3671</v>
      </c>
      <c r="D696" s="42" t="s">
        <v>3956</v>
      </c>
      <c r="E696" s="42" t="s">
        <v>3957</v>
      </c>
      <c r="F696" s="42" t="s">
        <v>3958</v>
      </c>
      <c r="G696" s="42" t="s">
        <v>3959</v>
      </c>
      <c r="H696" s="42" t="s">
        <v>3611</v>
      </c>
      <c r="I696" s="42" t="s">
        <v>3960</v>
      </c>
      <c r="J696" s="42" t="s">
        <v>3961</v>
      </c>
      <c r="K696" s="42" t="s">
        <v>3962</v>
      </c>
      <c r="L696" s="42" t="s">
        <v>47</v>
      </c>
      <c r="M696" s="42" t="s">
        <v>732</v>
      </c>
      <c r="N696" s="42"/>
      <c r="O696" s="43"/>
      <c r="P696" s="43"/>
      <c r="Q696" s="42" t="s">
        <v>368</v>
      </c>
      <c r="R696" s="42" t="s">
        <v>3963</v>
      </c>
      <c r="S696" s="42">
        <v>37970</v>
      </c>
      <c r="T696" s="42">
        <v>7119</v>
      </c>
      <c r="U696" s="42"/>
      <c r="V696" s="42"/>
      <c r="W696" s="44"/>
      <c r="X696" s="42"/>
      <c r="Y696" s="42"/>
      <c r="Z696" s="42"/>
      <c r="AA696" s="42"/>
      <c r="AB696" s="42"/>
      <c r="AC696" s="41"/>
      <c r="AD696" s="42"/>
      <c r="AE696" s="42"/>
      <c r="AF696" s="42"/>
    </row>
    <row r="697" spans="1:32" s="45" customFormat="1" ht="44.25" customHeight="1" x14ac:dyDescent="0.2">
      <c r="A697" s="41" t="s">
        <v>7785</v>
      </c>
      <c r="B697" s="42">
        <v>751175000</v>
      </c>
      <c r="C697" s="41" t="s">
        <v>3625</v>
      </c>
      <c r="D697" s="42" t="s">
        <v>3964</v>
      </c>
      <c r="E697" s="42" t="s">
        <v>3965</v>
      </c>
      <c r="F697" s="42" t="s">
        <v>3966</v>
      </c>
      <c r="G697" s="42" t="s">
        <v>3967</v>
      </c>
      <c r="H697" s="42" t="s">
        <v>3968</v>
      </c>
      <c r="I697" s="42" t="s">
        <v>3969</v>
      </c>
      <c r="J697" s="42" t="s">
        <v>3970</v>
      </c>
      <c r="K697" s="42" t="s">
        <v>3971</v>
      </c>
      <c r="L697" s="42" t="s">
        <v>47</v>
      </c>
      <c r="M697" s="42" t="s">
        <v>2978</v>
      </c>
      <c r="N697" s="42"/>
      <c r="O697" s="43"/>
      <c r="P697" s="43"/>
      <c r="Q697" s="42" t="s">
        <v>552</v>
      </c>
      <c r="R697" s="42" t="s">
        <v>3972</v>
      </c>
      <c r="S697" s="42">
        <v>40485</v>
      </c>
      <c r="T697" s="42">
        <v>7434</v>
      </c>
      <c r="U697" s="42"/>
      <c r="V697" s="42"/>
      <c r="W697" s="44"/>
      <c r="X697" s="42"/>
      <c r="Y697" s="42"/>
      <c r="Z697" s="42"/>
      <c r="AA697" s="42"/>
      <c r="AB697" s="42"/>
      <c r="AC697" s="41"/>
      <c r="AD697" s="42"/>
      <c r="AE697" s="42"/>
      <c r="AF697" s="42"/>
    </row>
    <row r="698" spans="1:32" s="45" customFormat="1" ht="44.25" customHeight="1" x14ac:dyDescent="0.2">
      <c r="A698" s="41" t="s">
        <v>7786</v>
      </c>
      <c r="B698" s="42">
        <v>737523004</v>
      </c>
      <c r="C698" s="41" t="s">
        <v>3625</v>
      </c>
      <c r="D698" s="42" t="s">
        <v>3973</v>
      </c>
      <c r="E698" s="42" t="s">
        <v>3974</v>
      </c>
      <c r="F698" s="42" t="s">
        <v>3975</v>
      </c>
      <c r="G698" s="42" t="s">
        <v>3976</v>
      </c>
      <c r="H698" s="42" t="s">
        <v>3611</v>
      </c>
      <c r="I698" s="42" t="s">
        <v>3977</v>
      </c>
      <c r="J698" s="42" t="s">
        <v>3978</v>
      </c>
      <c r="K698" s="42" t="s">
        <v>3979</v>
      </c>
      <c r="L698" s="42" t="s">
        <v>47</v>
      </c>
      <c r="M698" s="42" t="s">
        <v>3286</v>
      </c>
      <c r="N698" s="42" t="s">
        <v>3980</v>
      </c>
      <c r="O698" s="43"/>
      <c r="P698" s="43"/>
      <c r="Q698" s="42" t="s">
        <v>83</v>
      </c>
      <c r="R698" s="42" t="s">
        <v>3981</v>
      </c>
      <c r="S698" s="42">
        <v>37970</v>
      </c>
      <c r="T698" s="42">
        <v>7122</v>
      </c>
      <c r="U698" s="42"/>
      <c r="V698" s="42"/>
      <c r="W698" s="44"/>
      <c r="X698" s="42"/>
      <c r="Y698" s="42"/>
      <c r="Z698" s="42"/>
      <c r="AA698" s="42"/>
      <c r="AB698" s="42"/>
      <c r="AC698" s="41"/>
      <c r="AD698" s="42"/>
      <c r="AE698" s="42"/>
      <c r="AF698" s="42"/>
    </row>
    <row r="699" spans="1:32" s="45" customFormat="1" ht="44.25" customHeight="1" x14ac:dyDescent="0.2">
      <c r="A699" s="41" t="s">
        <v>3982</v>
      </c>
      <c r="B699" s="42">
        <v>650199650</v>
      </c>
      <c r="C699" s="41" t="s">
        <v>3983</v>
      </c>
      <c r="D699" s="42" t="s">
        <v>3984</v>
      </c>
      <c r="E699" s="42" t="s">
        <v>3985</v>
      </c>
      <c r="F699" s="42" t="s">
        <v>3986</v>
      </c>
      <c r="G699" s="42" t="s">
        <v>3987</v>
      </c>
      <c r="H699" s="42" t="s">
        <v>827</v>
      </c>
      <c r="I699" s="42" t="s">
        <v>3988</v>
      </c>
      <c r="J699" s="42" t="s">
        <v>3989</v>
      </c>
      <c r="K699" s="42" t="s">
        <v>3991</v>
      </c>
      <c r="L699" s="42" t="s">
        <v>538</v>
      </c>
      <c r="M699" s="42" t="s">
        <v>3993</v>
      </c>
      <c r="N699" s="42" t="s">
        <v>3992</v>
      </c>
      <c r="O699" s="43" t="s">
        <v>3990</v>
      </c>
      <c r="P699" s="43"/>
      <c r="Q699" s="42">
        <v>93401</v>
      </c>
      <c r="R699" s="42" t="s">
        <v>3994</v>
      </c>
      <c r="S699" s="42">
        <v>42762</v>
      </c>
      <c r="T699" s="42">
        <v>7625</v>
      </c>
      <c r="U699" s="42"/>
      <c r="V699" s="42"/>
      <c r="W699" s="44"/>
      <c r="X699" s="42"/>
      <c r="Y699" s="42"/>
      <c r="Z699" s="42"/>
      <c r="AA699" s="42"/>
      <c r="AB699" s="42"/>
      <c r="AC699" s="41"/>
      <c r="AD699" s="42"/>
      <c r="AE699" s="42"/>
      <c r="AF699" s="42"/>
    </row>
    <row r="700" spans="1:32" s="45" customFormat="1" ht="44.25" customHeight="1" x14ac:dyDescent="0.2">
      <c r="A700" s="41" t="s">
        <v>7787</v>
      </c>
      <c r="B700" s="42">
        <v>747168008</v>
      </c>
      <c r="C700" s="41" t="s">
        <v>3995</v>
      </c>
      <c r="D700" s="42" t="s">
        <v>3996</v>
      </c>
      <c r="E700" s="42" t="s">
        <v>7788</v>
      </c>
      <c r="F700" s="42" t="s">
        <v>3997</v>
      </c>
      <c r="G700" s="42" t="s">
        <v>7789</v>
      </c>
      <c r="H700" s="42" t="s">
        <v>1533</v>
      </c>
      <c r="I700" s="42" t="s">
        <v>6467</v>
      </c>
      <c r="J700" s="42" t="s">
        <v>3998</v>
      </c>
      <c r="K700" s="42" t="s">
        <v>3999</v>
      </c>
      <c r="L700" s="42" t="s">
        <v>538</v>
      </c>
      <c r="M700" s="42" t="s">
        <v>4000</v>
      </c>
      <c r="N700" s="42" t="s">
        <v>7790</v>
      </c>
      <c r="O700" s="43" t="s">
        <v>7791</v>
      </c>
      <c r="P700" s="43"/>
      <c r="Q700" s="42" t="s">
        <v>1046</v>
      </c>
      <c r="R700" s="42" t="s">
        <v>7289</v>
      </c>
      <c r="S700" s="42">
        <v>37970</v>
      </c>
      <c r="T700" s="42">
        <v>7010</v>
      </c>
      <c r="U700" s="42"/>
      <c r="V700" s="42"/>
      <c r="W700" s="44"/>
      <c r="X700" s="42"/>
      <c r="Y700" s="42"/>
      <c r="Z700" s="42"/>
      <c r="AA700" s="42"/>
      <c r="AB700" s="42"/>
      <c r="AC700" s="41"/>
      <c r="AD700" s="42"/>
      <c r="AE700" s="42"/>
      <c r="AF700" s="42"/>
    </row>
    <row r="701" spans="1:32" s="45" customFormat="1" ht="44.25" customHeight="1" x14ac:dyDescent="0.2">
      <c r="A701" s="41" t="s">
        <v>7792</v>
      </c>
      <c r="B701" s="42" t="s">
        <v>8580</v>
      </c>
      <c r="C701" s="41" t="s">
        <v>4001</v>
      </c>
      <c r="D701" s="42" t="s">
        <v>4002</v>
      </c>
      <c r="E701" s="42" t="s">
        <v>6274</v>
      </c>
      <c r="F701" s="42" t="s">
        <v>4003</v>
      </c>
      <c r="G701" s="42" t="s">
        <v>6275</v>
      </c>
      <c r="H701" s="42" t="s">
        <v>4004</v>
      </c>
      <c r="I701" s="42" t="s">
        <v>6289</v>
      </c>
      <c r="J701" s="42" t="s">
        <v>6276</v>
      </c>
      <c r="K701" s="42" t="s">
        <v>4005</v>
      </c>
      <c r="L701" s="42" t="s">
        <v>5350</v>
      </c>
      <c r="M701" s="42" t="s">
        <v>758</v>
      </c>
      <c r="N701" s="42"/>
      <c r="O701" s="43"/>
      <c r="P701" s="43"/>
      <c r="Q701" s="42" t="s">
        <v>1046</v>
      </c>
      <c r="R701" s="42" t="s">
        <v>6278</v>
      </c>
      <c r="S701" s="42">
        <v>38607</v>
      </c>
      <c r="T701" s="42">
        <v>7190</v>
      </c>
      <c r="U701" s="42"/>
      <c r="V701" s="42"/>
      <c r="W701" s="44"/>
      <c r="X701" s="42"/>
      <c r="Y701" s="42"/>
      <c r="Z701" s="42"/>
      <c r="AA701" s="42"/>
      <c r="AB701" s="42"/>
      <c r="AC701" s="41"/>
      <c r="AD701" s="42"/>
      <c r="AE701" s="42"/>
      <c r="AF701" s="42" t="s">
        <v>8464</v>
      </c>
    </row>
    <row r="702" spans="1:32" s="45" customFormat="1" ht="44.25" customHeight="1" x14ac:dyDescent="0.2">
      <c r="A702" s="41" t="s">
        <v>7793</v>
      </c>
      <c r="B702" s="42" t="s">
        <v>8581</v>
      </c>
      <c r="C702" s="41" t="s">
        <v>3671</v>
      </c>
      <c r="D702" s="42" t="s">
        <v>4006</v>
      </c>
      <c r="E702" s="42" t="s">
        <v>4007</v>
      </c>
      <c r="F702" s="42" t="s">
        <v>4008</v>
      </c>
      <c r="G702" s="42" t="s">
        <v>4009</v>
      </c>
      <c r="H702" s="42" t="s">
        <v>1472</v>
      </c>
      <c r="I702" s="42" t="s">
        <v>4010</v>
      </c>
      <c r="J702" s="42" t="s">
        <v>4011</v>
      </c>
      <c r="K702" s="42" t="s">
        <v>4012</v>
      </c>
      <c r="L702" s="42" t="s">
        <v>538</v>
      </c>
      <c r="M702" s="42" t="s">
        <v>395</v>
      </c>
      <c r="N702" s="42" t="s">
        <v>4013</v>
      </c>
      <c r="O702" s="43"/>
      <c r="P702" s="43"/>
      <c r="Q702" s="42" t="s">
        <v>368</v>
      </c>
      <c r="R702" s="42" t="s">
        <v>4014</v>
      </c>
      <c r="S702" s="42">
        <v>37970</v>
      </c>
      <c r="T702" s="42">
        <v>6921</v>
      </c>
      <c r="U702" s="42"/>
      <c r="V702" s="42"/>
      <c r="W702" s="44"/>
      <c r="X702" s="42"/>
      <c r="Y702" s="42"/>
      <c r="Z702" s="42"/>
      <c r="AA702" s="42"/>
      <c r="AB702" s="42"/>
      <c r="AC702" s="41"/>
      <c r="AD702" s="42"/>
      <c r="AE702" s="42"/>
      <c r="AF702" s="42"/>
    </row>
    <row r="703" spans="1:32" s="45" customFormat="1" ht="44.25" customHeight="1" x14ac:dyDescent="0.2">
      <c r="A703" s="41" t="s">
        <v>7794</v>
      </c>
      <c r="B703" s="42">
        <v>650515056</v>
      </c>
      <c r="C703" s="41" t="s">
        <v>3636</v>
      </c>
      <c r="D703" s="42" t="s">
        <v>4015</v>
      </c>
      <c r="E703" s="42" t="s">
        <v>4016</v>
      </c>
      <c r="F703" s="42" t="s">
        <v>4017</v>
      </c>
      <c r="G703" s="42" t="s">
        <v>4018</v>
      </c>
      <c r="H703" s="42" t="s">
        <v>4019</v>
      </c>
      <c r="I703" s="42" t="s">
        <v>4020</v>
      </c>
      <c r="J703" s="42" t="s">
        <v>4021</v>
      </c>
      <c r="K703" s="42" t="s">
        <v>4022</v>
      </c>
      <c r="L703" s="42" t="s">
        <v>5316</v>
      </c>
      <c r="M703" s="42" t="s">
        <v>959</v>
      </c>
      <c r="N703" s="42" t="s">
        <v>4023</v>
      </c>
      <c r="O703" s="43"/>
      <c r="P703" s="43"/>
      <c r="Q703" s="42" t="s">
        <v>45</v>
      </c>
      <c r="R703" s="42" t="s">
        <v>682</v>
      </c>
      <c r="S703" s="42">
        <v>41047</v>
      </c>
      <c r="T703" s="42">
        <v>7464</v>
      </c>
      <c r="U703" s="42"/>
      <c r="V703" s="42"/>
      <c r="W703" s="44"/>
      <c r="X703" s="42"/>
      <c r="Y703" s="42"/>
      <c r="Z703" s="42"/>
      <c r="AA703" s="42"/>
      <c r="AB703" s="42"/>
      <c r="AC703" s="41"/>
      <c r="AD703" s="42"/>
      <c r="AE703" s="42"/>
      <c r="AF703" s="42"/>
    </row>
    <row r="704" spans="1:32" s="45" customFormat="1" ht="44.25" customHeight="1" x14ac:dyDescent="0.2">
      <c r="A704" s="41" t="s">
        <v>7795</v>
      </c>
      <c r="B704" s="42" t="s">
        <v>8582</v>
      </c>
      <c r="C704" s="41" t="s">
        <v>3983</v>
      </c>
      <c r="D704" s="42" t="s">
        <v>4024</v>
      </c>
      <c r="E704" s="42" t="s">
        <v>4025</v>
      </c>
      <c r="F704" s="42" t="s">
        <v>4026</v>
      </c>
      <c r="G704" s="42" t="s">
        <v>4027</v>
      </c>
      <c r="H704" s="42" t="s">
        <v>1791</v>
      </c>
      <c r="I704" s="42" t="s">
        <v>4028</v>
      </c>
      <c r="J704" s="42" t="s">
        <v>4029</v>
      </c>
      <c r="K704" s="42" t="s">
        <v>4031</v>
      </c>
      <c r="L704" s="42" t="s">
        <v>5311</v>
      </c>
      <c r="M704" s="42" t="s">
        <v>4033</v>
      </c>
      <c r="N704" s="42" t="s">
        <v>4032</v>
      </c>
      <c r="O704" s="43" t="s">
        <v>4030</v>
      </c>
      <c r="P704" s="43"/>
      <c r="Q704" s="42">
        <v>93401</v>
      </c>
      <c r="R704" s="42" t="s">
        <v>3994</v>
      </c>
      <c r="S704" s="42">
        <v>43376</v>
      </c>
      <c r="T704" s="42">
        <v>7659</v>
      </c>
      <c r="U704" s="42"/>
      <c r="V704" s="42"/>
      <c r="W704" s="44"/>
      <c r="X704" s="42"/>
      <c r="Y704" s="42"/>
      <c r="Z704" s="42"/>
      <c r="AA704" s="42"/>
      <c r="AB704" s="42"/>
      <c r="AC704" s="41"/>
      <c r="AD704" s="42"/>
      <c r="AE704" s="42"/>
      <c r="AF704" s="42"/>
    </row>
    <row r="705" spans="1:32" s="45" customFormat="1" ht="44.25" customHeight="1" x14ac:dyDescent="0.2">
      <c r="A705" s="41" t="s">
        <v>7796</v>
      </c>
      <c r="B705" s="42" t="s">
        <v>8583</v>
      </c>
      <c r="C705" s="41" t="s">
        <v>3671</v>
      </c>
      <c r="D705" s="42" t="s">
        <v>4034</v>
      </c>
      <c r="E705" s="42" t="s">
        <v>4035</v>
      </c>
      <c r="F705" s="42" t="s">
        <v>4036</v>
      </c>
      <c r="G705" s="42" t="s">
        <v>4037</v>
      </c>
      <c r="H705" s="42" t="s">
        <v>3611</v>
      </c>
      <c r="I705" s="42" t="s">
        <v>4038</v>
      </c>
      <c r="J705" s="42" t="s">
        <v>4039</v>
      </c>
      <c r="K705" s="42" t="s">
        <v>4040</v>
      </c>
      <c r="L705" s="42" t="s">
        <v>538</v>
      </c>
      <c r="M705" s="42" t="s">
        <v>187</v>
      </c>
      <c r="N705" s="42"/>
      <c r="O705" s="43"/>
      <c r="P705" s="43"/>
      <c r="Q705" s="42" t="s">
        <v>368</v>
      </c>
      <c r="R705" s="42" t="s">
        <v>4041</v>
      </c>
      <c r="S705" s="42">
        <v>37970</v>
      </c>
      <c r="T705" s="42">
        <v>7014</v>
      </c>
      <c r="U705" s="42"/>
      <c r="V705" s="42"/>
      <c r="W705" s="44"/>
      <c r="X705" s="42"/>
      <c r="Y705" s="42"/>
      <c r="Z705" s="42"/>
      <c r="AA705" s="42"/>
      <c r="AB705" s="42"/>
      <c r="AC705" s="41"/>
      <c r="AD705" s="42"/>
      <c r="AE705" s="42"/>
      <c r="AF705" s="42"/>
    </row>
    <row r="706" spans="1:32" s="45" customFormat="1" ht="44.25" customHeight="1" x14ac:dyDescent="0.2">
      <c r="A706" s="41" t="s">
        <v>7797</v>
      </c>
      <c r="B706" s="42">
        <v>656859903</v>
      </c>
      <c r="C706" s="41" t="s">
        <v>3671</v>
      </c>
      <c r="D706" s="42" t="s">
        <v>4042</v>
      </c>
      <c r="E706" s="42" t="s">
        <v>4043</v>
      </c>
      <c r="F706" s="42" t="s">
        <v>4044</v>
      </c>
      <c r="G706" s="42" t="s">
        <v>4045</v>
      </c>
      <c r="H706" s="42" t="s">
        <v>629</v>
      </c>
      <c r="I706" s="42" t="s">
        <v>4046</v>
      </c>
      <c r="J706" s="42" t="s">
        <v>4047</v>
      </c>
      <c r="K706" s="42" t="s">
        <v>4049</v>
      </c>
      <c r="L706" s="42" t="s">
        <v>5310</v>
      </c>
      <c r="M706" s="42" t="s">
        <v>4050</v>
      </c>
      <c r="N706" s="42"/>
      <c r="O706" s="43" t="s">
        <v>4048</v>
      </c>
      <c r="P706" s="43"/>
      <c r="Q706" s="42" t="s">
        <v>368</v>
      </c>
      <c r="R706" s="42" t="s">
        <v>4051</v>
      </c>
      <c r="S706" s="42">
        <v>39310</v>
      </c>
      <c r="T706" s="42">
        <v>7368</v>
      </c>
      <c r="U706" s="42"/>
      <c r="V706" s="42"/>
      <c r="W706" s="44"/>
      <c r="X706" s="42"/>
      <c r="Y706" s="42"/>
      <c r="Z706" s="42"/>
      <c r="AA706" s="42"/>
      <c r="AB706" s="42"/>
      <c r="AC706" s="41"/>
      <c r="AD706" s="42"/>
      <c r="AE706" s="42"/>
      <c r="AF706" s="42"/>
    </row>
    <row r="707" spans="1:32" s="45" customFormat="1" ht="44.25" customHeight="1" x14ac:dyDescent="0.2">
      <c r="A707" s="41" t="s">
        <v>7798</v>
      </c>
      <c r="B707" s="42">
        <v>650058909</v>
      </c>
      <c r="C707" s="41" t="s">
        <v>72</v>
      </c>
      <c r="D707" s="42" t="s">
        <v>4052</v>
      </c>
      <c r="E707" s="42" t="s">
        <v>5694</v>
      </c>
      <c r="F707" s="42" t="s">
        <v>4053</v>
      </c>
      <c r="G707" s="42" t="s">
        <v>5695</v>
      </c>
      <c r="H707" s="42" t="s">
        <v>604</v>
      </c>
      <c r="I707" s="42" t="s">
        <v>4054</v>
      </c>
      <c r="J707" s="42" t="s">
        <v>5696</v>
      </c>
      <c r="K707" s="42" t="s">
        <v>4055</v>
      </c>
      <c r="L707" s="42" t="s">
        <v>5311</v>
      </c>
      <c r="M707" s="42" t="s">
        <v>1677</v>
      </c>
      <c r="N707" s="42" t="s">
        <v>4056</v>
      </c>
      <c r="O707" s="43" t="s">
        <v>4057</v>
      </c>
      <c r="P707" s="43"/>
      <c r="Q707" s="42"/>
      <c r="R707" s="42" t="s">
        <v>5715</v>
      </c>
      <c r="S707" s="42">
        <v>40819</v>
      </c>
      <c r="T707" s="42">
        <v>7455</v>
      </c>
      <c r="U707" s="42"/>
      <c r="V707" s="42"/>
      <c r="W707" s="44"/>
      <c r="X707" s="42"/>
      <c r="Y707" s="42"/>
      <c r="Z707" s="42"/>
      <c r="AA707" s="42"/>
      <c r="AB707" s="42"/>
      <c r="AC707" s="41"/>
      <c r="AD707" s="42"/>
      <c r="AE707" s="42"/>
      <c r="AF707" s="42"/>
    </row>
    <row r="708" spans="1:32" s="45" customFormat="1" ht="44.25" customHeight="1" x14ac:dyDescent="0.2">
      <c r="A708" s="41" t="s">
        <v>7799</v>
      </c>
      <c r="B708" s="42">
        <v>651121620</v>
      </c>
      <c r="C708" s="41" t="s">
        <v>72</v>
      </c>
      <c r="D708" s="42" t="s">
        <v>4058</v>
      </c>
      <c r="E708" s="42" t="s">
        <v>4059</v>
      </c>
      <c r="F708" s="42" t="s">
        <v>4060</v>
      </c>
      <c r="G708" s="42" t="s">
        <v>4061</v>
      </c>
      <c r="H708" s="42" t="s">
        <v>827</v>
      </c>
      <c r="I708" s="42" t="s">
        <v>4062</v>
      </c>
      <c r="J708" s="42" t="s">
        <v>4063</v>
      </c>
      <c r="K708" s="42" t="s">
        <v>4064</v>
      </c>
      <c r="L708" s="42" t="s">
        <v>538</v>
      </c>
      <c r="M708" s="42" t="s">
        <v>4065</v>
      </c>
      <c r="N708" s="42" t="s">
        <v>4066</v>
      </c>
      <c r="O708" s="43" t="s">
        <v>4067</v>
      </c>
      <c r="P708" s="43"/>
      <c r="Q708" s="42" t="s">
        <v>600</v>
      </c>
      <c r="R708" s="42" t="s">
        <v>739</v>
      </c>
      <c r="S708" s="42">
        <v>43299</v>
      </c>
      <c r="T708" s="42">
        <v>7651</v>
      </c>
      <c r="U708" s="42"/>
      <c r="V708" s="42"/>
      <c r="W708" s="44"/>
      <c r="X708" s="42"/>
      <c r="Y708" s="42"/>
      <c r="Z708" s="42"/>
      <c r="AA708" s="42"/>
      <c r="AB708" s="42"/>
      <c r="AC708" s="41"/>
      <c r="AD708" s="42"/>
      <c r="AE708" s="42"/>
      <c r="AF708" s="42"/>
    </row>
    <row r="709" spans="1:32" s="45" customFormat="1" ht="44.25" customHeight="1" x14ac:dyDescent="0.2">
      <c r="A709" s="41" t="s">
        <v>7800</v>
      </c>
      <c r="B709" s="42">
        <v>655778705</v>
      </c>
      <c r="C709" s="41" t="s">
        <v>4068</v>
      </c>
      <c r="D709" s="42" t="s">
        <v>4069</v>
      </c>
      <c r="E709" s="42" t="s">
        <v>7801</v>
      </c>
      <c r="F709" s="42" t="s">
        <v>4070</v>
      </c>
      <c r="G709" s="42" t="s">
        <v>7802</v>
      </c>
      <c r="H709" s="42" t="s">
        <v>604</v>
      </c>
      <c r="I709" s="42" t="s">
        <v>7803</v>
      </c>
      <c r="J709" s="42" t="s">
        <v>4071</v>
      </c>
      <c r="K709" s="42" t="s">
        <v>4073</v>
      </c>
      <c r="L709" s="42" t="s">
        <v>538</v>
      </c>
      <c r="M709" s="42" t="s">
        <v>1159</v>
      </c>
      <c r="N709" s="42" t="s">
        <v>4074</v>
      </c>
      <c r="O709" s="43" t="s">
        <v>4072</v>
      </c>
      <c r="P709" s="43"/>
      <c r="Q709" s="42" t="s">
        <v>83</v>
      </c>
      <c r="R709" s="42" t="s">
        <v>7804</v>
      </c>
      <c r="S709" s="42">
        <v>39308</v>
      </c>
      <c r="T709" s="42">
        <v>7367</v>
      </c>
      <c r="U709" s="42"/>
      <c r="V709" s="42"/>
      <c r="W709" s="44"/>
      <c r="X709" s="42"/>
      <c r="Y709" s="42"/>
      <c r="Z709" s="42"/>
      <c r="AA709" s="42"/>
      <c r="AB709" s="42"/>
      <c r="AC709" s="41"/>
      <c r="AD709" s="42"/>
      <c r="AE709" s="42"/>
      <c r="AF709" s="42"/>
    </row>
    <row r="710" spans="1:32" s="45" customFormat="1" ht="44.25" customHeight="1" x14ac:dyDescent="0.2">
      <c r="A710" s="41" t="s">
        <v>7805</v>
      </c>
      <c r="B710" s="42">
        <v>650480546</v>
      </c>
      <c r="C710" s="41" t="s">
        <v>356</v>
      </c>
      <c r="D710" s="42" t="s">
        <v>4075</v>
      </c>
      <c r="E710" s="42" t="s">
        <v>4076</v>
      </c>
      <c r="F710" s="42" t="s">
        <v>5266</v>
      </c>
      <c r="G710" s="42" t="s">
        <v>4078</v>
      </c>
      <c r="H710" s="42" t="s">
        <v>707</v>
      </c>
      <c r="I710" s="42" t="s">
        <v>4079</v>
      </c>
      <c r="J710" s="42" t="s">
        <v>4080</v>
      </c>
      <c r="K710" s="42" t="s">
        <v>4082</v>
      </c>
      <c r="L710" s="42" t="s">
        <v>309</v>
      </c>
      <c r="M710" s="42"/>
      <c r="N710" s="42" t="s">
        <v>4083</v>
      </c>
      <c r="O710" s="43" t="s">
        <v>4081</v>
      </c>
      <c r="P710" s="43"/>
      <c r="Q710" s="42" t="s">
        <v>368</v>
      </c>
      <c r="R710" s="42" t="s">
        <v>4085</v>
      </c>
      <c r="S710" s="42">
        <v>41949</v>
      </c>
      <c r="T710" s="42">
        <v>7516</v>
      </c>
      <c r="U710" s="42"/>
      <c r="V710" s="42"/>
      <c r="W710" s="44"/>
      <c r="X710" s="42"/>
      <c r="Y710" s="42"/>
      <c r="Z710" s="42"/>
      <c r="AA710" s="42"/>
      <c r="AB710" s="42"/>
      <c r="AC710" s="41"/>
      <c r="AD710" s="42"/>
      <c r="AE710" s="42"/>
      <c r="AF710" s="42"/>
    </row>
    <row r="711" spans="1:32" s="45" customFormat="1" ht="44.25" customHeight="1" x14ac:dyDescent="0.2">
      <c r="A711" s="41" t="s">
        <v>7806</v>
      </c>
      <c r="B711" s="42">
        <v>650602749</v>
      </c>
      <c r="C711" s="41" t="s">
        <v>356</v>
      </c>
      <c r="D711" s="42" t="s">
        <v>4086</v>
      </c>
      <c r="E711" s="42" t="s">
        <v>6035</v>
      </c>
      <c r="F711" s="42" t="s">
        <v>5267</v>
      </c>
      <c r="G711" s="42" t="s">
        <v>6038</v>
      </c>
      <c r="H711" s="42" t="s">
        <v>6039</v>
      </c>
      <c r="I711" s="42" t="s">
        <v>6040</v>
      </c>
      <c r="J711" s="42" t="s">
        <v>4088</v>
      </c>
      <c r="K711" s="42" t="s">
        <v>4089</v>
      </c>
      <c r="L711" s="42" t="s">
        <v>47</v>
      </c>
      <c r="M711" s="42" t="s">
        <v>946</v>
      </c>
      <c r="N711" s="42" t="s">
        <v>6036</v>
      </c>
      <c r="O711" s="43" t="s">
        <v>6037</v>
      </c>
      <c r="P711" s="43"/>
      <c r="Q711" s="42" t="s">
        <v>368</v>
      </c>
      <c r="R711" s="42" t="s">
        <v>6041</v>
      </c>
      <c r="S711" s="42">
        <v>41975</v>
      </c>
      <c r="T711" s="42">
        <v>7518</v>
      </c>
      <c r="U711" s="42"/>
      <c r="V711" s="42"/>
      <c r="W711" s="44"/>
      <c r="X711" s="42"/>
      <c r="Y711" s="42"/>
      <c r="Z711" s="42"/>
      <c r="AA711" s="42"/>
      <c r="AB711" s="42"/>
      <c r="AC711" s="41"/>
      <c r="AD711" s="42"/>
      <c r="AE711" s="42"/>
      <c r="AF711" s="42"/>
    </row>
    <row r="712" spans="1:32" s="45" customFormat="1" ht="44.25" customHeight="1" x14ac:dyDescent="0.2">
      <c r="A712" s="41" t="s">
        <v>7807</v>
      </c>
      <c r="B712" s="42">
        <v>650837746</v>
      </c>
      <c r="C712" s="41"/>
      <c r="D712" s="42" t="s">
        <v>6618</v>
      </c>
      <c r="E712" s="42" t="s">
        <v>7808</v>
      </c>
      <c r="F712" s="42" t="s">
        <v>5932</v>
      </c>
      <c r="G712" s="42" t="s">
        <v>5933</v>
      </c>
      <c r="H712" s="42" t="s">
        <v>5590</v>
      </c>
      <c r="I712" s="42" t="s">
        <v>6190</v>
      </c>
      <c r="J712" s="42" t="s">
        <v>5934</v>
      </c>
      <c r="K712" s="42" t="s">
        <v>6619</v>
      </c>
      <c r="L712" s="42" t="s">
        <v>5315</v>
      </c>
      <c r="M712" s="42" t="s">
        <v>1140</v>
      </c>
      <c r="N712" s="42" t="s">
        <v>5935</v>
      </c>
      <c r="O712" s="43" t="s">
        <v>5936</v>
      </c>
      <c r="P712" s="43"/>
      <c r="Q712" s="42">
        <v>93401</v>
      </c>
      <c r="R712" s="42" t="s">
        <v>7809</v>
      </c>
      <c r="S712" s="42">
        <v>43990</v>
      </c>
      <c r="T712" s="42">
        <v>7706</v>
      </c>
      <c r="U712" s="42"/>
      <c r="V712" s="42"/>
      <c r="W712" s="44"/>
      <c r="X712" s="42"/>
      <c r="Y712" s="42"/>
      <c r="Z712" s="42"/>
      <c r="AA712" s="42"/>
      <c r="AB712" s="42"/>
      <c r="AC712" s="41"/>
      <c r="AD712" s="42"/>
      <c r="AE712" s="42"/>
      <c r="AF712" s="42"/>
    </row>
    <row r="713" spans="1:32" s="45" customFormat="1" ht="44.25" customHeight="1" x14ac:dyDescent="0.2">
      <c r="A713" s="41" t="s">
        <v>7810</v>
      </c>
      <c r="B713" s="42">
        <v>659396904</v>
      </c>
      <c r="C713" s="41" t="s">
        <v>505</v>
      </c>
      <c r="D713" s="42" t="s">
        <v>4090</v>
      </c>
      <c r="E713" s="42" t="s">
        <v>4091</v>
      </c>
      <c r="F713" s="42" t="s">
        <v>4092</v>
      </c>
      <c r="G713" s="42" t="s">
        <v>4093</v>
      </c>
      <c r="H713" s="42" t="s">
        <v>176</v>
      </c>
      <c r="I713" s="42" t="s">
        <v>4094</v>
      </c>
      <c r="J713" s="42" t="s">
        <v>4095</v>
      </c>
      <c r="K713" s="42" t="s">
        <v>4097</v>
      </c>
      <c r="L713" s="42" t="s">
        <v>5314</v>
      </c>
      <c r="M713" s="42" t="s">
        <v>2390</v>
      </c>
      <c r="N713" s="42"/>
      <c r="O713" s="43" t="s">
        <v>4096</v>
      </c>
      <c r="P713" s="43"/>
      <c r="Q713" s="42" t="s">
        <v>368</v>
      </c>
      <c r="R713" s="42" t="s">
        <v>4098</v>
      </c>
      <c r="S713" s="42">
        <v>40197</v>
      </c>
      <c r="T713" s="42">
        <v>7422</v>
      </c>
      <c r="U713" s="42"/>
      <c r="V713" s="42"/>
      <c r="W713" s="44"/>
      <c r="X713" s="42"/>
      <c r="Y713" s="42"/>
      <c r="Z713" s="42"/>
      <c r="AA713" s="42"/>
      <c r="AB713" s="42"/>
      <c r="AC713" s="41"/>
      <c r="AD713" s="42"/>
      <c r="AE713" s="42"/>
      <c r="AF713" s="42"/>
    </row>
    <row r="714" spans="1:32" s="45" customFormat="1" ht="44.25" customHeight="1" x14ac:dyDescent="0.2">
      <c r="A714" s="41" t="s">
        <v>7811</v>
      </c>
      <c r="B714" s="42">
        <v>650345320</v>
      </c>
      <c r="C714" s="41" t="s">
        <v>72</v>
      </c>
      <c r="D714" s="42" t="s">
        <v>4099</v>
      </c>
      <c r="E714" s="42" t="s">
        <v>4100</v>
      </c>
      <c r="F714" s="42" t="s">
        <v>4101</v>
      </c>
      <c r="G714" s="42" t="s">
        <v>4102</v>
      </c>
      <c r="H714" s="42" t="s">
        <v>2075</v>
      </c>
      <c r="I714" s="42"/>
      <c r="J714" s="42" t="s">
        <v>4103</v>
      </c>
      <c r="K714" s="42" t="s">
        <v>4105</v>
      </c>
      <c r="L714" s="42" t="s">
        <v>309</v>
      </c>
      <c r="M714" s="42" t="s">
        <v>954</v>
      </c>
      <c r="N714" s="42" t="s">
        <v>4106</v>
      </c>
      <c r="O714" s="43" t="s">
        <v>4104</v>
      </c>
      <c r="P714" s="43"/>
      <c r="Q714" s="42"/>
      <c r="R714" s="42" t="s">
        <v>4107</v>
      </c>
      <c r="S714" s="42">
        <v>40696</v>
      </c>
      <c r="T714" s="42">
        <v>7442</v>
      </c>
      <c r="U714" s="42"/>
      <c r="V714" s="42"/>
      <c r="W714" s="44"/>
      <c r="X714" s="42"/>
      <c r="Y714" s="42"/>
      <c r="Z714" s="42"/>
      <c r="AA714" s="42"/>
      <c r="AB714" s="42"/>
      <c r="AC714" s="41"/>
      <c r="AD714" s="42"/>
      <c r="AE714" s="42"/>
      <c r="AF714" s="42"/>
    </row>
    <row r="715" spans="1:32" s="45" customFormat="1" ht="44.25" customHeight="1" x14ac:dyDescent="0.2">
      <c r="A715" s="41" t="s">
        <v>7812</v>
      </c>
      <c r="B715" s="42" t="s">
        <v>8584</v>
      </c>
      <c r="C715" s="41" t="s">
        <v>1041</v>
      </c>
      <c r="D715" s="42" t="s">
        <v>4108</v>
      </c>
      <c r="E715" s="42" t="s">
        <v>4109</v>
      </c>
      <c r="F715" s="42" t="s">
        <v>4110</v>
      </c>
      <c r="G715" s="42" t="s">
        <v>4111</v>
      </c>
      <c r="H715" s="42" t="s">
        <v>4112</v>
      </c>
      <c r="I715" s="42" t="s">
        <v>4113</v>
      </c>
      <c r="J715" s="42" t="s">
        <v>4114</v>
      </c>
      <c r="K715" s="42" t="s">
        <v>4115</v>
      </c>
      <c r="L715" s="42" t="s">
        <v>47</v>
      </c>
      <c r="M715" s="42" t="s">
        <v>732</v>
      </c>
      <c r="N715" s="42" t="s">
        <v>4116</v>
      </c>
      <c r="O715" s="43"/>
      <c r="P715" s="43"/>
      <c r="Q715" s="42" t="s">
        <v>1046</v>
      </c>
      <c r="R715" s="42" t="s">
        <v>4117</v>
      </c>
      <c r="S715" s="42">
        <v>40674</v>
      </c>
      <c r="T715" s="42">
        <v>7440</v>
      </c>
      <c r="U715" s="42"/>
      <c r="V715" s="42"/>
      <c r="W715" s="44"/>
      <c r="X715" s="42"/>
      <c r="Y715" s="42"/>
      <c r="Z715" s="42"/>
      <c r="AA715" s="42"/>
      <c r="AB715" s="42"/>
      <c r="AC715" s="41"/>
      <c r="AD715" s="42"/>
      <c r="AE715" s="42"/>
      <c r="AF715" s="42"/>
    </row>
    <row r="716" spans="1:32" s="45" customFormat="1" ht="44.25" customHeight="1" x14ac:dyDescent="0.2">
      <c r="A716" s="41" t="s">
        <v>7813</v>
      </c>
      <c r="B716" s="42">
        <v>651185149</v>
      </c>
      <c r="C716" s="41" t="s">
        <v>72</v>
      </c>
      <c r="D716" s="42" t="s">
        <v>4118</v>
      </c>
      <c r="E716" s="42" t="s">
        <v>7814</v>
      </c>
      <c r="F716" s="42" t="s">
        <v>4119</v>
      </c>
      <c r="G716" s="42" t="s">
        <v>4120</v>
      </c>
      <c r="H716" s="42" t="s">
        <v>4121</v>
      </c>
      <c r="I716" s="42" t="s">
        <v>4122</v>
      </c>
      <c r="J716" s="42" t="s">
        <v>4123</v>
      </c>
      <c r="K716" s="42" t="s">
        <v>7815</v>
      </c>
      <c r="L716" s="42" t="s">
        <v>5310</v>
      </c>
      <c r="M716" s="42" t="s">
        <v>1492</v>
      </c>
      <c r="N716" s="42" t="s">
        <v>6085</v>
      </c>
      <c r="O716" s="43" t="s">
        <v>7816</v>
      </c>
      <c r="P716" s="43"/>
      <c r="Q716" s="42" t="s">
        <v>552</v>
      </c>
      <c r="R716" s="42" t="s">
        <v>6544</v>
      </c>
      <c r="S716" s="42">
        <v>42599</v>
      </c>
      <c r="T716" s="42">
        <v>7614</v>
      </c>
      <c r="U716" s="42"/>
      <c r="V716" s="42"/>
      <c r="W716" s="44"/>
      <c r="X716" s="42"/>
      <c r="Y716" s="42"/>
      <c r="Z716" s="42"/>
      <c r="AA716" s="42"/>
      <c r="AB716" s="42"/>
      <c r="AC716" s="41"/>
      <c r="AD716" s="42"/>
      <c r="AE716" s="42"/>
      <c r="AF716" s="42"/>
    </row>
    <row r="717" spans="1:32" s="45" customFormat="1" ht="44.25" customHeight="1" x14ac:dyDescent="0.2">
      <c r="A717" s="41" t="s">
        <v>6133</v>
      </c>
      <c r="B717" s="42">
        <v>651917115</v>
      </c>
      <c r="C717" s="41"/>
      <c r="D717" s="42" t="s">
        <v>6620</v>
      </c>
      <c r="E717" s="42" t="s">
        <v>6135</v>
      </c>
      <c r="F717" s="42" t="s">
        <v>6134</v>
      </c>
      <c r="G717" s="42" t="s">
        <v>6136</v>
      </c>
      <c r="H717" s="42" t="s">
        <v>4087</v>
      </c>
      <c r="I717" s="42" t="s">
        <v>6139</v>
      </c>
      <c r="J717" s="42" t="s">
        <v>6137</v>
      </c>
      <c r="K717" s="42" t="s">
        <v>6138</v>
      </c>
      <c r="L717" s="42" t="s">
        <v>5310</v>
      </c>
      <c r="M717" s="42" t="s">
        <v>1061</v>
      </c>
      <c r="N717" s="42" t="s">
        <v>6140</v>
      </c>
      <c r="O717" s="43" t="s">
        <v>6141</v>
      </c>
      <c r="P717" s="43"/>
      <c r="Q717" s="42" t="s">
        <v>552</v>
      </c>
      <c r="R717" s="42" t="s">
        <v>6142</v>
      </c>
      <c r="S717" s="42">
        <v>44096</v>
      </c>
      <c r="T717" s="42">
        <v>7712</v>
      </c>
      <c r="U717" s="42"/>
      <c r="V717" s="42"/>
      <c r="W717" s="44"/>
      <c r="X717" s="42"/>
      <c r="Y717" s="42"/>
      <c r="Z717" s="42"/>
      <c r="AA717" s="42"/>
      <c r="AB717" s="42"/>
      <c r="AC717" s="41"/>
      <c r="AD717" s="42"/>
      <c r="AE717" s="42"/>
      <c r="AF717" s="42"/>
    </row>
    <row r="718" spans="1:32" s="45" customFormat="1" ht="44.25" customHeight="1" x14ac:dyDescent="0.2">
      <c r="A718" s="41" t="s">
        <v>7817</v>
      </c>
      <c r="B718" s="42">
        <v>650343484</v>
      </c>
      <c r="C718" s="41" t="s">
        <v>72</v>
      </c>
      <c r="D718" s="42" t="s">
        <v>4124</v>
      </c>
      <c r="E718" s="42" t="s">
        <v>4125</v>
      </c>
      <c r="F718" s="42" t="s">
        <v>5266</v>
      </c>
      <c r="G718" s="42" t="s">
        <v>4126</v>
      </c>
      <c r="H718" s="42" t="s">
        <v>4087</v>
      </c>
      <c r="I718" s="42" t="s">
        <v>4127</v>
      </c>
      <c r="J718" s="42" t="s">
        <v>4128</v>
      </c>
      <c r="K718" s="42" t="s">
        <v>4130</v>
      </c>
      <c r="L718" s="42" t="s">
        <v>47</v>
      </c>
      <c r="M718" s="42" t="s">
        <v>623</v>
      </c>
      <c r="N718" s="42" t="s">
        <v>4131</v>
      </c>
      <c r="O718" s="43" t="s">
        <v>4129</v>
      </c>
      <c r="P718" s="43"/>
      <c r="Q718" s="42" t="s">
        <v>368</v>
      </c>
      <c r="R718" s="42" t="s">
        <v>4132</v>
      </c>
      <c r="S718" s="42">
        <v>42052</v>
      </c>
      <c r="T718" s="42">
        <v>7530</v>
      </c>
      <c r="U718" s="42"/>
      <c r="V718" s="42"/>
      <c r="W718" s="44"/>
      <c r="X718" s="42"/>
      <c r="Y718" s="42"/>
      <c r="Z718" s="42"/>
      <c r="AA718" s="42"/>
      <c r="AB718" s="42"/>
      <c r="AC718" s="41"/>
      <c r="AD718" s="42"/>
      <c r="AE718" s="42"/>
      <c r="AF718" s="42"/>
    </row>
    <row r="719" spans="1:32" s="45" customFormat="1" ht="44.25" customHeight="1" x14ac:dyDescent="0.2">
      <c r="A719" s="41" t="s">
        <v>7818</v>
      </c>
      <c r="B719" s="42">
        <v>651822580</v>
      </c>
      <c r="C719" s="41"/>
      <c r="D719" s="42" t="s">
        <v>6621</v>
      </c>
      <c r="E719" s="42" t="s">
        <v>7819</v>
      </c>
      <c r="F719" s="42" t="s">
        <v>5626</v>
      </c>
      <c r="G719" s="42" t="s">
        <v>7820</v>
      </c>
      <c r="H719" s="42" t="s">
        <v>5590</v>
      </c>
      <c r="I719" s="42" t="s">
        <v>6325</v>
      </c>
      <c r="J719" s="42" t="s">
        <v>6326</v>
      </c>
      <c r="K719" s="42" t="s">
        <v>5628</v>
      </c>
      <c r="L719" s="42" t="s">
        <v>538</v>
      </c>
      <c r="M719" s="42" t="s">
        <v>1387</v>
      </c>
      <c r="N719" s="42" t="s">
        <v>5627</v>
      </c>
      <c r="O719" s="43" t="s">
        <v>5629</v>
      </c>
      <c r="P719" s="43"/>
      <c r="Q719" s="42">
        <v>93401</v>
      </c>
      <c r="R719" s="42" t="s">
        <v>7809</v>
      </c>
      <c r="S719" s="42">
        <v>43644</v>
      </c>
      <c r="T719" s="42">
        <v>7683</v>
      </c>
      <c r="U719" s="42"/>
      <c r="V719" s="42"/>
      <c r="W719" s="44"/>
      <c r="X719" s="42"/>
      <c r="Y719" s="42"/>
      <c r="Z719" s="42"/>
      <c r="AA719" s="42"/>
      <c r="AB719" s="42"/>
      <c r="AC719" s="41"/>
      <c r="AD719" s="42"/>
      <c r="AE719" s="42"/>
      <c r="AF719" s="42"/>
    </row>
    <row r="720" spans="1:32" s="45" customFormat="1" ht="44.25" customHeight="1" x14ac:dyDescent="0.2">
      <c r="A720" s="41" t="s">
        <v>7821</v>
      </c>
      <c r="B720" s="42">
        <v>650559592</v>
      </c>
      <c r="C720" s="41" t="s">
        <v>49</v>
      </c>
      <c r="D720" s="42" t="s">
        <v>5238</v>
      </c>
      <c r="E720" s="42" t="s">
        <v>5239</v>
      </c>
      <c r="F720" s="42" t="s">
        <v>4326</v>
      </c>
      <c r="G720" s="42" t="s">
        <v>5240</v>
      </c>
      <c r="H720" s="42" t="s">
        <v>5241</v>
      </c>
      <c r="I720" s="42" t="s">
        <v>5242</v>
      </c>
      <c r="J720" s="42" t="s">
        <v>5243</v>
      </c>
      <c r="K720" s="42" t="s">
        <v>5244</v>
      </c>
      <c r="L720" s="42" t="s">
        <v>538</v>
      </c>
      <c r="M720" s="42" t="s">
        <v>395</v>
      </c>
      <c r="N720" s="42">
        <v>2584644</v>
      </c>
      <c r="O720" s="43" t="s">
        <v>5245</v>
      </c>
      <c r="P720" s="43"/>
      <c r="Q720" s="42" t="s">
        <v>3537</v>
      </c>
      <c r="R720" s="42" t="s">
        <v>5246</v>
      </c>
      <c r="S720" s="42">
        <v>41234</v>
      </c>
      <c r="T720" s="42">
        <v>7468</v>
      </c>
      <c r="U720" s="42"/>
      <c r="V720" s="42"/>
      <c r="W720" s="44"/>
      <c r="X720" s="42"/>
      <c r="Y720" s="42"/>
      <c r="Z720" s="42"/>
      <c r="AA720" s="42"/>
      <c r="AB720" s="42"/>
      <c r="AC720" s="41"/>
      <c r="AD720" s="42"/>
      <c r="AE720" s="42"/>
      <c r="AF720" s="42"/>
    </row>
    <row r="721" spans="1:32" s="45" customFormat="1" ht="44.25" customHeight="1" x14ac:dyDescent="0.2">
      <c r="A721" s="41" t="s">
        <v>7822</v>
      </c>
      <c r="B721" s="42">
        <v>650335368</v>
      </c>
      <c r="C721" s="41" t="s">
        <v>72</v>
      </c>
      <c r="D721" s="42" t="s">
        <v>4133</v>
      </c>
      <c r="E721" s="42" t="s">
        <v>4134</v>
      </c>
      <c r="F721" s="42" t="s">
        <v>4135</v>
      </c>
      <c r="G721" s="42" t="s">
        <v>4136</v>
      </c>
      <c r="H721" s="42" t="s">
        <v>4137</v>
      </c>
      <c r="I721" s="42" t="s">
        <v>4138</v>
      </c>
      <c r="J721" s="42" t="s">
        <v>4139</v>
      </c>
      <c r="K721" s="42" t="s">
        <v>4140</v>
      </c>
      <c r="L721" s="42" t="s">
        <v>47</v>
      </c>
      <c r="M721" s="42" t="s">
        <v>4142</v>
      </c>
      <c r="N721" s="42"/>
      <c r="O721" s="43" t="s">
        <v>4141</v>
      </c>
      <c r="P721" s="43"/>
      <c r="Q721" s="42" t="s">
        <v>4143</v>
      </c>
      <c r="R721" s="42" t="s">
        <v>4144</v>
      </c>
      <c r="S721" s="42">
        <v>40739</v>
      </c>
      <c r="T721" s="42">
        <v>7445</v>
      </c>
      <c r="U721" s="42"/>
      <c r="V721" s="42"/>
      <c r="W721" s="44"/>
      <c r="X721" s="42"/>
      <c r="Y721" s="42"/>
      <c r="Z721" s="42"/>
      <c r="AA721" s="42"/>
      <c r="AB721" s="42"/>
      <c r="AC721" s="41"/>
      <c r="AD721" s="42"/>
      <c r="AE721" s="42"/>
      <c r="AF721" s="42"/>
    </row>
    <row r="722" spans="1:32" s="45" customFormat="1" ht="44.25" customHeight="1" x14ac:dyDescent="0.2">
      <c r="A722" s="41" t="s">
        <v>4145</v>
      </c>
      <c r="B722" s="42">
        <v>651482887</v>
      </c>
      <c r="C722" s="41" t="s">
        <v>4146</v>
      </c>
      <c r="D722" s="42" t="s">
        <v>4147</v>
      </c>
      <c r="E722" s="42" t="s">
        <v>4148</v>
      </c>
      <c r="F722" s="42" t="s">
        <v>4149</v>
      </c>
      <c r="G722" s="42" t="s">
        <v>4150</v>
      </c>
      <c r="H722" s="42" t="s">
        <v>734</v>
      </c>
      <c r="I722" s="42" t="s">
        <v>4151</v>
      </c>
      <c r="J722" s="42" t="s">
        <v>4152</v>
      </c>
      <c r="K722" s="42" t="s">
        <v>4154</v>
      </c>
      <c r="L722" s="42" t="s">
        <v>309</v>
      </c>
      <c r="M722" s="42" t="s">
        <v>4156</v>
      </c>
      <c r="N722" s="42" t="s">
        <v>4153</v>
      </c>
      <c r="O722" s="43" t="s">
        <v>4155</v>
      </c>
      <c r="P722" s="43"/>
      <c r="Q722" s="42">
        <v>93401</v>
      </c>
      <c r="R722" s="42" t="s">
        <v>3994</v>
      </c>
      <c r="S722" s="42">
        <v>43311</v>
      </c>
      <c r="T722" s="42">
        <v>7653</v>
      </c>
      <c r="U722" s="42"/>
      <c r="V722" s="42"/>
      <c r="W722" s="44"/>
      <c r="X722" s="42"/>
      <c r="Y722" s="42"/>
      <c r="Z722" s="42"/>
      <c r="AA722" s="42"/>
      <c r="AB722" s="42"/>
      <c r="AC722" s="41"/>
      <c r="AD722" s="42"/>
      <c r="AE722" s="42"/>
      <c r="AF722" s="42"/>
    </row>
    <row r="723" spans="1:32" s="45" customFormat="1" ht="44.25" customHeight="1" x14ac:dyDescent="0.2">
      <c r="A723" s="41" t="s">
        <v>7823</v>
      </c>
      <c r="B723" s="42">
        <v>650987497</v>
      </c>
      <c r="C723" s="41" t="s">
        <v>356</v>
      </c>
      <c r="D723" s="42" t="s">
        <v>4157</v>
      </c>
      <c r="E723" s="42" t="s">
        <v>4158</v>
      </c>
      <c r="F723" s="42" t="s">
        <v>4159</v>
      </c>
      <c r="G723" s="42" t="s">
        <v>4160</v>
      </c>
      <c r="H723" s="42" t="s">
        <v>4161</v>
      </c>
      <c r="I723" s="42" t="s">
        <v>4162</v>
      </c>
      <c r="J723" s="42" t="s">
        <v>4163</v>
      </c>
      <c r="K723" s="42" t="s">
        <v>4165</v>
      </c>
      <c r="L723" s="42" t="s">
        <v>538</v>
      </c>
      <c r="M723" s="42" t="s">
        <v>4167</v>
      </c>
      <c r="N723" s="42" t="s">
        <v>4166</v>
      </c>
      <c r="O723" s="43" t="s">
        <v>4164</v>
      </c>
      <c r="P723" s="43"/>
      <c r="Q723" s="42" t="s">
        <v>83</v>
      </c>
      <c r="R723" s="42" t="s">
        <v>4168</v>
      </c>
      <c r="S723" s="42">
        <v>42850</v>
      </c>
      <c r="T723" s="42">
        <v>7631</v>
      </c>
      <c r="U723" s="42"/>
      <c r="V723" s="42"/>
      <c r="W723" s="44"/>
      <c r="X723" s="42"/>
      <c r="Y723" s="42"/>
      <c r="Z723" s="42"/>
      <c r="AA723" s="42"/>
      <c r="AB723" s="42"/>
      <c r="AC723" s="41"/>
      <c r="AD723" s="42"/>
      <c r="AE723" s="42"/>
      <c r="AF723" s="42"/>
    </row>
    <row r="724" spans="1:32" s="45" customFormat="1" ht="44.25" customHeight="1" x14ac:dyDescent="0.2">
      <c r="A724" s="41" t="s">
        <v>7824</v>
      </c>
      <c r="B724" s="42">
        <v>759626605</v>
      </c>
      <c r="C724" s="41" t="s">
        <v>505</v>
      </c>
      <c r="D724" s="42" t="s">
        <v>4169</v>
      </c>
      <c r="E724" s="42" t="s">
        <v>4170</v>
      </c>
      <c r="F724" s="42" t="s">
        <v>4092</v>
      </c>
      <c r="G724" s="42" t="s">
        <v>4171</v>
      </c>
      <c r="H724" s="42" t="s">
        <v>170</v>
      </c>
      <c r="I724" s="42" t="s">
        <v>4172</v>
      </c>
      <c r="J724" s="42" t="s">
        <v>4173</v>
      </c>
      <c r="K724" s="42" t="s">
        <v>4175</v>
      </c>
      <c r="L724" s="42" t="s">
        <v>47</v>
      </c>
      <c r="M724" s="42" t="s">
        <v>4177</v>
      </c>
      <c r="N724" s="42" t="s">
        <v>4176</v>
      </c>
      <c r="O724" s="43" t="s">
        <v>4174</v>
      </c>
      <c r="P724" s="43"/>
      <c r="Q724" s="42" t="s">
        <v>1094</v>
      </c>
      <c r="R724" s="42" t="s">
        <v>4178</v>
      </c>
      <c r="S724" s="42">
        <v>40365</v>
      </c>
      <c r="T724" s="42">
        <v>7428</v>
      </c>
      <c r="U724" s="42"/>
      <c r="V724" s="42"/>
      <c r="W724" s="44"/>
      <c r="X724" s="42"/>
      <c r="Y724" s="42"/>
      <c r="Z724" s="42"/>
      <c r="AA724" s="42"/>
      <c r="AB724" s="42"/>
      <c r="AC724" s="41"/>
      <c r="AD724" s="42"/>
      <c r="AE724" s="42"/>
      <c r="AF724" s="42"/>
    </row>
    <row r="725" spans="1:32" s="45" customFormat="1" ht="44.25" customHeight="1" x14ac:dyDescent="0.2">
      <c r="A725" s="41" t="s">
        <v>5904</v>
      </c>
      <c r="B725" s="42">
        <v>651908876</v>
      </c>
      <c r="C725" s="41"/>
      <c r="D725" s="42" t="s">
        <v>6622</v>
      </c>
      <c r="E725" s="42" t="s">
        <v>7825</v>
      </c>
      <c r="F725" s="42" t="s">
        <v>5905</v>
      </c>
      <c r="G725" s="42" t="s">
        <v>7826</v>
      </c>
      <c r="H725" s="42" t="s">
        <v>5906</v>
      </c>
      <c r="I725" s="42" t="s">
        <v>7827</v>
      </c>
      <c r="J725" s="42" t="s">
        <v>7828</v>
      </c>
      <c r="K725" s="42" t="s">
        <v>5907</v>
      </c>
      <c r="L725" s="42" t="s">
        <v>198</v>
      </c>
      <c r="M725" s="42" t="s">
        <v>5908</v>
      </c>
      <c r="N725" s="42" t="s">
        <v>7829</v>
      </c>
      <c r="O725" s="43" t="s">
        <v>5909</v>
      </c>
      <c r="P725" s="43"/>
      <c r="Q725" s="42">
        <v>93401</v>
      </c>
      <c r="R725" s="42" t="s">
        <v>5880</v>
      </c>
      <c r="S725" s="42">
        <v>43934</v>
      </c>
      <c r="T725" s="42">
        <v>7704</v>
      </c>
      <c r="U725" s="42"/>
      <c r="V725" s="42"/>
      <c r="W725" s="44"/>
      <c r="X725" s="42"/>
      <c r="Y725" s="42"/>
      <c r="Z725" s="42"/>
      <c r="AA725" s="42"/>
      <c r="AB725" s="42"/>
      <c r="AC725" s="41"/>
      <c r="AD725" s="42"/>
      <c r="AE725" s="42"/>
      <c r="AF725" s="42"/>
    </row>
    <row r="726" spans="1:32" s="45" customFormat="1" ht="44.25" customHeight="1" x14ac:dyDescent="0.2">
      <c r="A726" s="41" t="s">
        <v>7830</v>
      </c>
      <c r="B726" s="42">
        <v>651203732</v>
      </c>
      <c r="C726" s="41" t="s">
        <v>72</v>
      </c>
      <c r="D726" s="42" t="s">
        <v>5689</v>
      </c>
      <c r="E726" s="42" t="s">
        <v>5690</v>
      </c>
      <c r="F726" s="42" t="s">
        <v>5688</v>
      </c>
      <c r="G726" s="42" t="s">
        <v>5691</v>
      </c>
      <c r="H726" s="42" t="s">
        <v>4821</v>
      </c>
      <c r="I726" s="42" t="s">
        <v>5692</v>
      </c>
      <c r="J726" s="42" t="s">
        <v>4179</v>
      </c>
      <c r="K726" s="42" t="s">
        <v>4180</v>
      </c>
      <c r="L726" s="42" t="s">
        <v>47</v>
      </c>
      <c r="M726" s="42" t="s">
        <v>4181</v>
      </c>
      <c r="N726" s="42">
        <v>56964313880</v>
      </c>
      <c r="O726" s="43" t="s">
        <v>4182</v>
      </c>
      <c r="P726" s="43"/>
      <c r="Q726" s="42" t="s">
        <v>600</v>
      </c>
      <c r="R726" s="42" t="s">
        <v>5714</v>
      </c>
      <c r="S726" s="42">
        <v>43048</v>
      </c>
      <c r="T726" s="42">
        <v>7640</v>
      </c>
      <c r="U726" s="42"/>
      <c r="V726" s="42"/>
      <c r="W726" s="44"/>
      <c r="X726" s="42"/>
      <c r="Y726" s="42"/>
      <c r="Z726" s="42"/>
      <c r="AA726" s="42"/>
      <c r="AB726" s="42"/>
      <c r="AC726" s="41"/>
      <c r="AD726" s="42"/>
      <c r="AE726" s="42"/>
      <c r="AF726" s="42"/>
    </row>
    <row r="727" spans="1:32" s="45" customFormat="1" ht="44.25" customHeight="1" x14ac:dyDescent="0.2">
      <c r="A727" s="41" t="s">
        <v>7831</v>
      </c>
      <c r="B727" s="42">
        <v>651265479</v>
      </c>
      <c r="C727" s="41" t="s">
        <v>72</v>
      </c>
      <c r="D727" s="42" t="s">
        <v>4183</v>
      </c>
      <c r="E727" s="42" t="s">
        <v>4184</v>
      </c>
      <c r="F727" s="42" t="s">
        <v>4185</v>
      </c>
      <c r="G727" s="42" t="s">
        <v>4186</v>
      </c>
      <c r="H727" s="42" t="s">
        <v>4187</v>
      </c>
      <c r="I727" s="42" t="s">
        <v>4188</v>
      </c>
      <c r="J727" s="42" t="s">
        <v>4189</v>
      </c>
      <c r="K727" s="42" t="s">
        <v>4191</v>
      </c>
      <c r="L727" s="42" t="s">
        <v>5316</v>
      </c>
      <c r="M727" s="42" t="s">
        <v>959</v>
      </c>
      <c r="N727" s="42" t="s">
        <v>4192</v>
      </c>
      <c r="O727" s="43" t="s">
        <v>4190</v>
      </c>
      <c r="P727" s="43"/>
      <c r="Q727" s="42" t="s">
        <v>83</v>
      </c>
      <c r="R727" s="42" t="s">
        <v>4193</v>
      </c>
      <c r="S727" s="42">
        <v>42730</v>
      </c>
      <c r="T727" s="42">
        <v>7623</v>
      </c>
      <c r="U727" s="42"/>
      <c r="V727" s="42"/>
      <c r="W727" s="44"/>
      <c r="X727" s="42"/>
      <c r="Y727" s="42"/>
      <c r="Z727" s="42"/>
      <c r="AA727" s="42"/>
      <c r="AB727" s="42"/>
      <c r="AC727" s="41"/>
      <c r="AD727" s="42"/>
      <c r="AE727" s="42"/>
      <c r="AF727" s="42"/>
    </row>
    <row r="728" spans="1:32" s="45" customFormat="1" ht="44.25" customHeight="1" x14ac:dyDescent="0.2">
      <c r="A728" s="41" t="s">
        <v>5978</v>
      </c>
      <c r="B728" s="42">
        <v>651881420</v>
      </c>
      <c r="C728" s="41"/>
      <c r="D728" s="42" t="s">
        <v>6623</v>
      </c>
      <c r="E728" s="42" t="s">
        <v>5980</v>
      </c>
      <c r="F728" s="42" t="s">
        <v>5979</v>
      </c>
      <c r="G728" s="42" t="s">
        <v>5981</v>
      </c>
      <c r="H728" s="42" t="s">
        <v>5590</v>
      </c>
      <c r="I728" s="42" t="s">
        <v>5982</v>
      </c>
      <c r="J728" s="42" t="s">
        <v>5983</v>
      </c>
      <c r="K728" s="42" t="s">
        <v>5984</v>
      </c>
      <c r="L728" s="42" t="s">
        <v>5316</v>
      </c>
      <c r="M728" s="42" t="s">
        <v>5985</v>
      </c>
      <c r="N728" s="42">
        <v>988375686</v>
      </c>
      <c r="O728" s="43" t="s">
        <v>5986</v>
      </c>
      <c r="P728" s="43"/>
      <c r="Q728" s="42">
        <v>93401</v>
      </c>
      <c r="R728" s="42" t="s">
        <v>5987</v>
      </c>
      <c r="S728" s="42">
        <v>44049</v>
      </c>
      <c r="T728" s="42">
        <v>7710</v>
      </c>
      <c r="U728" s="42"/>
      <c r="V728" s="42"/>
      <c r="W728" s="44"/>
      <c r="X728" s="42"/>
      <c r="Y728" s="42"/>
      <c r="Z728" s="42"/>
      <c r="AA728" s="42"/>
      <c r="AB728" s="42"/>
      <c r="AC728" s="41"/>
      <c r="AD728" s="42"/>
      <c r="AE728" s="42"/>
      <c r="AF728" s="42"/>
    </row>
    <row r="729" spans="1:32" s="45" customFormat="1" ht="44.25" customHeight="1" x14ac:dyDescent="0.2">
      <c r="A729" s="41" t="s">
        <v>7832</v>
      </c>
      <c r="B729" s="42">
        <v>737987000</v>
      </c>
      <c r="C729" s="41" t="s">
        <v>72</v>
      </c>
      <c r="D729" s="42" t="s">
        <v>4194</v>
      </c>
      <c r="E729" s="42" t="s">
        <v>4195</v>
      </c>
      <c r="F729" s="42" t="s">
        <v>4196</v>
      </c>
      <c r="G729" s="42" t="s">
        <v>4197</v>
      </c>
      <c r="H729" s="42" t="s">
        <v>4198</v>
      </c>
      <c r="I729" s="42" t="s">
        <v>4199</v>
      </c>
      <c r="J729" s="42" t="s">
        <v>4200</v>
      </c>
      <c r="K729" s="42" t="s">
        <v>4202</v>
      </c>
      <c r="L729" s="42" t="s">
        <v>47</v>
      </c>
      <c r="M729" s="42" t="s">
        <v>4204</v>
      </c>
      <c r="N729" s="42" t="s">
        <v>4203</v>
      </c>
      <c r="O729" s="43" t="s">
        <v>4201</v>
      </c>
      <c r="P729" s="43"/>
      <c r="Q729" s="42" t="s">
        <v>1094</v>
      </c>
      <c r="R729" s="42" t="s">
        <v>4205</v>
      </c>
      <c r="S729" s="42">
        <v>41502</v>
      </c>
      <c r="T729" s="42">
        <v>7484</v>
      </c>
      <c r="U729" s="42"/>
      <c r="V729" s="42"/>
      <c r="W729" s="44"/>
      <c r="X729" s="42"/>
      <c r="Y729" s="42"/>
      <c r="Z729" s="42"/>
      <c r="AA729" s="42"/>
      <c r="AB729" s="42"/>
      <c r="AC729" s="41"/>
      <c r="AD729" s="42"/>
      <c r="AE729" s="42"/>
      <c r="AF729" s="42"/>
    </row>
    <row r="730" spans="1:32" s="45" customFormat="1" ht="44.25" customHeight="1" x14ac:dyDescent="0.2">
      <c r="A730" s="41" t="s">
        <v>7833</v>
      </c>
      <c r="B730" s="42">
        <v>651775035</v>
      </c>
      <c r="C730" s="41"/>
      <c r="D730" s="42" t="s">
        <v>6624</v>
      </c>
      <c r="E730" s="42" t="s">
        <v>5464</v>
      </c>
      <c r="F730" s="42" t="s">
        <v>5465</v>
      </c>
      <c r="G730" s="42" t="s">
        <v>5466</v>
      </c>
      <c r="H730" s="42" t="s">
        <v>1280</v>
      </c>
      <c r="I730" s="42" t="s">
        <v>5467</v>
      </c>
      <c r="J730" s="42" t="s">
        <v>5468</v>
      </c>
      <c r="K730" s="42" t="s">
        <v>5470</v>
      </c>
      <c r="L730" s="42" t="s">
        <v>47</v>
      </c>
      <c r="M730" s="42" t="s">
        <v>623</v>
      </c>
      <c r="N730" s="42" t="s">
        <v>5471</v>
      </c>
      <c r="O730" s="43" t="s">
        <v>5469</v>
      </c>
      <c r="P730" s="43"/>
      <c r="Q730" s="42" t="s">
        <v>83</v>
      </c>
      <c r="R730" s="42" t="s">
        <v>5283</v>
      </c>
      <c r="S730" s="42">
        <v>43626</v>
      </c>
      <c r="T730" s="42">
        <v>7677</v>
      </c>
      <c r="U730" s="42"/>
      <c r="V730" s="42"/>
      <c r="W730" s="44"/>
      <c r="X730" s="42"/>
      <c r="Y730" s="42"/>
      <c r="Z730" s="42"/>
      <c r="AA730" s="42"/>
      <c r="AB730" s="42"/>
      <c r="AC730" s="41"/>
      <c r="AD730" s="42"/>
      <c r="AE730" s="42"/>
      <c r="AF730" s="42"/>
    </row>
    <row r="731" spans="1:32" s="45" customFormat="1" ht="44.25" customHeight="1" x14ac:dyDescent="0.2">
      <c r="A731" s="41" t="s">
        <v>7834</v>
      </c>
      <c r="B731" s="42" t="s">
        <v>8585</v>
      </c>
      <c r="C731" s="41"/>
      <c r="D731" s="42" t="s">
        <v>6625</v>
      </c>
      <c r="E731" s="42" t="s">
        <v>6076</v>
      </c>
      <c r="F731" s="42" t="s">
        <v>5546</v>
      </c>
      <c r="G731" s="42" t="s">
        <v>5547</v>
      </c>
      <c r="H731" s="42" t="s">
        <v>5548</v>
      </c>
      <c r="I731" s="42" t="s">
        <v>5549</v>
      </c>
      <c r="J731" s="42" t="s">
        <v>5550</v>
      </c>
      <c r="K731" s="42" t="s">
        <v>5551</v>
      </c>
      <c r="L731" s="42" t="s">
        <v>5315</v>
      </c>
      <c r="M731" s="42" t="s">
        <v>1140</v>
      </c>
      <c r="N731" s="42">
        <v>91444090</v>
      </c>
      <c r="O731" s="43" t="s">
        <v>5552</v>
      </c>
      <c r="P731" s="43"/>
      <c r="Q731" s="42" t="s">
        <v>83</v>
      </c>
      <c r="R731" s="42" t="s">
        <v>5553</v>
      </c>
      <c r="S731" s="42">
        <v>43627</v>
      </c>
      <c r="T731" s="42">
        <v>7678</v>
      </c>
      <c r="U731" s="42"/>
      <c r="V731" s="42"/>
      <c r="W731" s="44"/>
      <c r="X731" s="42"/>
      <c r="Y731" s="42"/>
      <c r="Z731" s="42"/>
      <c r="AA731" s="42"/>
      <c r="AB731" s="42"/>
      <c r="AC731" s="41"/>
      <c r="AD731" s="42"/>
      <c r="AE731" s="42"/>
      <c r="AF731" s="42"/>
    </row>
    <row r="732" spans="1:32" s="45" customFormat="1" ht="44.25" customHeight="1" x14ac:dyDescent="0.2">
      <c r="A732" s="41" t="s">
        <v>7835</v>
      </c>
      <c r="B732" s="42">
        <v>657376906</v>
      </c>
      <c r="C732" s="41" t="s">
        <v>4206</v>
      </c>
      <c r="D732" s="42" t="s">
        <v>4207</v>
      </c>
      <c r="E732" s="42" t="s">
        <v>4208</v>
      </c>
      <c r="F732" s="42" t="s">
        <v>4209</v>
      </c>
      <c r="G732" s="42" t="s">
        <v>4210</v>
      </c>
      <c r="H732" s="42" t="s">
        <v>4211</v>
      </c>
      <c r="I732" s="42" t="s">
        <v>4212</v>
      </c>
      <c r="J732" s="42" t="s">
        <v>4213</v>
      </c>
      <c r="K732" s="42" t="s">
        <v>4214</v>
      </c>
      <c r="L732" s="42" t="s">
        <v>5310</v>
      </c>
      <c r="M732" s="42" t="s">
        <v>4216</v>
      </c>
      <c r="N732" s="42" t="s">
        <v>4215</v>
      </c>
      <c r="O732" s="43"/>
      <c r="P732" s="43"/>
      <c r="Q732" s="42" t="s">
        <v>83</v>
      </c>
      <c r="R732" s="42" t="s">
        <v>4217</v>
      </c>
      <c r="S732" s="42">
        <v>39588</v>
      </c>
      <c r="T732" s="42">
        <v>7392</v>
      </c>
      <c r="U732" s="42"/>
      <c r="V732" s="42"/>
      <c r="W732" s="44"/>
      <c r="X732" s="42"/>
      <c r="Y732" s="42"/>
      <c r="Z732" s="42"/>
      <c r="AA732" s="42"/>
      <c r="AB732" s="42"/>
      <c r="AC732" s="41"/>
      <c r="AD732" s="42"/>
      <c r="AE732" s="42"/>
      <c r="AF732" s="42"/>
    </row>
    <row r="733" spans="1:32" s="45" customFormat="1" ht="44.25" customHeight="1" x14ac:dyDescent="0.2">
      <c r="A733" s="41" t="s">
        <v>7836</v>
      </c>
      <c r="B733" s="42">
        <v>736521008</v>
      </c>
      <c r="C733" s="41" t="s">
        <v>505</v>
      </c>
      <c r="D733" s="42" t="s">
        <v>4218</v>
      </c>
      <c r="E733" s="42" t="s">
        <v>4219</v>
      </c>
      <c r="F733" s="42" t="s">
        <v>4220</v>
      </c>
      <c r="G733" s="42" t="s">
        <v>4221</v>
      </c>
      <c r="H733" s="42" t="s">
        <v>4222</v>
      </c>
      <c r="I733" s="42" t="s">
        <v>4223</v>
      </c>
      <c r="J733" s="42" t="s">
        <v>4224</v>
      </c>
      <c r="K733" s="42" t="s">
        <v>4225</v>
      </c>
      <c r="L733" s="42" t="s">
        <v>47</v>
      </c>
      <c r="M733" s="42"/>
      <c r="N733" s="42"/>
      <c r="O733" s="43" t="s">
        <v>4226</v>
      </c>
      <c r="P733" s="43"/>
      <c r="Q733" s="42" t="s">
        <v>368</v>
      </c>
      <c r="R733" s="42" t="s">
        <v>4227</v>
      </c>
      <c r="S733" s="42">
        <v>42790</v>
      </c>
      <c r="T733" s="42">
        <v>7628</v>
      </c>
      <c r="U733" s="42"/>
      <c r="V733" s="42"/>
      <c r="W733" s="44"/>
      <c r="X733" s="42"/>
      <c r="Y733" s="42"/>
      <c r="Z733" s="42"/>
      <c r="AA733" s="42"/>
      <c r="AB733" s="42"/>
      <c r="AC733" s="41"/>
      <c r="AD733" s="42"/>
      <c r="AE733" s="42"/>
      <c r="AF733" s="42"/>
    </row>
    <row r="734" spans="1:32" s="45" customFormat="1" ht="44.25" customHeight="1" x14ac:dyDescent="0.2">
      <c r="A734" s="41" t="s">
        <v>5996</v>
      </c>
      <c r="B734" s="42">
        <v>651882338</v>
      </c>
      <c r="C734" s="41"/>
      <c r="D734" s="42" t="s">
        <v>6626</v>
      </c>
      <c r="E734" s="42" t="s">
        <v>5997</v>
      </c>
      <c r="F734" s="42" t="s">
        <v>5998</v>
      </c>
      <c r="G734" s="42" t="s">
        <v>6468</v>
      </c>
      <c r="H734" s="42" t="s">
        <v>5590</v>
      </c>
      <c r="I734" s="42" t="s">
        <v>5999</v>
      </c>
      <c r="J734" s="42" t="s">
        <v>6469</v>
      </c>
      <c r="K734" s="42" t="s">
        <v>6000</v>
      </c>
      <c r="L734" s="42" t="s">
        <v>47</v>
      </c>
      <c r="M734" s="42" t="s">
        <v>3373</v>
      </c>
      <c r="N734" s="42" t="s">
        <v>6470</v>
      </c>
      <c r="O734" s="43" t="s">
        <v>6471</v>
      </c>
      <c r="P734" s="43"/>
      <c r="Q734" s="42">
        <v>93401</v>
      </c>
      <c r="R734" s="42" t="s">
        <v>5863</v>
      </c>
      <c r="S734" s="42">
        <v>44054</v>
      </c>
      <c r="T734" s="42">
        <v>7711</v>
      </c>
      <c r="U734" s="42"/>
      <c r="V734" s="42"/>
      <c r="W734" s="44"/>
      <c r="X734" s="42"/>
      <c r="Y734" s="42"/>
      <c r="Z734" s="42"/>
      <c r="AA734" s="42"/>
      <c r="AB734" s="42"/>
      <c r="AC734" s="41"/>
      <c r="AD734" s="42"/>
      <c r="AE734" s="42"/>
      <c r="AF734" s="42"/>
    </row>
    <row r="735" spans="1:32" s="45" customFormat="1" ht="44.25" customHeight="1" x14ac:dyDescent="0.2">
      <c r="A735" s="41" t="s">
        <v>5616</v>
      </c>
      <c r="B735" s="42">
        <v>651591058</v>
      </c>
      <c r="C735" s="41"/>
      <c r="D735" s="42" t="s">
        <v>6627</v>
      </c>
      <c r="E735" s="42" t="s">
        <v>5617</v>
      </c>
      <c r="F735" s="42" t="s">
        <v>5618</v>
      </c>
      <c r="G735" s="42" t="s">
        <v>5619</v>
      </c>
      <c r="H735" s="42" t="s">
        <v>5590</v>
      </c>
      <c r="I735" s="42" t="s">
        <v>5620</v>
      </c>
      <c r="J735" s="42" t="s">
        <v>5621</v>
      </c>
      <c r="K735" s="42" t="s">
        <v>5623</v>
      </c>
      <c r="L735" s="42" t="s">
        <v>5315</v>
      </c>
      <c r="M735" s="42" t="s">
        <v>2046</v>
      </c>
      <c r="N735" s="42" t="s">
        <v>5622</v>
      </c>
      <c r="O735" s="43" t="s">
        <v>5624</v>
      </c>
      <c r="P735" s="43"/>
      <c r="Q735" s="42">
        <v>93401</v>
      </c>
      <c r="R735" s="42" t="s">
        <v>5625</v>
      </c>
      <c r="S735" s="42">
        <v>43644</v>
      </c>
      <c r="T735" s="42">
        <v>7682</v>
      </c>
      <c r="U735" s="42"/>
      <c r="V735" s="42"/>
      <c r="W735" s="44"/>
      <c r="X735" s="42"/>
      <c r="Y735" s="42"/>
      <c r="Z735" s="42"/>
      <c r="AA735" s="42"/>
      <c r="AB735" s="42"/>
      <c r="AC735" s="41"/>
      <c r="AD735" s="42"/>
      <c r="AE735" s="42"/>
      <c r="AF735" s="42"/>
    </row>
    <row r="736" spans="1:32" s="45" customFormat="1" ht="44.25" customHeight="1" x14ac:dyDescent="0.2">
      <c r="A736" s="41" t="s">
        <v>7837</v>
      </c>
      <c r="B736" s="42">
        <v>653057709</v>
      </c>
      <c r="C736" s="41" t="s">
        <v>72</v>
      </c>
      <c r="D736" s="42" t="s">
        <v>4228</v>
      </c>
      <c r="E736" s="42" t="s">
        <v>5716</v>
      </c>
      <c r="F736" s="42" t="s">
        <v>4229</v>
      </c>
      <c r="G736" s="42" t="s">
        <v>4230</v>
      </c>
      <c r="H736" s="42" t="s">
        <v>4231</v>
      </c>
      <c r="I736" s="42" t="s">
        <v>4232</v>
      </c>
      <c r="J736" s="42" t="s">
        <v>4233</v>
      </c>
      <c r="K736" s="42" t="s">
        <v>5717</v>
      </c>
      <c r="L736" s="42" t="s">
        <v>5311</v>
      </c>
      <c r="M736" s="42" t="s">
        <v>4234</v>
      </c>
      <c r="N736" s="42">
        <v>994420699</v>
      </c>
      <c r="O736" s="43" t="s">
        <v>4235</v>
      </c>
      <c r="P736" s="43"/>
      <c r="Q736" s="42" t="s">
        <v>600</v>
      </c>
      <c r="R736" s="42" t="s">
        <v>1578</v>
      </c>
      <c r="S736" s="42">
        <v>42968</v>
      </c>
      <c r="T736" s="42">
        <v>7633</v>
      </c>
      <c r="U736" s="42"/>
      <c r="V736" s="42"/>
      <c r="W736" s="44"/>
      <c r="X736" s="42"/>
      <c r="Y736" s="42"/>
      <c r="Z736" s="42"/>
      <c r="AA736" s="42"/>
      <c r="AB736" s="42"/>
      <c r="AC736" s="41"/>
      <c r="AD736" s="42"/>
      <c r="AE736" s="42"/>
      <c r="AF736" s="42"/>
    </row>
    <row r="737" spans="1:32" s="45" customFormat="1" ht="44.25" customHeight="1" x14ac:dyDescent="0.2">
      <c r="A737" s="41" t="s">
        <v>7838</v>
      </c>
      <c r="B737" s="42" t="s">
        <v>8586</v>
      </c>
      <c r="C737" s="41" t="s">
        <v>72</v>
      </c>
      <c r="D737" s="42" t="s">
        <v>4236</v>
      </c>
      <c r="E737" s="42" t="s">
        <v>5950</v>
      </c>
      <c r="F737" s="42" t="s">
        <v>4237</v>
      </c>
      <c r="G737" s="42" t="s">
        <v>4238</v>
      </c>
      <c r="H737" s="42" t="s">
        <v>1791</v>
      </c>
      <c r="I737" s="42" t="s">
        <v>6009</v>
      </c>
      <c r="J737" s="42" t="s">
        <v>4239</v>
      </c>
      <c r="K737" s="42" t="s">
        <v>4240</v>
      </c>
      <c r="L737" s="42" t="s">
        <v>309</v>
      </c>
      <c r="M737" s="42" t="s">
        <v>4241</v>
      </c>
      <c r="N737" s="42" t="s">
        <v>4242</v>
      </c>
      <c r="O737" s="43" t="s">
        <v>5951</v>
      </c>
      <c r="P737" s="43"/>
      <c r="Q737" s="42" t="s">
        <v>552</v>
      </c>
      <c r="R737" s="42" t="s">
        <v>7839</v>
      </c>
      <c r="S737" s="42">
        <v>42762</v>
      </c>
      <c r="T737" s="42">
        <v>7626</v>
      </c>
      <c r="U737" s="42"/>
      <c r="V737" s="42"/>
      <c r="W737" s="44"/>
      <c r="X737" s="42"/>
      <c r="Y737" s="42"/>
      <c r="Z737" s="42"/>
      <c r="AA737" s="42"/>
      <c r="AB737" s="42"/>
      <c r="AC737" s="41"/>
      <c r="AD737" s="42"/>
      <c r="AE737" s="42"/>
      <c r="AF737" s="42" t="s">
        <v>8465</v>
      </c>
    </row>
    <row r="738" spans="1:32" s="45" customFormat="1" ht="44.25" customHeight="1" x14ac:dyDescent="0.2">
      <c r="A738" s="41" t="s">
        <v>5806</v>
      </c>
      <c r="B738" s="42">
        <v>651902215</v>
      </c>
      <c r="C738" s="41"/>
      <c r="D738" s="42" t="s">
        <v>6628</v>
      </c>
      <c r="E738" s="42" t="s">
        <v>6629</v>
      </c>
      <c r="F738" s="42" t="s">
        <v>5807</v>
      </c>
      <c r="G738" s="42" t="s">
        <v>6472</v>
      </c>
      <c r="H738" s="42" t="s">
        <v>1207</v>
      </c>
      <c r="I738" s="42" t="s">
        <v>6473</v>
      </c>
      <c r="J738" s="42" t="s">
        <v>5808</v>
      </c>
      <c r="K738" s="42" t="s">
        <v>5811</v>
      </c>
      <c r="L738" s="42" t="s">
        <v>5312</v>
      </c>
      <c r="M738" s="42" t="s">
        <v>2616</v>
      </c>
      <c r="N738" s="42" t="s">
        <v>5810</v>
      </c>
      <c r="O738" s="43" t="s">
        <v>5809</v>
      </c>
      <c r="P738" s="43"/>
      <c r="Q738" s="42">
        <v>93401</v>
      </c>
      <c r="R738" s="42" t="s">
        <v>6517</v>
      </c>
      <c r="S738" s="42">
        <v>43858</v>
      </c>
      <c r="T738" s="42">
        <v>7696</v>
      </c>
      <c r="U738" s="42"/>
      <c r="V738" s="42"/>
      <c r="W738" s="44"/>
      <c r="X738" s="42"/>
      <c r="Y738" s="42"/>
      <c r="Z738" s="42"/>
      <c r="AA738" s="42"/>
      <c r="AB738" s="42"/>
      <c r="AC738" s="41"/>
      <c r="AD738" s="42"/>
      <c r="AE738" s="42"/>
      <c r="AF738" s="42"/>
    </row>
    <row r="739" spans="1:32" s="45" customFormat="1" ht="44.25" customHeight="1" x14ac:dyDescent="0.2">
      <c r="A739" s="41" t="s">
        <v>7840</v>
      </c>
      <c r="B739" s="42">
        <v>652322301</v>
      </c>
      <c r="C739" s="41" t="s">
        <v>505</v>
      </c>
      <c r="D739" s="42" t="s">
        <v>4243</v>
      </c>
      <c r="E739" s="42" t="s">
        <v>6095</v>
      </c>
      <c r="F739" s="42" t="s">
        <v>4092</v>
      </c>
      <c r="G739" s="42" t="s">
        <v>6096</v>
      </c>
      <c r="H739" s="42" t="s">
        <v>170</v>
      </c>
      <c r="I739" s="42" t="s">
        <v>6097</v>
      </c>
      <c r="J739" s="42" t="s">
        <v>6099</v>
      </c>
      <c r="K739" s="42" t="s">
        <v>4245</v>
      </c>
      <c r="L739" s="42" t="s">
        <v>47</v>
      </c>
      <c r="M739" s="42" t="s">
        <v>4247</v>
      </c>
      <c r="N739" s="42" t="s">
        <v>4246</v>
      </c>
      <c r="O739" s="43" t="s">
        <v>4244</v>
      </c>
      <c r="P739" s="43"/>
      <c r="Q739" s="42" t="s">
        <v>368</v>
      </c>
      <c r="R739" s="42" t="s">
        <v>6098</v>
      </c>
      <c r="S739" s="42">
        <v>40203</v>
      </c>
      <c r="T739" s="42">
        <v>7424</v>
      </c>
      <c r="U739" s="42"/>
      <c r="V739" s="42"/>
      <c r="W739" s="44"/>
      <c r="X739" s="42"/>
      <c r="Y739" s="42"/>
      <c r="Z739" s="42"/>
      <c r="AA739" s="42"/>
      <c r="AB739" s="42"/>
      <c r="AC739" s="41"/>
      <c r="AD739" s="42"/>
      <c r="AE739" s="42"/>
      <c r="AF739" s="42"/>
    </row>
    <row r="740" spans="1:32" s="45" customFormat="1" ht="44.25" customHeight="1" x14ac:dyDescent="0.2">
      <c r="A740" s="41" t="s">
        <v>7841</v>
      </c>
      <c r="B740" s="42">
        <v>651843979</v>
      </c>
      <c r="C740" s="41"/>
      <c r="D740" s="42" t="s">
        <v>6630</v>
      </c>
      <c r="E740" s="42" t="s">
        <v>5872</v>
      </c>
      <c r="F740" s="42" t="s">
        <v>5873</v>
      </c>
      <c r="G740" s="42" t="s">
        <v>5874</v>
      </c>
      <c r="H740" s="42" t="s">
        <v>1361</v>
      </c>
      <c r="I740" s="42" t="s">
        <v>5875</v>
      </c>
      <c r="J740" s="42" t="s">
        <v>5876</v>
      </c>
      <c r="K740" s="42" t="s">
        <v>5877</v>
      </c>
      <c r="L740" s="42" t="s">
        <v>538</v>
      </c>
      <c r="M740" s="42" t="s">
        <v>395</v>
      </c>
      <c r="N740" s="42" t="s">
        <v>5878</v>
      </c>
      <c r="O740" s="43" t="s">
        <v>5879</v>
      </c>
      <c r="P740" s="43"/>
      <c r="Q740" s="42">
        <v>93401</v>
      </c>
      <c r="R740" s="42" t="s">
        <v>5880</v>
      </c>
      <c r="S740" s="42">
        <v>43913</v>
      </c>
      <c r="T740" s="42">
        <v>7701</v>
      </c>
      <c r="U740" s="42"/>
      <c r="V740" s="42"/>
      <c r="W740" s="44"/>
      <c r="X740" s="42"/>
      <c r="Y740" s="42"/>
      <c r="Z740" s="42"/>
      <c r="AA740" s="42"/>
      <c r="AB740" s="42"/>
      <c r="AC740" s="41"/>
      <c r="AD740" s="42"/>
      <c r="AE740" s="42"/>
      <c r="AF740" s="42"/>
    </row>
    <row r="741" spans="1:32" s="45" customFormat="1" ht="44.25" customHeight="1" x14ac:dyDescent="0.2">
      <c r="A741" s="41" t="s">
        <v>7842</v>
      </c>
      <c r="B741" s="42">
        <v>533148689</v>
      </c>
      <c r="C741" s="41" t="s">
        <v>49</v>
      </c>
      <c r="D741" s="42" t="s">
        <v>4248</v>
      </c>
      <c r="E741" s="42" t="s">
        <v>4249</v>
      </c>
      <c r="F741" s="42" t="s">
        <v>4250</v>
      </c>
      <c r="G741" s="42" t="s">
        <v>4251</v>
      </c>
      <c r="H741" s="42" t="s">
        <v>4252</v>
      </c>
      <c r="I741" s="42" t="s">
        <v>4253</v>
      </c>
      <c r="J741" s="42" t="s">
        <v>4254</v>
      </c>
      <c r="K741" s="42" t="s">
        <v>4256</v>
      </c>
      <c r="L741" s="42" t="s">
        <v>47</v>
      </c>
      <c r="M741" s="42" t="s">
        <v>623</v>
      </c>
      <c r="N741" s="42" t="s">
        <v>4257</v>
      </c>
      <c r="O741" s="43" t="s">
        <v>4255</v>
      </c>
      <c r="P741" s="43"/>
      <c r="Q741" s="42" t="s">
        <v>552</v>
      </c>
      <c r="R741" s="42" t="s">
        <v>4258</v>
      </c>
      <c r="S741" s="42">
        <v>40542</v>
      </c>
      <c r="T741" s="42">
        <v>7438</v>
      </c>
      <c r="U741" s="42"/>
      <c r="V741" s="42"/>
      <c r="W741" s="44"/>
      <c r="X741" s="42"/>
      <c r="Y741" s="42"/>
      <c r="Z741" s="42"/>
      <c r="AA741" s="42"/>
      <c r="AB741" s="42"/>
      <c r="AC741" s="41"/>
      <c r="AD741" s="42"/>
      <c r="AE741" s="42"/>
      <c r="AF741" s="42"/>
    </row>
    <row r="742" spans="1:32" s="45" customFormat="1" ht="44.25" customHeight="1" x14ac:dyDescent="0.2">
      <c r="A742" s="41" t="s">
        <v>7843</v>
      </c>
      <c r="B742" s="42" t="s">
        <v>8604</v>
      </c>
      <c r="C742" s="41" t="s">
        <v>72</v>
      </c>
      <c r="D742" s="42" t="s">
        <v>4259</v>
      </c>
      <c r="E742" s="42" t="s">
        <v>4260</v>
      </c>
      <c r="F742" s="42" t="s">
        <v>4261</v>
      </c>
      <c r="G742" s="42" t="s">
        <v>4262</v>
      </c>
      <c r="H742" s="42" t="s">
        <v>4263</v>
      </c>
      <c r="I742" s="42" t="s">
        <v>4264</v>
      </c>
      <c r="J742" s="42" t="s">
        <v>4265</v>
      </c>
      <c r="K742" s="42" t="s">
        <v>4267</v>
      </c>
      <c r="L742" s="42" t="s">
        <v>309</v>
      </c>
      <c r="M742" s="42" t="s">
        <v>4269</v>
      </c>
      <c r="N742" s="42" t="s">
        <v>4268</v>
      </c>
      <c r="O742" s="43" t="s">
        <v>4266</v>
      </c>
      <c r="P742" s="43"/>
      <c r="Q742" s="42" t="s">
        <v>552</v>
      </c>
      <c r="R742" s="42" t="s">
        <v>1962</v>
      </c>
      <c r="S742" s="42">
        <v>42501</v>
      </c>
      <c r="T742" s="42">
        <v>7607</v>
      </c>
      <c r="U742" s="42"/>
      <c r="V742" s="42"/>
      <c r="W742" s="44"/>
      <c r="X742" s="42"/>
      <c r="Y742" s="42"/>
      <c r="Z742" s="42"/>
      <c r="AA742" s="42"/>
      <c r="AB742" s="42"/>
      <c r="AC742" s="41"/>
      <c r="AD742" s="42"/>
      <c r="AE742" s="42"/>
      <c r="AF742" s="42"/>
    </row>
    <row r="743" spans="1:32" s="45" customFormat="1" ht="44.25" customHeight="1" x14ac:dyDescent="0.2">
      <c r="A743" s="41" t="s">
        <v>7844</v>
      </c>
      <c r="B743" s="42">
        <v>533338917</v>
      </c>
      <c r="C743" s="41"/>
      <c r="D743" s="42" t="s">
        <v>6631</v>
      </c>
      <c r="E743" s="42" t="s">
        <v>6632</v>
      </c>
      <c r="F743" s="42" t="s">
        <v>6633</v>
      </c>
      <c r="G743" s="42" t="s">
        <v>6634</v>
      </c>
      <c r="H743" s="42" t="s">
        <v>1361</v>
      </c>
      <c r="I743" s="42" t="s">
        <v>6635</v>
      </c>
      <c r="J743" s="42" t="s">
        <v>6636</v>
      </c>
      <c r="K743" s="42" t="s">
        <v>6637</v>
      </c>
      <c r="L743" s="42" t="s">
        <v>47</v>
      </c>
      <c r="M743" s="42" t="s">
        <v>1961</v>
      </c>
      <c r="N743" s="42">
        <v>56996928535</v>
      </c>
      <c r="O743" s="43" t="s">
        <v>6638</v>
      </c>
      <c r="P743" s="43"/>
      <c r="Q743" s="42" t="s">
        <v>6639</v>
      </c>
      <c r="R743" s="42" t="s">
        <v>6404</v>
      </c>
      <c r="S743" s="42">
        <v>44253</v>
      </c>
      <c r="T743" s="42">
        <v>7725</v>
      </c>
      <c r="U743" s="42"/>
      <c r="V743" s="42"/>
      <c r="W743" s="44"/>
      <c r="X743" s="42"/>
      <c r="Y743" s="42"/>
      <c r="Z743" s="42"/>
      <c r="AA743" s="42"/>
      <c r="AB743" s="42"/>
      <c r="AC743" s="41"/>
      <c r="AD743" s="42"/>
      <c r="AE743" s="42"/>
      <c r="AF743" s="42"/>
    </row>
    <row r="744" spans="1:32" s="45" customFormat="1" ht="44.25" customHeight="1" x14ac:dyDescent="0.2">
      <c r="A744" s="41" t="s">
        <v>7845</v>
      </c>
      <c r="B744" s="42">
        <v>657674206</v>
      </c>
      <c r="C744" s="41" t="s">
        <v>49</v>
      </c>
      <c r="D744" s="42" t="s">
        <v>4270</v>
      </c>
      <c r="E744" s="42" t="s">
        <v>4271</v>
      </c>
      <c r="F744" s="42" t="s">
        <v>4272</v>
      </c>
      <c r="G744" s="42" t="s">
        <v>4273</v>
      </c>
      <c r="H744" s="42" t="s">
        <v>604</v>
      </c>
      <c r="I744" s="42" t="s">
        <v>4274</v>
      </c>
      <c r="J744" s="42" t="s">
        <v>4275</v>
      </c>
      <c r="K744" s="42" t="s">
        <v>4278</v>
      </c>
      <c r="L744" s="42" t="s">
        <v>309</v>
      </c>
      <c r="M744" s="42" t="s">
        <v>2607</v>
      </c>
      <c r="N744" s="42" t="s">
        <v>4277</v>
      </c>
      <c r="O744" s="43" t="s">
        <v>4276</v>
      </c>
      <c r="P744" s="43"/>
      <c r="Q744" s="42" t="s">
        <v>6640</v>
      </c>
      <c r="R744" s="42" t="s">
        <v>4279</v>
      </c>
      <c r="S744" s="42">
        <v>39573</v>
      </c>
      <c r="T744" s="42">
        <v>7389</v>
      </c>
      <c r="U744" s="42"/>
      <c r="V744" s="42"/>
      <c r="W744" s="44"/>
      <c r="X744" s="42"/>
      <c r="Y744" s="42"/>
      <c r="Z744" s="42"/>
      <c r="AA744" s="42"/>
      <c r="AB744" s="42"/>
      <c r="AC744" s="41"/>
      <c r="AD744" s="42"/>
      <c r="AE744" s="42"/>
      <c r="AF744" s="42"/>
    </row>
    <row r="745" spans="1:32" s="45" customFormat="1" ht="44.25" customHeight="1" x14ac:dyDescent="0.2">
      <c r="A745" s="41" t="s">
        <v>7846</v>
      </c>
      <c r="B745" s="42" t="s">
        <v>8587</v>
      </c>
      <c r="C745" s="41" t="s">
        <v>72</v>
      </c>
      <c r="D745" s="42" t="s">
        <v>4285</v>
      </c>
      <c r="E745" s="42" t="s">
        <v>4286</v>
      </c>
      <c r="F745" s="42" t="s">
        <v>4092</v>
      </c>
      <c r="G745" s="42" t="s">
        <v>4287</v>
      </c>
      <c r="H745" s="42" t="s">
        <v>604</v>
      </c>
      <c r="I745" s="42" t="s">
        <v>4288</v>
      </c>
      <c r="J745" s="42" t="s">
        <v>4289</v>
      </c>
      <c r="K745" s="42" t="s">
        <v>4290</v>
      </c>
      <c r="L745" s="42" t="s">
        <v>47</v>
      </c>
      <c r="M745" s="42" t="s">
        <v>4292</v>
      </c>
      <c r="N745" s="42" t="s">
        <v>4291</v>
      </c>
      <c r="O745" s="43"/>
      <c r="P745" s="43"/>
      <c r="Q745" s="42" t="s">
        <v>368</v>
      </c>
      <c r="R745" s="42" t="s">
        <v>4293</v>
      </c>
      <c r="S745" s="42">
        <v>39204</v>
      </c>
      <c r="T745" s="42">
        <v>7353</v>
      </c>
      <c r="U745" s="42"/>
      <c r="V745" s="42"/>
      <c r="W745" s="44"/>
      <c r="X745" s="42"/>
      <c r="Y745" s="42"/>
      <c r="Z745" s="42"/>
      <c r="AA745" s="42"/>
      <c r="AB745" s="42"/>
      <c r="AC745" s="41"/>
      <c r="AD745" s="42"/>
      <c r="AE745" s="42"/>
      <c r="AF745" s="42"/>
    </row>
    <row r="746" spans="1:32" s="45" customFormat="1" ht="44.25" customHeight="1" x14ac:dyDescent="0.2">
      <c r="A746" s="41" t="s">
        <v>7847</v>
      </c>
      <c r="B746" s="42">
        <v>656424702</v>
      </c>
      <c r="C746" s="41" t="s">
        <v>4294</v>
      </c>
      <c r="D746" s="42" t="s">
        <v>4295</v>
      </c>
      <c r="E746" s="42" t="s">
        <v>4296</v>
      </c>
      <c r="F746" s="42" t="s">
        <v>4297</v>
      </c>
      <c r="G746" s="42" t="s">
        <v>4298</v>
      </c>
      <c r="H746" s="42" t="s">
        <v>393</v>
      </c>
      <c r="I746" s="42" t="s">
        <v>4299</v>
      </c>
      <c r="J746" s="42" t="s">
        <v>4300</v>
      </c>
      <c r="K746" s="42" t="s">
        <v>4301</v>
      </c>
      <c r="L746" s="42" t="s">
        <v>47</v>
      </c>
      <c r="M746" s="42" t="s">
        <v>2743</v>
      </c>
      <c r="N746" s="42" t="s">
        <v>4302</v>
      </c>
      <c r="O746" s="43"/>
      <c r="P746" s="43"/>
      <c r="Q746" s="42" t="s">
        <v>368</v>
      </c>
      <c r="R746" s="42" t="s">
        <v>4303</v>
      </c>
      <c r="S746" s="42">
        <v>39198</v>
      </c>
      <c r="T746" s="42">
        <v>7351</v>
      </c>
      <c r="U746" s="42"/>
      <c r="V746" s="42"/>
      <c r="W746" s="44"/>
      <c r="X746" s="42"/>
      <c r="Y746" s="42"/>
      <c r="Z746" s="42"/>
      <c r="AA746" s="42"/>
      <c r="AB746" s="42"/>
      <c r="AC746" s="41"/>
      <c r="AD746" s="42"/>
      <c r="AE746" s="42"/>
      <c r="AF746" s="42"/>
    </row>
    <row r="747" spans="1:32" s="45" customFormat="1" ht="44.25" customHeight="1" x14ac:dyDescent="0.2">
      <c r="A747" s="41" t="s">
        <v>7848</v>
      </c>
      <c r="B747" s="42">
        <v>659351005</v>
      </c>
      <c r="C747" s="41" t="s">
        <v>1356</v>
      </c>
      <c r="D747" s="42" t="s">
        <v>4304</v>
      </c>
      <c r="E747" s="42" t="s">
        <v>4305</v>
      </c>
      <c r="F747" s="42" t="s">
        <v>4092</v>
      </c>
      <c r="G747" s="42" t="s">
        <v>4306</v>
      </c>
      <c r="H747" s="42" t="s">
        <v>604</v>
      </c>
      <c r="I747" s="42" t="s">
        <v>4307</v>
      </c>
      <c r="J747" s="42" t="s">
        <v>4308</v>
      </c>
      <c r="K747" s="42" t="s">
        <v>4309</v>
      </c>
      <c r="L747" s="42" t="s">
        <v>309</v>
      </c>
      <c r="M747" s="42" t="s">
        <v>954</v>
      </c>
      <c r="N747" s="42" t="s">
        <v>4310</v>
      </c>
      <c r="O747" s="43"/>
      <c r="P747" s="43"/>
      <c r="Q747" s="42" t="s">
        <v>368</v>
      </c>
      <c r="R747" s="42" t="s">
        <v>4311</v>
      </c>
      <c r="S747" s="42">
        <v>39812</v>
      </c>
      <c r="T747" s="42">
        <v>7408</v>
      </c>
      <c r="U747" s="42"/>
      <c r="V747" s="42"/>
      <c r="W747" s="44"/>
      <c r="X747" s="42"/>
      <c r="Y747" s="42"/>
      <c r="Z747" s="42"/>
      <c r="AA747" s="42"/>
      <c r="AB747" s="42"/>
      <c r="AC747" s="41"/>
      <c r="AD747" s="42"/>
      <c r="AE747" s="42"/>
      <c r="AF747" s="42"/>
    </row>
    <row r="748" spans="1:32" s="45" customFormat="1" ht="44.25" customHeight="1" x14ac:dyDescent="0.2">
      <c r="A748" s="41" t="s">
        <v>7849</v>
      </c>
      <c r="B748" s="42">
        <v>650776003</v>
      </c>
      <c r="C748" s="41" t="s">
        <v>72</v>
      </c>
      <c r="D748" s="42" t="s">
        <v>4312</v>
      </c>
      <c r="E748" s="42" t="s">
        <v>4313</v>
      </c>
      <c r="F748" s="42" t="s">
        <v>4314</v>
      </c>
      <c r="G748" s="42" t="s">
        <v>4315</v>
      </c>
      <c r="H748" s="42" t="s">
        <v>4316</v>
      </c>
      <c r="I748" s="42" t="s">
        <v>4317</v>
      </c>
      <c r="J748" s="42" t="s">
        <v>4318</v>
      </c>
      <c r="K748" s="42" t="s">
        <v>4320</v>
      </c>
      <c r="L748" s="42" t="s">
        <v>48</v>
      </c>
      <c r="M748" s="42" t="s">
        <v>1232</v>
      </c>
      <c r="N748" s="42" t="s">
        <v>4321</v>
      </c>
      <c r="O748" s="43" t="s">
        <v>4319</v>
      </c>
      <c r="P748" s="43"/>
      <c r="Q748" s="42" t="s">
        <v>4322</v>
      </c>
      <c r="R748" s="42" t="s">
        <v>4323</v>
      </c>
      <c r="S748" s="42">
        <v>42199</v>
      </c>
      <c r="T748" s="42">
        <v>7573</v>
      </c>
      <c r="U748" s="42"/>
      <c r="V748" s="42"/>
      <c r="W748" s="44"/>
      <c r="X748" s="42"/>
      <c r="Y748" s="42"/>
      <c r="Z748" s="42"/>
      <c r="AA748" s="42"/>
      <c r="AB748" s="42"/>
      <c r="AC748" s="41"/>
      <c r="AD748" s="42"/>
      <c r="AE748" s="42"/>
      <c r="AF748" s="42"/>
    </row>
    <row r="749" spans="1:32" s="45" customFormat="1" ht="44.25" customHeight="1" x14ac:dyDescent="0.2">
      <c r="A749" s="41" t="s">
        <v>7850</v>
      </c>
      <c r="B749" s="42" t="s">
        <v>8588</v>
      </c>
      <c r="C749" s="41" t="s">
        <v>49</v>
      </c>
      <c r="D749" s="42" t="s">
        <v>4324</v>
      </c>
      <c r="E749" s="42" t="s">
        <v>4325</v>
      </c>
      <c r="F749" s="42" t="s">
        <v>4326</v>
      </c>
      <c r="G749" s="42" t="s">
        <v>4327</v>
      </c>
      <c r="H749" s="42" t="s">
        <v>4328</v>
      </c>
      <c r="I749" s="42"/>
      <c r="J749" s="42" t="s">
        <v>4329</v>
      </c>
      <c r="K749" s="42" t="s">
        <v>4330</v>
      </c>
      <c r="L749" s="42" t="s">
        <v>5314</v>
      </c>
      <c r="M749" s="42" t="s">
        <v>2390</v>
      </c>
      <c r="N749" s="42"/>
      <c r="O749" s="43"/>
      <c r="P749" s="43"/>
      <c r="Q749" s="42" t="s">
        <v>3537</v>
      </c>
      <c r="R749" s="42" t="s">
        <v>4331</v>
      </c>
      <c r="S749" s="42">
        <v>41575</v>
      </c>
      <c r="T749" s="42">
        <v>7490</v>
      </c>
      <c r="U749" s="42"/>
      <c r="V749" s="42"/>
      <c r="W749" s="44"/>
      <c r="X749" s="42"/>
      <c r="Y749" s="42"/>
      <c r="Z749" s="42"/>
      <c r="AA749" s="42"/>
      <c r="AB749" s="42"/>
      <c r="AC749" s="41"/>
      <c r="AD749" s="42"/>
      <c r="AE749" s="42"/>
      <c r="AF749" s="42"/>
    </row>
    <row r="750" spans="1:32" s="45" customFormat="1" ht="44.25" customHeight="1" x14ac:dyDescent="0.2">
      <c r="A750" s="41" t="s">
        <v>7851</v>
      </c>
      <c r="B750" s="42">
        <v>650789776</v>
      </c>
      <c r="C750" s="41" t="s">
        <v>356</v>
      </c>
      <c r="D750" s="42" t="s">
        <v>4332</v>
      </c>
      <c r="E750" s="42" t="s">
        <v>7852</v>
      </c>
      <c r="F750" s="42" t="s">
        <v>4333</v>
      </c>
      <c r="G750" s="42" t="s">
        <v>4334</v>
      </c>
      <c r="H750" s="42" t="s">
        <v>409</v>
      </c>
      <c r="I750" s="42" t="s">
        <v>7853</v>
      </c>
      <c r="J750" s="42" t="s">
        <v>4335</v>
      </c>
      <c r="K750" s="42" t="s">
        <v>4337</v>
      </c>
      <c r="L750" s="42" t="s">
        <v>538</v>
      </c>
      <c r="M750" s="42" t="s">
        <v>2749</v>
      </c>
      <c r="N750" s="42" t="s">
        <v>4338</v>
      </c>
      <c r="O750" s="43" t="s">
        <v>4336</v>
      </c>
      <c r="P750" s="43"/>
      <c r="Q750" s="42" t="s">
        <v>368</v>
      </c>
      <c r="R750" s="42" t="s">
        <v>6219</v>
      </c>
      <c r="S750" s="42">
        <v>41717</v>
      </c>
      <c r="T750" s="42">
        <v>7498</v>
      </c>
      <c r="U750" s="42"/>
      <c r="V750" s="42"/>
      <c r="W750" s="44"/>
      <c r="X750" s="42"/>
      <c r="Y750" s="42"/>
      <c r="Z750" s="42"/>
      <c r="AA750" s="42"/>
      <c r="AB750" s="42"/>
      <c r="AC750" s="41"/>
      <c r="AD750" s="42"/>
      <c r="AE750" s="42"/>
      <c r="AF750" s="42"/>
    </row>
    <row r="751" spans="1:32" s="45" customFormat="1" ht="44.25" customHeight="1" x14ac:dyDescent="0.2">
      <c r="A751" s="41" t="s">
        <v>7854</v>
      </c>
      <c r="B751" s="42">
        <v>650790448</v>
      </c>
      <c r="C751" s="41" t="s">
        <v>72</v>
      </c>
      <c r="D751" s="42" t="s">
        <v>4339</v>
      </c>
      <c r="E751" s="42" t="s">
        <v>4340</v>
      </c>
      <c r="F751" s="42" t="s">
        <v>4341</v>
      </c>
      <c r="G751" s="42" t="s">
        <v>4342</v>
      </c>
      <c r="H751" s="42" t="s">
        <v>707</v>
      </c>
      <c r="I751" s="42" t="s">
        <v>4343</v>
      </c>
      <c r="J751" s="42" t="s">
        <v>4344</v>
      </c>
      <c r="K751" s="42" t="s">
        <v>4346</v>
      </c>
      <c r="L751" s="42" t="s">
        <v>309</v>
      </c>
      <c r="M751" s="42" t="s">
        <v>4348</v>
      </c>
      <c r="N751" s="42" t="s">
        <v>4347</v>
      </c>
      <c r="O751" s="43" t="s">
        <v>4345</v>
      </c>
      <c r="P751" s="43"/>
      <c r="Q751" s="42" t="s">
        <v>368</v>
      </c>
      <c r="R751" s="42" t="s">
        <v>4349</v>
      </c>
      <c r="S751" s="42">
        <v>41877</v>
      </c>
      <c r="T751" s="42">
        <v>7505</v>
      </c>
      <c r="U751" s="42"/>
      <c r="V751" s="42"/>
      <c r="W751" s="44"/>
      <c r="X751" s="42"/>
      <c r="Y751" s="42"/>
      <c r="Z751" s="42"/>
      <c r="AA751" s="42"/>
      <c r="AB751" s="42"/>
      <c r="AC751" s="41"/>
      <c r="AD751" s="42"/>
      <c r="AE751" s="42"/>
      <c r="AF751" s="42"/>
    </row>
    <row r="752" spans="1:32" s="45" customFormat="1" ht="44.25" customHeight="1" x14ac:dyDescent="0.2">
      <c r="A752" s="41" t="s">
        <v>7855</v>
      </c>
      <c r="B752" s="42">
        <v>651685265</v>
      </c>
      <c r="C752" s="41" t="s">
        <v>370</v>
      </c>
      <c r="D752" s="42" t="s">
        <v>4350</v>
      </c>
      <c r="E752" s="42" t="s">
        <v>4351</v>
      </c>
      <c r="F752" s="42" t="s">
        <v>4352</v>
      </c>
      <c r="G752" s="42" t="s">
        <v>4353</v>
      </c>
      <c r="H752" s="42" t="s">
        <v>4354</v>
      </c>
      <c r="I752" s="42" t="s">
        <v>4355</v>
      </c>
      <c r="J752" s="42" t="s">
        <v>4356</v>
      </c>
      <c r="K752" s="42" t="s">
        <v>4358</v>
      </c>
      <c r="L752" s="42" t="s">
        <v>47</v>
      </c>
      <c r="M752" s="42" t="s">
        <v>928</v>
      </c>
      <c r="N752" s="42" t="s">
        <v>4359</v>
      </c>
      <c r="O752" s="43" t="s">
        <v>4357</v>
      </c>
      <c r="P752" s="43"/>
      <c r="Q752" s="42" t="s">
        <v>83</v>
      </c>
      <c r="R752" s="42" t="s">
        <v>4360</v>
      </c>
      <c r="S752" s="42" t="s">
        <v>7856</v>
      </c>
      <c r="T752" s="42">
        <v>7662</v>
      </c>
      <c r="U752" s="42"/>
      <c r="V752" s="42"/>
      <c r="W752" s="44"/>
      <c r="X752" s="42"/>
      <c r="Y752" s="42"/>
      <c r="Z752" s="42"/>
      <c r="AA752" s="42"/>
      <c r="AB752" s="42"/>
      <c r="AC752" s="41"/>
      <c r="AD752" s="42"/>
      <c r="AE752" s="42"/>
      <c r="AF752" s="42"/>
    </row>
    <row r="753" spans="1:32" s="45" customFormat="1" ht="44.25" customHeight="1" x14ac:dyDescent="0.2">
      <c r="A753" s="41" t="s">
        <v>7857</v>
      </c>
      <c r="B753" s="42">
        <v>652155103</v>
      </c>
      <c r="C753" s="41" t="s">
        <v>49</v>
      </c>
      <c r="D753" s="42" t="s">
        <v>4361</v>
      </c>
      <c r="E753" s="42" t="s">
        <v>4362</v>
      </c>
      <c r="F753" s="42" t="s">
        <v>4272</v>
      </c>
      <c r="G753" s="42" t="s">
        <v>4363</v>
      </c>
      <c r="H753" s="42" t="s">
        <v>604</v>
      </c>
      <c r="I753" s="42" t="s">
        <v>4364</v>
      </c>
      <c r="J753" s="42" t="s">
        <v>4365</v>
      </c>
      <c r="K753" s="42" t="s">
        <v>4367</v>
      </c>
      <c r="L753" s="42" t="s">
        <v>538</v>
      </c>
      <c r="M753" s="42" t="s">
        <v>395</v>
      </c>
      <c r="N753" s="42"/>
      <c r="O753" s="43" t="s">
        <v>4366</v>
      </c>
      <c r="P753" s="43"/>
      <c r="Q753" s="42" t="s">
        <v>4368</v>
      </c>
      <c r="R753" s="42" t="s">
        <v>4369</v>
      </c>
      <c r="S753" s="42">
        <v>38739</v>
      </c>
      <c r="T753" s="42">
        <v>7343</v>
      </c>
      <c r="U753" s="42"/>
      <c r="V753" s="42"/>
      <c r="W753" s="44"/>
      <c r="X753" s="42"/>
      <c r="Y753" s="42"/>
      <c r="Z753" s="42"/>
      <c r="AA753" s="42"/>
      <c r="AB753" s="42"/>
      <c r="AC753" s="41"/>
      <c r="AD753" s="42"/>
      <c r="AE753" s="42"/>
      <c r="AF753" s="42"/>
    </row>
    <row r="754" spans="1:32" s="45" customFormat="1" ht="44.25" customHeight="1" x14ac:dyDescent="0.2">
      <c r="A754" s="41" t="s">
        <v>4370</v>
      </c>
      <c r="B754" s="42">
        <v>650182405</v>
      </c>
      <c r="C754" s="41" t="s">
        <v>72</v>
      </c>
      <c r="D754" s="42" t="s">
        <v>4371</v>
      </c>
      <c r="E754" s="42" t="s">
        <v>4372</v>
      </c>
      <c r="F754" s="42" t="s">
        <v>4373</v>
      </c>
      <c r="G754" s="42" t="s">
        <v>4374</v>
      </c>
      <c r="H754" s="42" t="s">
        <v>604</v>
      </c>
      <c r="I754" s="42" t="s">
        <v>4375</v>
      </c>
      <c r="J754" s="42" t="s">
        <v>4376</v>
      </c>
      <c r="K754" s="42" t="s">
        <v>4377</v>
      </c>
      <c r="L754" s="42" t="s">
        <v>47</v>
      </c>
      <c r="M754" s="42" t="s">
        <v>2684</v>
      </c>
      <c r="N754" s="42" t="s">
        <v>4378</v>
      </c>
      <c r="O754" s="43"/>
      <c r="P754" s="43"/>
      <c r="Q754" s="42" t="s">
        <v>83</v>
      </c>
      <c r="R754" s="42" t="s">
        <v>4379</v>
      </c>
      <c r="S754" s="42">
        <v>40345</v>
      </c>
      <c r="T754" s="42">
        <v>7426</v>
      </c>
      <c r="U754" s="42"/>
      <c r="V754" s="42"/>
      <c r="W754" s="44"/>
      <c r="X754" s="42"/>
      <c r="Y754" s="42"/>
      <c r="Z754" s="42"/>
      <c r="AA754" s="42"/>
      <c r="AB754" s="42"/>
      <c r="AC754" s="41"/>
      <c r="AD754" s="42"/>
      <c r="AE754" s="42"/>
      <c r="AF754" s="42"/>
    </row>
    <row r="755" spans="1:32" s="45" customFormat="1" ht="44.25" customHeight="1" x14ac:dyDescent="0.2">
      <c r="A755" s="41" t="s">
        <v>7858</v>
      </c>
      <c r="B755" s="42">
        <v>651996902</v>
      </c>
      <c r="C755" s="41" t="s">
        <v>72</v>
      </c>
      <c r="D755" s="42" t="s">
        <v>4380</v>
      </c>
      <c r="E755" s="42" t="s">
        <v>4381</v>
      </c>
      <c r="F755" s="42" t="s">
        <v>4382</v>
      </c>
      <c r="G755" s="42" t="s">
        <v>4383</v>
      </c>
      <c r="H755" s="42" t="s">
        <v>4384</v>
      </c>
      <c r="I755" s="42" t="s">
        <v>4385</v>
      </c>
      <c r="J755" s="42" t="s">
        <v>4386</v>
      </c>
      <c r="K755" s="42" t="s">
        <v>4388</v>
      </c>
      <c r="L755" s="42" t="s">
        <v>47</v>
      </c>
      <c r="M755" s="42" t="s">
        <v>4389</v>
      </c>
      <c r="N755" s="42" t="s">
        <v>4387</v>
      </c>
      <c r="O755" s="43"/>
      <c r="P755" s="43"/>
      <c r="Q755" s="42" t="s">
        <v>451</v>
      </c>
      <c r="R755" s="42" t="s">
        <v>4390</v>
      </c>
      <c r="S755" s="42">
        <v>39290</v>
      </c>
      <c r="T755" s="42">
        <v>7365</v>
      </c>
      <c r="U755" s="42"/>
      <c r="V755" s="42"/>
      <c r="W755" s="44"/>
      <c r="X755" s="42"/>
      <c r="Y755" s="42"/>
      <c r="Z755" s="42"/>
      <c r="AA755" s="42"/>
      <c r="AB755" s="42"/>
      <c r="AC755" s="41"/>
      <c r="AD755" s="42"/>
      <c r="AE755" s="42"/>
      <c r="AF755" s="42"/>
    </row>
    <row r="756" spans="1:32" s="45" customFormat="1" ht="44.25" customHeight="1" x14ac:dyDescent="0.2">
      <c r="A756" s="41" t="s">
        <v>7859</v>
      </c>
      <c r="B756" s="42">
        <v>653623208</v>
      </c>
      <c r="C756" s="41" t="s">
        <v>72</v>
      </c>
      <c r="D756" s="42" t="s">
        <v>4391</v>
      </c>
      <c r="E756" s="42" t="s">
        <v>4392</v>
      </c>
      <c r="F756" s="42" t="s">
        <v>4092</v>
      </c>
      <c r="G756" s="42" t="s">
        <v>4393</v>
      </c>
      <c r="H756" s="42" t="s">
        <v>176</v>
      </c>
      <c r="I756" s="42" t="s">
        <v>4394</v>
      </c>
      <c r="J756" s="42" t="s">
        <v>4395</v>
      </c>
      <c r="K756" s="42" t="s">
        <v>4397</v>
      </c>
      <c r="L756" s="42" t="s">
        <v>5310</v>
      </c>
      <c r="M756" s="42" t="s">
        <v>4399</v>
      </c>
      <c r="N756" s="42" t="s">
        <v>4398</v>
      </c>
      <c r="O756" s="43" t="s">
        <v>4396</v>
      </c>
      <c r="P756" s="43"/>
      <c r="Q756" s="42" t="s">
        <v>368</v>
      </c>
      <c r="R756" s="42" t="s">
        <v>4400</v>
      </c>
      <c r="S756" s="42">
        <v>38475</v>
      </c>
      <c r="T756" s="42">
        <v>7166</v>
      </c>
      <c r="U756" s="42"/>
      <c r="V756" s="42"/>
      <c r="W756" s="44"/>
      <c r="X756" s="42"/>
      <c r="Y756" s="42"/>
      <c r="Z756" s="42"/>
      <c r="AA756" s="42"/>
      <c r="AB756" s="42"/>
      <c r="AC756" s="41"/>
      <c r="AD756" s="42"/>
      <c r="AE756" s="42"/>
      <c r="AF756" s="42"/>
    </row>
    <row r="757" spans="1:32" s="45" customFormat="1" ht="44.25" customHeight="1" x14ac:dyDescent="0.2">
      <c r="A757" s="41" t="s">
        <v>7860</v>
      </c>
      <c r="B757" s="42">
        <v>651271738</v>
      </c>
      <c r="C757" s="41" t="s">
        <v>4401</v>
      </c>
      <c r="D757" s="42" t="s">
        <v>2309</v>
      </c>
      <c r="E757" s="42" t="s">
        <v>4402</v>
      </c>
      <c r="F757" s="42" t="s">
        <v>4403</v>
      </c>
      <c r="G757" s="42" t="s">
        <v>4404</v>
      </c>
      <c r="H757" s="42" t="s">
        <v>1791</v>
      </c>
      <c r="I757" s="42" t="s">
        <v>4405</v>
      </c>
      <c r="J757" s="42" t="s">
        <v>4406</v>
      </c>
      <c r="K757" s="42" t="s">
        <v>4408</v>
      </c>
      <c r="L757" s="42" t="s">
        <v>5315</v>
      </c>
      <c r="M757" s="42" t="s">
        <v>1407</v>
      </c>
      <c r="N757" s="42" t="s">
        <v>4409</v>
      </c>
      <c r="O757" s="43" t="s">
        <v>4407</v>
      </c>
      <c r="P757" s="43"/>
      <c r="Q757" s="42">
        <v>93401</v>
      </c>
      <c r="R757" s="42" t="s">
        <v>4410</v>
      </c>
      <c r="S757" s="42">
        <v>43003</v>
      </c>
      <c r="T757" s="42">
        <v>7637</v>
      </c>
      <c r="U757" s="42"/>
      <c r="V757" s="42"/>
      <c r="W757" s="44"/>
      <c r="X757" s="42"/>
      <c r="Y757" s="42"/>
      <c r="Z757" s="42"/>
      <c r="AA757" s="42"/>
      <c r="AB757" s="42"/>
      <c r="AC757" s="41"/>
      <c r="AD757" s="42"/>
      <c r="AE757" s="42"/>
      <c r="AF757" s="42"/>
    </row>
    <row r="758" spans="1:32" s="45" customFormat="1" ht="44.25" customHeight="1" x14ac:dyDescent="0.2">
      <c r="A758" s="41" t="s">
        <v>8382</v>
      </c>
      <c r="B758" s="42" t="s">
        <v>8589</v>
      </c>
      <c r="C758" s="41" t="s">
        <v>72</v>
      </c>
      <c r="D758" s="42" t="s">
        <v>4411</v>
      </c>
      <c r="E758" s="42" t="s">
        <v>7861</v>
      </c>
      <c r="F758" s="42" t="s">
        <v>4412</v>
      </c>
      <c r="G758" s="42" t="s">
        <v>7862</v>
      </c>
      <c r="H758" s="42" t="s">
        <v>4413</v>
      </c>
      <c r="I758" s="42" t="s">
        <v>5766</v>
      </c>
      <c r="J758" s="42" t="s">
        <v>7863</v>
      </c>
      <c r="K758" s="42" t="s">
        <v>7864</v>
      </c>
      <c r="L758" s="42" t="s">
        <v>47</v>
      </c>
      <c r="M758" s="42" t="s">
        <v>623</v>
      </c>
      <c r="N758" s="42">
        <v>56232475099</v>
      </c>
      <c r="O758" s="43" t="s">
        <v>6245</v>
      </c>
      <c r="P758" s="43"/>
      <c r="Q758" s="42" t="s">
        <v>1046</v>
      </c>
      <c r="R758" s="42" t="s">
        <v>7865</v>
      </c>
      <c r="S758" s="42">
        <v>39269</v>
      </c>
      <c r="T758" s="42">
        <v>7362</v>
      </c>
      <c r="U758" s="42"/>
      <c r="V758" s="42"/>
      <c r="W758" s="44"/>
      <c r="X758" s="42"/>
      <c r="Y758" s="42"/>
      <c r="Z758" s="42"/>
      <c r="AA758" s="42"/>
      <c r="AB758" s="42"/>
      <c r="AC758" s="41"/>
      <c r="AD758" s="42"/>
      <c r="AE758" s="42"/>
      <c r="AF758" s="42"/>
    </row>
    <row r="759" spans="1:32" s="45" customFormat="1" ht="44.25" customHeight="1" x14ac:dyDescent="0.2">
      <c r="A759" s="41" t="s">
        <v>7866</v>
      </c>
      <c r="B759" s="42">
        <v>657555002</v>
      </c>
      <c r="C759" s="41" t="s">
        <v>4068</v>
      </c>
      <c r="D759" s="42" t="s">
        <v>4414</v>
      </c>
      <c r="E759" s="42" t="s">
        <v>4415</v>
      </c>
      <c r="F759" s="42" t="s">
        <v>627</v>
      </c>
      <c r="G759" s="42" t="s">
        <v>4416</v>
      </c>
      <c r="H759" s="42" t="s">
        <v>629</v>
      </c>
      <c r="I759" s="42" t="s">
        <v>4417</v>
      </c>
      <c r="J759" s="42" t="s">
        <v>4418</v>
      </c>
      <c r="K759" s="42" t="s">
        <v>4420</v>
      </c>
      <c r="L759" s="42" t="s">
        <v>47</v>
      </c>
      <c r="M759" s="42" t="s">
        <v>3788</v>
      </c>
      <c r="N759" s="42"/>
      <c r="O759" s="43" t="s">
        <v>4419</v>
      </c>
      <c r="P759" s="43"/>
      <c r="Q759" s="42" t="s">
        <v>368</v>
      </c>
      <c r="R759" s="42" t="s">
        <v>4421</v>
      </c>
      <c r="S759" s="42">
        <v>39155</v>
      </c>
      <c r="T759" s="42">
        <v>7348</v>
      </c>
      <c r="U759" s="42"/>
      <c r="V759" s="42"/>
      <c r="W759" s="44"/>
      <c r="X759" s="42"/>
      <c r="Y759" s="42"/>
      <c r="Z759" s="42"/>
      <c r="AA759" s="42"/>
      <c r="AB759" s="42"/>
      <c r="AC759" s="41"/>
      <c r="AD759" s="42"/>
      <c r="AE759" s="42"/>
      <c r="AF759" s="42"/>
    </row>
    <row r="760" spans="1:32" s="45" customFormat="1" ht="44.25" customHeight="1" x14ac:dyDescent="0.2">
      <c r="A760" s="41" t="s">
        <v>7867</v>
      </c>
      <c r="B760" s="42">
        <v>731887004</v>
      </c>
      <c r="C760" s="41" t="s">
        <v>4422</v>
      </c>
      <c r="D760" s="42" t="s">
        <v>4423</v>
      </c>
      <c r="E760" s="42" t="s">
        <v>4424</v>
      </c>
      <c r="F760" s="42" t="s">
        <v>4425</v>
      </c>
      <c r="G760" s="42" t="s">
        <v>4426</v>
      </c>
      <c r="H760" s="42" t="s">
        <v>4427</v>
      </c>
      <c r="I760" s="42" t="s">
        <v>4428</v>
      </c>
      <c r="J760" s="42" t="s">
        <v>4429</v>
      </c>
      <c r="K760" s="42" t="s">
        <v>4430</v>
      </c>
      <c r="L760" s="42" t="s">
        <v>47</v>
      </c>
      <c r="M760" s="42" t="s">
        <v>1040</v>
      </c>
      <c r="N760" s="42" t="s">
        <v>4431</v>
      </c>
      <c r="O760" s="43"/>
      <c r="P760" s="43"/>
      <c r="Q760" s="42" t="s">
        <v>4432</v>
      </c>
      <c r="R760" s="42" t="s">
        <v>4443</v>
      </c>
      <c r="S760" s="42">
        <v>40417</v>
      </c>
      <c r="T760" s="42">
        <v>7432</v>
      </c>
      <c r="U760" s="42"/>
      <c r="V760" s="42"/>
      <c r="W760" s="44"/>
      <c r="X760" s="42"/>
      <c r="Y760" s="42"/>
      <c r="Z760" s="42"/>
      <c r="AA760" s="42"/>
      <c r="AB760" s="42"/>
      <c r="AC760" s="41"/>
      <c r="AD760" s="42"/>
      <c r="AE760" s="42"/>
      <c r="AF760" s="42"/>
    </row>
    <row r="761" spans="1:32" s="45" customFormat="1" ht="44.25" customHeight="1" x14ac:dyDescent="0.2">
      <c r="A761" s="41" t="s">
        <v>7868</v>
      </c>
      <c r="B761" s="42">
        <v>756411004</v>
      </c>
      <c r="C761" s="41" t="s">
        <v>72</v>
      </c>
      <c r="D761" s="42" t="s">
        <v>4433</v>
      </c>
      <c r="E761" s="42" t="s">
        <v>4434</v>
      </c>
      <c r="F761" s="42" t="s">
        <v>4435</v>
      </c>
      <c r="G761" s="42" t="s">
        <v>4436</v>
      </c>
      <c r="H761" s="42" t="s">
        <v>4437</v>
      </c>
      <c r="I761" s="42" t="s">
        <v>4438</v>
      </c>
      <c r="J761" s="42" t="s">
        <v>4439</v>
      </c>
      <c r="K761" s="42" t="s">
        <v>4440</v>
      </c>
      <c r="L761" s="42" t="s">
        <v>538</v>
      </c>
      <c r="M761" s="42"/>
      <c r="N761" s="42" t="s">
        <v>4441</v>
      </c>
      <c r="O761" s="43"/>
      <c r="P761" s="43"/>
      <c r="Q761" s="42">
        <v>93401</v>
      </c>
      <c r="R761" s="42" t="s">
        <v>4442</v>
      </c>
      <c r="S761" s="42">
        <v>37970</v>
      </c>
      <c r="T761" s="42">
        <v>7123</v>
      </c>
      <c r="U761" s="42"/>
      <c r="V761" s="42"/>
      <c r="W761" s="44"/>
      <c r="X761" s="42"/>
      <c r="Y761" s="42"/>
      <c r="Z761" s="42"/>
      <c r="AA761" s="42"/>
      <c r="AB761" s="42"/>
      <c r="AC761" s="41"/>
      <c r="AD761" s="42"/>
      <c r="AE761" s="42"/>
      <c r="AF761" s="42"/>
    </row>
    <row r="762" spans="1:32" s="45" customFormat="1" ht="44.25" customHeight="1" x14ac:dyDescent="0.2">
      <c r="A762" s="41" t="s">
        <v>7869</v>
      </c>
      <c r="B762" s="42">
        <v>652275109</v>
      </c>
      <c r="C762" s="41" t="s">
        <v>72</v>
      </c>
      <c r="D762" s="42" t="s">
        <v>4444</v>
      </c>
      <c r="E762" s="42" t="s">
        <v>4445</v>
      </c>
      <c r="F762" s="42" t="s">
        <v>4092</v>
      </c>
      <c r="G762" s="42" t="s">
        <v>6641</v>
      </c>
      <c r="H762" s="42" t="s">
        <v>63</v>
      </c>
      <c r="I762" s="42" t="s">
        <v>6642</v>
      </c>
      <c r="J762" s="42" t="s">
        <v>6643</v>
      </c>
      <c r="K762" s="42" t="s">
        <v>6644</v>
      </c>
      <c r="L762" s="42" t="s">
        <v>47</v>
      </c>
      <c r="M762" s="42" t="s">
        <v>1451</v>
      </c>
      <c r="N762" s="42"/>
      <c r="O762" s="43" t="s">
        <v>6645</v>
      </c>
      <c r="P762" s="43"/>
      <c r="Q762" s="42" t="s">
        <v>368</v>
      </c>
      <c r="R762" s="42" t="s">
        <v>4446</v>
      </c>
      <c r="S762" s="42">
        <v>37970</v>
      </c>
      <c r="T762" s="42">
        <v>7115</v>
      </c>
      <c r="U762" s="42"/>
      <c r="V762" s="42"/>
      <c r="W762" s="44"/>
      <c r="X762" s="42"/>
      <c r="Y762" s="42"/>
      <c r="Z762" s="42"/>
      <c r="AA762" s="42"/>
      <c r="AB762" s="42"/>
      <c r="AC762" s="41"/>
      <c r="AD762" s="42"/>
      <c r="AE762" s="42"/>
      <c r="AF762" s="42"/>
    </row>
    <row r="763" spans="1:32" s="45" customFormat="1" ht="44.25" customHeight="1" x14ac:dyDescent="0.2">
      <c r="A763" s="41" t="s">
        <v>7870</v>
      </c>
      <c r="B763" s="42">
        <v>652862306</v>
      </c>
      <c r="C763" s="41" t="s">
        <v>72</v>
      </c>
      <c r="D763" s="42" t="s">
        <v>4447</v>
      </c>
      <c r="E763" s="42" t="s">
        <v>4448</v>
      </c>
      <c r="F763" s="42" t="s">
        <v>4092</v>
      </c>
      <c r="G763" s="42" t="s">
        <v>4449</v>
      </c>
      <c r="H763" s="42" t="s">
        <v>63</v>
      </c>
      <c r="I763" s="42" t="s">
        <v>4450</v>
      </c>
      <c r="J763" s="42" t="s">
        <v>4451</v>
      </c>
      <c r="K763" s="42" t="s">
        <v>4452</v>
      </c>
      <c r="L763" s="42" t="s">
        <v>538</v>
      </c>
      <c r="M763" s="42" t="s">
        <v>187</v>
      </c>
      <c r="N763" s="42"/>
      <c r="O763" s="43"/>
      <c r="P763" s="43"/>
      <c r="Q763" s="42" t="s">
        <v>368</v>
      </c>
      <c r="R763" s="42" t="s">
        <v>4453</v>
      </c>
      <c r="S763" s="42">
        <v>38477</v>
      </c>
      <c r="T763" s="42">
        <v>7167</v>
      </c>
      <c r="U763" s="42"/>
      <c r="V763" s="42"/>
      <c r="W763" s="44"/>
      <c r="X763" s="42"/>
      <c r="Y763" s="42"/>
      <c r="Z763" s="42"/>
      <c r="AA763" s="42"/>
      <c r="AB763" s="42"/>
      <c r="AC763" s="41"/>
      <c r="AD763" s="42"/>
      <c r="AE763" s="42"/>
      <c r="AF763" s="42"/>
    </row>
    <row r="764" spans="1:32" s="45" customFormat="1" ht="44.25" customHeight="1" x14ac:dyDescent="0.2">
      <c r="A764" s="41" t="s">
        <v>7871</v>
      </c>
      <c r="B764" s="42" t="s">
        <v>8590</v>
      </c>
      <c r="C764" s="41" t="s">
        <v>72</v>
      </c>
      <c r="D764" s="42" t="s">
        <v>4454</v>
      </c>
      <c r="E764" s="42" t="s">
        <v>4455</v>
      </c>
      <c r="F764" s="42" t="s">
        <v>4456</v>
      </c>
      <c r="G764" s="42" t="s">
        <v>4457</v>
      </c>
      <c r="H764" s="42" t="s">
        <v>629</v>
      </c>
      <c r="I764" s="42" t="s">
        <v>4458</v>
      </c>
      <c r="J764" s="42" t="s">
        <v>4459</v>
      </c>
      <c r="K764" s="42" t="s">
        <v>4461</v>
      </c>
      <c r="L764" s="42" t="s">
        <v>538</v>
      </c>
      <c r="M764" s="42" t="s">
        <v>1387</v>
      </c>
      <c r="N764" s="42" t="s">
        <v>4462</v>
      </c>
      <c r="O764" s="43" t="s">
        <v>4460</v>
      </c>
      <c r="P764" s="43"/>
      <c r="Q764" s="42" t="s">
        <v>368</v>
      </c>
      <c r="R764" s="42" t="s">
        <v>4463</v>
      </c>
      <c r="S764" s="42">
        <v>39358</v>
      </c>
      <c r="T764" s="42">
        <v>7377</v>
      </c>
      <c r="U764" s="42"/>
      <c r="V764" s="42"/>
      <c r="W764" s="44"/>
      <c r="X764" s="42"/>
      <c r="Y764" s="42"/>
      <c r="Z764" s="42"/>
      <c r="AA764" s="42"/>
      <c r="AB764" s="42"/>
      <c r="AC764" s="41"/>
      <c r="AD764" s="42"/>
      <c r="AE764" s="42"/>
      <c r="AF764" s="42"/>
    </row>
    <row r="765" spans="1:32" s="45" customFormat="1" ht="44.25" customHeight="1" x14ac:dyDescent="0.2">
      <c r="A765" s="41" t="s">
        <v>7872</v>
      </c>
      <c r="B765" s="42">
        <v>656160403</v>
      </c>
      <c r="C765" s="41" t="s">
        <v>505</v>
      </c>
      <c r="D765" s="42" t="s">
        <v>4464</v>
      </c>
      <c r="E765" s="42" t="s">
        <v>4465</v>
      </c>
      <c r="F765" s="42" t="s">
        <v>4092</v>
      </c>
      <c r="G765" s="42" t="s">
        <v>4466</v>
      </c>
      <c r="H765" s="42" t="s">
        <v>4467</v>
      </c>
      <c r="I765" s="42" t="s">
        <v>4468</v>
      </c>
      <c r="J765" s="42" t="s">
        <v>4469</v>
      </c>
      <c r="K765" s="42" t="s">
        <v>4470</v>
      </c>
      <c r="L765" s="42" t="s">
        <v>47</v>
      </c>
      <c r="M765" s="42" t="s">
        <v>4471</v>
      </c>
      <c r="N765" s="42"/>
      <c r="O765" s="43"/>
      <c r="P765" s="43"/>
      <c r="Q765" s="42" t="s">
        <v>368</v>
      </c>
      <c r="R765" s="42" t="s">
        <v>4472</v>
      </c>
      <c r="S765" s="42">
        <v>40161</v>
      </c>
      <c r="T765" s="42">
        <v>7420</v>
      </c>
      <c r="U765" s="42"/>
      <c r="V765" s="42"/>
      <c r="W765" s="44"/>
      <c r="X765" s="42"/>
      <c r="Y765" s="42"/>
      <c r="Z765" s="42"/>
      <c r="AA765" s="42"/>
      <c r="AB765" s="42"/>
      <c r="AC765" s="41"/>
      <c r="AD765" s="42"/>
      <c r="AE765" s="42"/>
      <c r="AF765" s="42"/>
    </row>
    <row r="766" spans="1:32" s="45" customFormat="1" ht="44.25" customHeight="1" x14ac:dyDescent="0.2">
      <c r="A766" s="41" t="s">
        <v>7873</v>
      </c>
      <c r="B766" s="42">
        <v>650852001</v>
      </c>
      <c r="C766" s="41" t="s">
        <v>72</v>
      </c>
      <c r="D766" s="42" t="s">
        <v>4473</v>
      </c>
      <c r="E766" s="42" t="s">
        <v>6242</v>
      </c>
      <c r="F766" s="42" t="s">
        <v>4092</v>
      </c>
      <c r="G766" s="42" t="s">
        <v>6243</v>
      </c>
      <c r="H766" s="42" t="s">
        <v>604</v>
      </c>
      <c r="I766" s="42" t="s">
        <v>4474</v>
      </c>
      <c r="J766" s="42" t="s">
        <v>4475</v>
      </c>
      <c r="K766" s="42" t="s">
        <v>5765</v>
      </c>
      <c r="L766" s="42" t="s">
        <v>47</v>
      </c>
      <c r="M766" s="42" t="s">
        <v>2027</v>
      </c>
      <c r="N766" s="42">
        <v>981829131</v>
      </c>
      <c r="O766" s="43" t="s">
        <v>4476</v>
      </c>
      <c r="P766" s="43"/>
      <c r="Q766" s="42" t="s">
        <v>368</v>
      </c>
      <c r="R766" s="42" t="s">
        <v>6247</v>
      </c>
      <c r="S766" s="42">
        <v>37970</v>
      </c>
      <c r="T766" s="42">
        <v>7076</v>
      </c>
      <c r="U766" s="42"/>
      <c r="V766" s="42"/>
      <c r="W766" s="44"/>
      <c r="X766" s="42"/>
      <c r="Y766" s="42"/>
      <c r="Z766" s="42"/>
      <c r="AA766" s="42"/>
      <c r="AB766" s="42"/>
      <c r="AC766" s="41"/>
      <c r="AD766" s="42"/>
      <c r="AE766" s="42"/>
      <c r="AF766" s="42"/>
    </row>
    <row r="767" spans="1:32" s="45" customFormat="1" ht="44.25" customHeight="1" x14ac:dyDescent="0.2">
      <c r="A767" s="41" t="s">
        <v>7874</v>
      </c>
      <c r="B767" s="42">
        <v>650464451</v>
      </c>
      <c r="C767" s="41" t="s">
        <v>72</v>
      </c>
      <c r="D767" s="42" t="s">
        <v>4477</v>
      </c>
      <c r="E767" s="42" t="s">
        <v>4478</v>
      </c>
      <c r="F767" s="42" t="s">
        <v>4479</v>
      </c>
      <c r="G767" s="42" t="s">
        <v>4480</v>
      </c>
      <c r="H767" s="42" t="s">
        <v>4481</v>
      </c>
      <c r="I767" s="42" t="s">
        <v>4482</v>
      </c>
      <c r="J767" s="42" t="s">
        <v>4483</v>
      </c>
      <c r="K767" s="42" t="s">
        <v>4484</v>
      </c>
      <c r="L767" s="42" t="s">
        <v>47</v>
      </c>
      <c r="M767" s="42" t="s">
        <v>732</v>
      </c>
      <c r="N767" s="42"/>
      <c r="O767" s="43" t="s">
        <v>4485</v>
      </c>
      <c r="P767" s="43"/>
      <c r="Q767" s="42" t="s">
        <v>552</v>
      </c>
      <c r="R767" s="42" t="s">
        <v>1962</v>
      </c>
      <c r="S767" s="42">
        <v>42702</v>
      </c>
      <c r="T767" s="42">
        <v>7621</v>
      </c>
      <c r="U767" s="42"/>
      <c r="V767" s="42"/>
      <c r="W767" s="44"/>
      <c r="X767" s="42"/>
      <c r="Y767" s="42"/>
      <c r="Z767" s="42"/>
      <c r="AA767" s="42"/>
      <c r="AB767" s="42"/>
      <c r="AC767" s="41"/>
      <c r="AD767" s="42"/>
      <c r="AE767" s="42"/>
      <c r="AF767" s="42"/>
    </row>
    <row r="768" spans="1:32" s="45" customFormat="1" ht="44.25" customHeight="1" x14ac:dyDescent="0.2">
      <c r="A768" s="41" t="s">
        <v>7875</v>
      </c>
      <c r="B768" s="42">
        <v>741469006</v>
      </c>
      <c r="C768" s="41" t="s">
        <v>72</v>
      </c>
      <c r="D768" s="42" t="s">
        <v>4486</v>
      </c>
      <c r="E768" s="42" t="s">
        <v>4487</v>
      </c>
      <c r="F768" s="42" t="s">
        <v>4092</v>
      </c>
      <c r="G768" s="42" t="s">
        <v>4488</v>
      </c>
      <c r="H768" s="42" t="s">
        <v>4489</v>
      </c>
      <c r="I768" s="42" t="s">
        <v>4490</v>
      </c>
      <c r="J768" s="42" t="s">
        <v>4491</v>
      </c>
      <c r="K768" s="42" t="s">
        <v>4492</v>
      </c>
      <c r="L768" s="42" t="s">
        <v>309</v>
      </c>
      <c r="M768" s="42" t="s">
        <v>954</v>
      </c>
      <c r="N768" s="42"/>
      <c r="O768" s="43"/>
      <c r="P768" s="43"/>
      <c r="Q768" s="42" t="s">
        <v>368</v>
      </c>
      <c r="R768" s="42" t="s">
        <v>4493</v>
      </c>
      <c r="S768" s="42">
        <v>37970</v>
      </c>
      <c r="T768" s="42">
        <v>7019</v>
      </c>
      <c r="U768" s="42"/>
      <c r="V768" s="42"/>
      <c r="W768" s="44"/>
      <c r="X768" s="42"/>
      <c r="Y768" s="42"/>
      <c r="Z768" s="42"/>
      <c r="AA768" s="42"/>
      <c r="AB768" s="42"/>
      <c r="AC768" s="41"/>
      <c r="AD768" s="42"/>
      <c r="AE768" s="42"/>
      <c r="AF768" s="42"/>
    </row>
    <row r="769" spans="1:32" s="45" customFormat="1" ht="44.25" customHeight="1" x14ac:dyDescent="0.2">
      <c r="A769" s="41" t="s">
        <v>7876</v>
      </c>
      <c r="B769" s="42">
        <v>745459005</v>
      </c>
      <c r="C769" s="41" t="s">
        <v>72</v>
      </c>
      <c r="D769" s="42" t="s">
        <v>4494</v>
      </c>
      <c r="E769" s="42" t="s">
        <v>4495</v>
      </c>
      <c r="F769" s="42" t="s">
        <v>4092</v>
      </c>
      <c r="G769" s="42" t="s">
        <v>4496</v>
      </c>
      <c r="H769" s="42" t="s">
        <v>604</v>
      </c>
      <c r="I769" s="42" t="s">
        <v>4497</v>
      </c>
      <c r="J769" s="42" t="s">
        <v>4498</v>
      </c>
      <c r="K769" s="42" t="s">
        <v>4499</v>
      </c>
      <c r="L769" s="42" t="s">
        <v>538</v>
      </c>
      <c r="M769" s="42" t="s">
        <v>395</v>
      </c>
      <c r="N769" s="42"/>
      <c r="O769" s="43"/>
      <c r="P769" s="43"/>
      <c r="Q769" s="42">
        <v>93401</v>
      </c>
      <c r="R769" s="42" t="s">
        <v>4500</v>
      </c>
      <c r="S769" s="42">
        <v>37970</v>
      </c>
      <c r="T769" s="42">
        <v>6989</v>
      </c>
      <c r="U769" s="42"/>
      <c r="V769" s="42"/>
      <c r="W769" s="44"/>
      <c r="X769" s="42"/>
      <c r="Y769" s="42"/>
      <c r="Z769" s="42"/>
      <c r="AA769" s="42"/>
      <c r="AB769" s="42"/>
      <c r="AC769" s="41"/>
      <c r="AD769" s="42"/>
      <c r="AE769" s="42"/>
      <c r="AF769" s="42"/>
    </row>
    <row r="770" spans="1:32" s="45" customFormat="1" ht="44.25" customHeight="1" x14ac:dyDescent="0.2">
      <c r="A770" s="41" t="s">
        <v>7877</v>
      </c>
      <c r="B770" s="42">
        <v>650730100</v>
      </c>
      <c r="C770" s="41" t="s">
        <v>72</v>
      </c>
      <c r="D770" s="42" t="s">
        <v>4501</v>
      </c>
      <c r="E770" s="42" t="s">
        <v>4502</v>
      </c>
      <c r="F770" s="42" t="s">
        <v>4092</v>
      </c>
      <c r="G770" s="42" t="s">
        <v>4503</v>
      </c>
      <c r="H770" s="42" t="s">
        <v>1244</v>
      </c>
      <c r="I770" s="42" t="s">
        <v>4504</v>
      </c>
      <c r="J770" s="42" t="s">
        <v>4505</v>
      </c>
      <c r="K770" s="42" t="s">
        <v>4507</v>
      </c>
      <c r="L770" s="42" t="s">
        <v>47</v>
      </c>
      <c r="M770" s="42" t="s">
        <v>3332</v>
      </c>
      <c r="N770" s="42" t="s">
        <v>4508</v>
      </c>
      <c r="O770" s="43" t="s">
        <v>4506</v>
      </c>
      <c r="P770" s="43"/>
      <c r="Q770" s="42" t="s">
        <v>368</v>
      </c>
      <c r="R770" s="42" t="s">
        <v>4509</v>
      </c>
      <c r="S770" s="42">
        <v>38503</v>
      </c>
      <c r="T770" s="42">
        <v>7170</v>
      </c>
      <c r="U770" s="42"/>
      <c r="V770" s="42"/>
      <c r="W770" s="44"/>
      <c r="X770" s="42"/>
      <c r="Y770" s="42"/>
      <c r="Z770" s="42"/>
      <c r="AA770" s="42"/>
      <c r="AB770" s="42"/>
      <c r="AC770" s="41"/>
      <c r="AD770" s="42"/>
      <c r="AE770" s="42"/>
      <c r="AF770" s="42"/>
    </row>
    <row r="771" spans="1:32" s="45" customFormat="1" ht="44.25" customHeight="1" x14ac:dyDescent="0.2">
      <c r="A771" s="41" t="s">
        <v>7878</v>
      </c>
      <c r="B771" s="42">
        <v>650228723</v>
      </c>
      <c r="C771" s="41" t="s">
        <v>49</v>
      </c>
      <c r="D771" s="42" t="s">
        <v>4510</v>
      </c>
      <c r="E771" s="42" t="s">
        <v>4511</v>
      </c>
      <c r="F771" s="42" t="s">
        <v>4512</v>
      </c>
      <c r="G771" s="42" t="s">
        <v>4513</v>
      </c>
      <c r="H771" s="42" t="s">
        <v>4514</v>
      </c>
      <c r="I771" s="42" t="s">
        <v>4515</v>
      </c>
      <c r="J771" s="42" t="s">
        <v>4516</v>
      </c>
      <c r="K771" s="42" t="s">
        <v>4517</v>
      </c>
      <c r="L771" s="42" t="s">
        <v>47</v>
      </c>
      <c r="M771" s="42" t="s">
        <v>4518</v>
      </c>
      <c r="N771" s="42"/>
      <c r="O771" s="43"/>
      <c r="P771" s="43"/>
      <c r="Q771" s="42" t="s">
        <v>368</v>
      </c>
      <c r="R771" s="42" t="s">
        <v>4519</v>
      </c>
      <c r="S771" s="42">
        <v>41295</v>
      </c>
      <c r="T771" s="42">
        <v>7470</v>
      </c>
      <c r="U771" s="42"/>
      <c r="V771" s="42"/>
      <c r="W771" s="44"/>
      <c r="X771" s="42"/>
      <c r="Y771" s="42"/>
      <c r="Z771" s="42"/>
      <c r="AA771" s="42"/>
      <c r="AB771" s="42"/>
      <c r="AC771" s="41"/>
      <c r="AD771" s="42"/>
      <c r="AE771" s="42"/>
      <c r="AF771" s="42"/>
    </row>
    <row r="772" spans="1:32" s="45" customFormat="1" ht="44.25" customHeight="1" x14ac:dyDescent="0.2">
      <c r="A772" s="41" t="s">
        <v>7879</v>
      </c>
      <c r="B772" s="42">
        <v>650460731</v>
      </c>
      <c r="C772" s="41" t="s">
        <v>49</v>
      </c>
      <c r="D772" s="42" t="s">
        <v>4520</v>
      </c>
      <c r="E772" s="42" t="s">
        <v>4521</v>
      </c>
      <c r="F772" s="42" t="s">
        <v>4326</v>
      </c>
      <c r="G772" s="42" t="s">
        <v>4522</v>
      </c>
      <c r="H772" s="42" t="s">
        <v>4523</v>
      </c>
      <c r="I772" s="42" t="s">
        <v>4524</v>
      </c>
      <c r="J772" s="42" t="s">
        <v>4525</v>
      </c>
      <c r="K772" s="42" t="s">
        <v>4526</v>
      </c>
      <c r="L772" s="42" t="s">
        <v>47</v>
      </c>
      <c r="M772" s="42" t="s">
        <v>1594</v>
      </c>
      <c r="N772" s="42"/>
      <c r="O772" s="43"/>
      <c r="P772" s="43"/>
      <c r="Q772" s="42" t="s">
        <v>3537</v>
      </c>
      <c r="R772" s="42" t="s">
        <v>4527</v>
      </c>
      <c r="S772" s="42">
        <v>41150</v>
      </c>
      <c r="T772" s="42">
        <v>7466</v>
      </c>
      <c r="U772" s="42"/>
      <c r="V772" s="42"/>
      <c r="W772" s="44"/>
      <c r="X772" s="42"/>
      <c r="Y772" s="42"/>
      <c r="Z772" s="42"/>
      <c r="AA772" s="42"/>
      <c r="AB772" s="42"/>
      <c r="AC772" s="41"/>
      <c r="AD772" s="42"/>
      <c r="AE772" s="42"/>
      <c r="AF772" s="42"/>
    </row>
    <row r="773" spans="1:32" s="45" customFormat="1" ht="44.25" customHeight="1" x14ac:dyDescent="0.2">
      <c r="A773" s="41" t="s">
        <v>7880</v>
      </c>
      <c r="B773" s="42">
        <v>650679059</v>
      </c>
      <c r="C773" s="41" t="s">
        <v>72</v>
      </c>
      <c r="D773" s="42" t="s">
        <v>4528</v>
      </c>
      <c r="E773" s="42" t="s">
        <v>4529</v>
      </c>
      <c r="F773" s="42" t="s">
        <v>4530</v>
      </c>
      <c r="G773" s="42" t="s">
        <v>4531</v>
      </c>
      <c r="H773" s="42" t="s">
        <v>4532</v>
      </c>
      <c r="I773" s="42"/>
      <c r="J773" s="42" t="s">
        <v>4533</v>
      </c>
      <c r="K773" s="42" t="s">
        <v>4535</v>
      </c>
      <c r="L773" s="42" t="s">
        <v>538</v>
      </c>
      <c r="M773" s="42" t="s">
        <v>4537</v>
      </c>
      <c r="N773" s="42" t="s">
        <v>4536</v>
      </c>
      <c r="O773" s="43" t="s">
        <v>4534</v>
      </c>
      <c r="P773" s="43"/>
      <c r="Q773" s="42" t="s">
        <v>127</v>
      </c>
      <c r="R773" s="42" t="s">
        <v>4538</v>
      </c>
      <c r="S773" s="42">
        <v>41526</v>
      </c>
      <c r="T773" s="42">
        <v>7485</v>
      </c>
      <c r="U773" s="42"/>
      <c r="V773" s="42"/>
      <c r="W773" s="44"/>
      <c r="X773" s="42"/>
      <c r="Y773" s="42"/>
      <c r="Z773" s="42"/>
      <c r="AA773" s="42"/>
      <c r="AB773" s="42"/>
      <c r="AC773" s="41"/>
      <c r="AD773" s="42"/>
      <c r="AE773" s="42"/>
      <c r="AF773" s="42"/>
    </row>
    <row r="774" spans="1:32" s="45" customFormat="1" ht="44.25" customHeight="1" x14ac:dyDescent="0.2">
      <c r="A774" s="41" t="s">
        <v>7881</v>
      </c>
      <c r="B774" s="42">
        <v>653504500</v>
      </c>
      <c r="C774" s="41" t="s">
        <v>4539</v>
      </c>
      <c r="D774" s="42" t="s">
        <v>4540</v>
      </c>
      <c r="E774" s="42" t="s">
        <v>4541</v>
      </c>
      <c r="F774" s="42" t="s">
        <v>4542</v>
      </c>
      <c r="G774" s="42" t="s">
        <v>4543</v>
      </c>
      <c r="H774" s="42" t="s">
        <v>123</v>
      </c>
      <c r="I774" s="42" t="s">
        <v>4544</v>
      </c>
      <c r="J774" s="42" t="s">
        <v>4545</v>
      </c>
      <c r="K774" s="42" t="s">
        <v>4546</v>
      </c>
      <c r="L774" s="42" t="s">
        <v>47</v>
      </c>
      <c r="M774" s="42" t="s">
        <v>1286</v>
      </c>
      <c r="N774" s="42" t="s">
        <v>4547</v>
      </c>
      <c r="O774" s="43"/>
      <c r="P774" s="43"/>
      <c r="Q774" s="42" t="s">
        <v>368</v>
      </c>
      <c r="R774" s="42" t="s">
        <v>4548</v>
      </c>
      <c r="S774" s="42">
        <v>38775</v>
      </c>
      <c r="T774" s="42">
        <v>7308</v>
      </c>
      <c r="U774" s="42"/>
      <c r="V774" s="42"/>
      <c r="W774" s="44"/>
      <c r="X774" s="42"/>
      <c r="Y774" s="42"/>
      <c r="Z774" s="42"/>
      <c r="AA774" s="42"/>
      <c r="AB774" s="42"/>
      <c r="AC774" s="41"/>
      <c r="AD774" s="42"/>
      <c r="AE774" s="42"/>
      <c r="AF774" s="42"/>
    </row>
    <row r="775" spans="1:32" s="45" customFormat="1" ht="44.25" customHeight="1" x14ac:dyDescent="0.2">
      <c r="A775" s="41" t="s">
        <v>7882</v>
      </c>
      <c r="B775" s="42" t="s">
        <v>8591</v>
      </c>
      <c r="C775" s="41" t="s">
        <v>72</v>
      </c>
      <c r="D775" s="42" t="s">
        <v>4549</v>
      </c>
      <c r="E775" s="42" t="s">
        <v>4550</v>
      </c>
      <c r="F775" s="42" t="s">
        <v>4551</v>
      </c>
      <c r="G775" s="42" t="s">
        <v>4552</v>
      </c>
      <c r="H775" s="42" t="s">
        <v>958</v>
      </c>
      <c r="I775" s="42" t="s">
        <v>4553</v>
      </c>
      <c r="J775" s="42" t="s">
        <v>4554</v>
      </c>
      <c r="K775" s="42" t="s">
        <v>4556</v>
      </c>
      <c r="L775" s="42" t="s">
        <v>47</v>
      </c>
      <c r="M775" s="42"/>
      <c r="N775" s="42"/>
      <c r="O775" s="43" t="s">
        <v>4555</v>
      </c>
      <c r="P775" s="43"/>
      <c r="Q775" s="42">
        <v>93401</v>
      </c>
      <c r="R775" s="42" t="s">
        <v>4557</v>
      </c>
      <c r="S775" s="42">
        <v>38903</v>
      </c>
      <c r="T775" s="42">
        <v>7325</v>
      </c>
      <c r="U775" s="42"/>
      <c r="V775" s="42"/>
      <c r="W775" s="44"/>
      <c r="X775" s="42"/>
      <c r="Y775" s="42"/>
      <c r="Z775" s="42"/>
      <c r="AA775" s="42"/>
      <c r="AB775" s="42"/>
      <c r="AC775" s="41"/>
      <c r="AD775" s="42"/>
      <c r="AE775" s="42"/>
      <c r="AF775" s="42"/>
    </row>
    <row r="776" spans="1:32" s="45" customFormat="1" ht="44.25" customHeight="1" x14ac:dyDescent="0.2">
      <c r="A776" s="41" t="s">
        <v>7883</v>
      </c>
      <c r="B776" s="42">
        <v>656131403</v>
      </c>
      <c r="C776" s="41" t="s">
        <v>49</v>
      </c>
      <c r="D776" s="42" t="s">
        <v>4558</v>
      </c>
      <c r="E776" s="42" t="s">
        <v>4559</v>
      </c>
      <c r="F776" s="42" t="s">
        <v>4560</v>
      </c>
      <c r="G776" s="42" t="s">
        <v>4561</v>
      </c>
      <c r="H776" s="42" t="s">
        <v>604</v>
      </c>
      <c r="I776" s="42" t="s">
        <v>4562</v>
      </c>
      <c r="J776" s="42" t="s">
        <v>4563</v>
      </c>
      <c r="K776" s="42" t="s">
        <v>4565</v>
      </c>
      <c r="L776" s="42" t="s">
        <v>47</v>
      </c>
      <c r="M776" s="42" t="s">
        <v>1594</v>
      </c>
      <c r="N776" s="42" t="s">
        <v>4566</v>
      </c>
      <c r="O776" s="43" t="s">
        <v>4564</v>
      </c>
      <c r="P776" s="43"/>
      <c r="Q776" s="42">
        <v>93991</v>
      </c>
      <c r="R776" s="42" t="s">
        <v>4567</v>
      </c>
      <c r="S776" s="42">
        <v>39073</v>
      </c>
      <c r="T776" s="42">
        <v>7341</v>
      </c>
      <c r="U776" s="42"/>
      <c r="V776" s="42"/>
      <c r="W776" s="44"/>
      <c r="X776" s="42"/>
      <c r="Y776" s="42"/>
      <c r="Z776" s="42"/>
      <c r="AA776" s="42"/>
      <c r="AB776" s="42"/>
      <c r="AC776" s="41"/>
      <c r="AD776" s="42"/>
      <c r="AE776" s="42"/>
      <c r="AF776" s="42"/>
    </row>
    <row r="777" spans="1:32" s="45" customFormat="1" ht="44.25" customHeight="1" x14ac:dyDescent="0.2">
      <c r="A777" s="41" t="s">
        <v>7884</v>
      </c>
      <c r="B777" s="42" t="s">
        <v>8592</v>
      </c>
      <c r="C777" s="41" t="s">
        <v>4568</v>
      </c>
      <c r="D777" s="42" t="s">
        <v>4569</v>
      </c>
      <c r="E777" s="42" t="s">
        <v>7885</v>
      </c>
      <c r="F777" s="42" t="s">
        <v>4092</v>
      </c>
      <c r="G777" s="42" t="s">
        <v>4570</v>
      </c>
      <c r="H777" s="42" t="s">
        <v>4571</v>
      </c>
      <c r="I777" s="42" t="s">
        <v>7886</v>
      </c>
      <c r="J777" s="42" t="s">
        <v>4572</v>
      </c>
      <c r="K777" s="42" t="s">
        <v>4573</v>
      </c>
      <c r="L777" s="42" t="s">
        <v>538</v>
      </c>
      <c r="M777" s="42" t="s">
        <v>2965</v>
      </c>
      <c r="N777" s="42" t="s">
        <v>4574</v>
      </c>
      <c r="O777" s="43" t="s">
        <v>6059</v>
      </c>
      <c r="P777" s="43"/>
      <c r="Q777" s="42" t="s">
        <v>368</v>
      </c>
      <c r="R777" s="42" t="s">
        <v>7887</v>
      </c>
      <c r="S777" s="42">
        <v>37970</v>
      </c>
      <c r="T777" s="42">
        <v>6975</v>
      </c>
      <c r="U777" s="42"/>
      <c r="V777" s="42"/>
      <c r="W777" s="44"/>
      <c r="X777" s="42"/>
      <c r="Y777" s="42"/>
      <c r="Z777" s="42"/>
      <c r="AA777" s="42"/>
      <c r="AB777" s="42"/>
      <c r="AC777" s="41"/>
      <c r="AD777" s="42"/>
      <c r="AE777" s="42"/>
      <c r="AF777" s="42"/>
    </row>
    <row r="778" spans="1:32" s="45" customFormat="1" ht="44.25" customHeight="1" x14ac:dyDescent="0.2">
      <c r="A778" s="41" t="s">
        <v>7888</v>
      </c>
      <c r="B778" s="42">
        <v>533072100</v>
      </c>
      <c r="C778" s="41" t="s">
        <v>72</v>
      </c>
      <c r="D778" s="42" t="s">
        <v>4575</v>
      </c>
      <c r="E778" s="42" t="s">
        <v>4576</v>
      </c>
      <c r="F778" s="42" t="s">
        <v>4092</v>
      </c>
      <c r="G778" s="42" t="s">
        <v>4577</v>
      </c>
      <c r="H778" s="42" t="s">
        <v>4578</v>
      </c>
      <c r="I778" s="42" t="s">
        <v>4579</v>
      </c>
      <c r="J778" s="42" t="s">
        <v>4580</v>
      </c>
      <c r="K778" s="42" t="s">
        <v>4582</v>
      </c>
      <c r="L778" s="42" t="s">
        <v>47</v>
      </c>
      <c r="M778" s="42" t="s">
        <v>4584</v>
      </c>
      <c r="N778" s="42" t="s">
        <v>4583</v>
      </c>
      <c r="O778" s="43" t="s">
        <v>4581</v>
      </c>
      <c r="P778" s="43"/>
      <c r="Q778" s="42" t="s">
        <v>368</v>
      </c>
      <c r="R778" s="42" t="s">
        <v>4585</v>
      </c>
      <c r="S778" s="42">
        <v>39619</v>
      </c>
      <c r="T778" s="42">
        <v>7397</v>
      </c>
      <c r="U778" s="42"/>
      <c r="V778" s="42"/>
      <c r="W778" s="44"/>
      <c r="X778" s="42"/>
      <c r="Y778" s="42"/>
      <c r="Z778" s="42"/>
      <c r="AA778" s="42"/>
      <c r="AB778" s="42"/>
      <c r="AC778" s="41"/>
      <c r="AD778" s="42"/>
      <c r="AE778" s="42"/>
      <c r="AF778" s="42"/>
    </row>
    <row r="779" spans="1:32" s="45" customFormat="1" ht="44.25" customHeight="1" x14ac:dyDescent="0.2">
      <c r="A779" s="41" t="s">
        <v>7889</v>
      </c>
      <c r="B779" s="42">
        <v>650699602</v>
      </c>
      <c r="C779" s="41" t="s">
        <v>72</v>
      </c>
      <c r="D779" s="42" t="s">
        <v>4586</v>
      </c>
      <c r="E779" s="42" t="s">
        <v>8115</v>
      </c>
      <c r="F779" s="42" t="s">
        <v>4587</v>
      </c>
      <c r="G779" s="42" t="s">
        <v>5568</v>
      </c>
      <c r="H779" s="42" t="s">
        <v>943</v>
      </c>
      <c r="I779" s="42" t="s">
        <v>5570</v>
      </c>
      <c r="J779" s="42" t="s">
        <v>5569</v>
      </c>
      <c r="K779" s="42" t="s">
        <v>4589</v>
      </c>
      <c r="L779" s="42" t="s">
        <v>47</v>
      </c>
      <c r="M779" s="42" t="s">
        <v>1387</v>
      </c>
      <c r="N779" s="42" t="s">
        <v>4590</v>
      </c>
      <c r="O779" s="43" t="s">
        <v>4588</v>
      </c>
      <c r="P779" s="43"/>
      <c r="Q779" s="42" t="s">
        <v>368</v>
      </c>
      <c r="R779" s="42" t="s">
        <v>8116</v>
      </c>
      <c r="S779" s="42">
        <v>41463</v>
      </c>
      <c r="T779" s="42">
        <v>7481</v>
      </c>
      <c r="U779" s="42"/>
      <c r="V779" s="42"/>
      <c r="W779" s="44"/>
      <c r="X779" s="42"/>
      <c r="Y779" s="42"/>
      <c r="Z779" s="42"/>
      <c r="AA779" s="42"/>
      <c r="AB779" s="42"/>
      <c r="AC779" s="41"/>
      <c r="AD779" s="42"/>
      <c r="AE779" s="42"/>
      <c r="AF779" s="42"/>
    </row>
    <row r="780" spans="1:32" s="45" customFormat="1" ht="44.25" customHeight="1" x14ac:dyDescent="0.2">
      <c r="A780" s="41" t="s">
        <v>7890</v>
      </c>
      <c r="B780" s="42">
        <v>650980085</v>
      </c>
      <c r="C780" s="41" t="s">
        <v>4591</v>
      </c>
      <c r="D780" s="42" t="s">
        <v>4592</v>
      </c>
      <c r="E780" s="42" t="s">
        <v>7891</v>
      </c>
      <c r="F780" s="42" t="s">
        <v>5268</v>
      </c>
      <c r="G780" s="42" t="s">
        <v>7892</v>
      </c>
      <c r="H780" s="42" t="s">
        <v>1361</v>
      </c>
      <c r="I780" s="42" t="s">
        <v>5561</v>
      </c>
      <c r="J780" s="42" t="s">
        <v>6244</v>
      </c>
      <c r="K780" s="42" t="s">
        <v>5578</v>
      </c>
      <c r="L780" s="42" t="s">
        <v>538</v>
      </c>
      <c r="M780" s="42" t="s">
        <v>187</v>
      </c>
      <c r="N780" s="42" t="s">
        <v>5577</v>
      </c>
      <c r="O780" s="43" t="s">
        <v>4593</v>
      </c>
      <c r="P780" s="43"/>
      <c r="Q780" s="42" t="s">
        <v>368</v>
      </c>
      <c r="R780" s="42" t="s">
        <v>6246</v>
      </c>
      <c r="S780" s="42">
        <v>42131</v>
      </c>
      <c r="T780" s="42">
        <v>7565</v>
      </c>
      <c r="U780" s="42"/>
      <c r="V780" s="42"/>
      <c r="W780" s="44"/>
      <c r="X780" s="42"/>
      <c r="Y780" s="42"/>
      <c r="Z780" s="42"/>
      <c r="AA780" s="42"/>
      <c r="AB780" s="42"/>
      <c r="AC780" s="41"/>
      <c r="AD780" s="42"/>
      <c r="AE780" s="42"/>
      <c r="AF780" s="42"/>
    </row>
    <row r="781" spans="1:32" s="45" customFormat="1" ht="44.25" customHeight="1" x14ac:dyDescent="0.2">
      <c r="A781" s="41" t="s">
        <v>7893</v>
      </c>
      <c r="B781" s="42">
        <v>746157002</v>
      </c>
      <c r="C781" s="41" t="s">
        <v>72</v>
      </c>
      <c r="D781" s="42" t="s">
        <v>4594</v>
      </c>
      <c r="E781" s="42" t="s">
        <v>7894</v>
      </c>
      <c r="F781" s="42" t="s">
        <v>4092</v>
      </c>
      <c r="G781" s="42" t="s">
        <v>7895</v>
      </c>
      <c r="H781" s="42" t="s">
        <v>170</v>
      </c>
      <c r="I781" s="42" t="s">
        <v>6474</v>
      </c>
      <c r="J781" s="42" t="s">
        <v>7896</v>
      </c>
      <c r="K781" s="42" t="s">
        <v>6646</v>
      </c>
      <c r="L781" s="42" t="s">
        <v>47</v>
      </c>
      <c r="M781" s="42" t="s">
        <v>575</v>
      </c>
      <c r="N781" s="42" t="s">
        <v>6647</v>
      </c>
      <c r="O781" s="43" t="s">
        <v>4595</v>
      </c>
      <c r="P781" s="43"/>
      <c r="Q781" s="42" t="s">
        <v>368</v>
      </c>
      <c r="R781" s="42" t="s">
        <v>6839</v>
      </c>
      <c r="S781" s="42">
        <v>37970</v>
      </c>
      <c r="T781" s="42">
        <v>7086</v>
      </c>
      <c r="U781" s="42"/>
      <c r="V781" s="42"/>
      <c r="W781" s="44"/>
      <c r="X781" s="42"/>
      <c r="Y781" s="42"/>
      <c r="Z781" s="42"/>
      <c r="AA781" s="42"/>
      <c r="AB781" s="42"/>
      <c r="AC781" s="41"/>
      <c r="AD781" s="42"/>
      <c r="AE781" s="42"/>
      <c r="AF781" s="42"/>
    </row>
    <row r="782" spans="1:32" s="45" customFormat="1" ht="44.25" customHeight="1" x14ac:dyDescent="0.2">
      <c r="A782" s="41" t="s">
        <v>7897</v>
      </c>
      <c r="B782" s="42">
        <v>739485002</v>
      </c>
      <c r="C782" s="41" t="s">
        <v>72</v>
      </c>
      <c r="D782" s="42" t="s">
        <v>4596</v>
      </c>
      <c r="E782" s="42" t="s">
        <v>4597</v>
      </c>
      <c r="F782" s="42" t="s">
        <v>4092</v>
      </c>
      <c r="G782" s="42" t="s">
        <v>4598</v>
      </c>
      <c r="H782" s="42" t="s">
        <v>170</v>
      </c>
      <c r="I782" s="42" t="s">
        <v>4599</v>
      </c>
      <c r="J782" s="42" t="s">
        <v>4600</v>
      </c>
      <c r="K782" s="42" t="s">
        <v>4601</v>
      </c>
      <c r="L782" s="42" t="s">
        <v>48</v>
      </c>
      <c r="M782" s="42" t="s">
        <v>1232</v>
      </c>
      <c r="N782" s="42"/>
      <c r="O782" s="43"/>
      <c r="P782" s="43"/>
      <c r="Q782" s="42" t="s">
        <v>368</v>
      </c>
      <c r="R782" s="42" t="s">
        <v>4602</v>
      </c>
      <c r="S782" s="42">
        <v>37970</v>
      </c>
      <c r="T782" s="42">
        <v>6994</v>
      </c>
      <c r="U782" s="42"/>
      <c r="V782" s="42"/>
      <c r="W782" s="44"/>
      <c r="X782" s="42"/>
      <c r="Y782" s="42"/>
      <c r="Z782" s="42"/>
      <c r="AA782" s="42"/>
      <c r="AB782" s="42"/>
      <c r="AC782" s="41"/>
      <c r="AD782" s="42"/>
      <c r="AE782" s="42"/>
      <c r="AF782" s="42"/>
    </row>
    <row r="783" spans="1:32" s="45" customFormat="1" ht="44.25" customHeight="1" x14ac:dyDescent="0.2">
      <c r="A783" s="41" t="s">
        <v>7898</v>
      </c>
      <c r="B783" s="42">
        <v>731026009</v>
      </c>
      <c r="C783" s="41" t="s">
        <v>72</v>
      </c>
      <c r="D783" s="42" t="s">
        <v>5256</v>
      </c>
      <c r="E783" s="42" t="s">
        <v>7899</v>
      </c>
      <c r="F783" s="42" t="s">
        <v>6091</v>
      </c>
      <c r="G783" s="42" t="s">
        <v>5901</v>
      </c>
      <c r="H783" s="42" t="s">
        <v>170</v>
      </c>
      <c r="I783" s="42" t="s">
        <v>5902</v>
      </c>
      <c r="J783" s="42" t="s">
        <v>5903</v>
      </c>
      <c r="K783" s="42" t="s">
        <v>5257</v>
      </c>
      <c r="L783" s="42" t="s">
        <v>47</v>
      </c>
      <c r="M783" s="42" t="s">
        <v>1594</v>
      </c>
      <c r="N783" s="42" t="s">
        <v>5258</v>
      </c>
      <c r="O783" s="43" t="s">
        <v>6092</v>
      </c>
      <c r="P783" s="43"/>
      <c r="Q783" s="42" t="s">
        <v>5259</v>
      </c>
      <c r="R783" s="42" t="s">
        <v>7900</v>
      </c>
      <c r="S783" s="42">
        <v>37970</v>
      </c>
      <c r="T783" s="42">
        <v>7031</v>
      </c>
      <c r="U783" s="42"/>
      <c r="V783" s="42"/>
      <c r="W783" s="44"/>
      <c r="X783" s="42"/>
      <c r="Y783" s="42"/>
      <c r="Z783" s="42"/>
      <c r="AA783" s="42"/>
      <c r="AB783" s="42"/>
      <c r="AC783" s="41"/>
      <c r="AD783" s="42"/>
      <c r="AE783" s="42"/>
      <c r="AF783" s="42"/>
    </row>
    <row r="784" spans="1:32" s="45" customFormat="1" ht="44.25" customHeight="1" x14ac:dyDescent="0.2">
      <c r="A784" s="41" t="s">
        <v>8383</v>
      </c>
      <c r="B784" s="42" t="s">
        <v>8593</v>
      </c>
      <c r="C784" s="41" t="s">
        <v>4603</v>
      </c>
      <c r="D784" s="42" t="s">
        <v>4604</v>
      </c>
      <c r="E784" s="42" t="s">
        <v>4605</v>
      </c>
      <c r="F784" s="42" t="s">
        <v>4606</v>
      </c>
      <c r="G784" s="42" t="s">
        <v>4607</v>
      </c>
      <c r="H784" s="42" t="s">
        <v>4608</v>
      </c>
      <c r="I784" s="42"/>
      <c r="J784" s="42" t="s">
        <v>4609</v>
      </c>
      <c r="K784" s="42" t="s">
        <v>4611</v>
      </c>
      <c r="L784" s="42" t="s">
        <v>538</v>
      </c>
      <c r="M784" s="42" t="s">
        <v>395</v>
      </c>
      <c r="N784" s="42" t="s">
        <v>4610</v>
      </c>
      <c r="O784" s="43"/>
      <c r="P784" s="43"/>
      <c r="Q784" s="42" t="s">
        <v>1046</v>
      </c>
      <c r="R784" s="42" t="s">
        <v>4612</v>
      </c>
      <c r="S784" s="42">
        <v>38580</v>
      </c>
      <c r="T784" s="42">
        <v>7187</v>
      </c>
      <c r="U784" s="42"/>
      <c r="V784" s="42"/>
      <c r="W784" s="44"/>
      <c r="X784" s="42"/>
      <c r="Y784" s="42"/>
      <c r="Z784" s="42"/>
      <c r="AA784" s="42"/>
      <c r="AB784" s="42"/>
      <c r="AC784" s="41"/>
      <c r="AD784" s="42"/>
      <c r="AE784" s="42"/>
      <c r="AF784" s="42"/>
    </row>
    <row r="785" spans="1:32" s="45" customFormat="1" ht="44.25" customHeight="1" x14ac:dyDescent="0.2">
      <c r="A785" s="41" t="s">
        <v>7901</v>
      </c>
      <c r="B785" s="42">
        <v>655403302</v>
      </c>
      <c r="C785" s="41" t="s">
        <v>4603</v>
      </c>
      <c r="D785" s="42" t="s">
        <v>4613</v>
      </c>
      <c r="E785" s="42" t="s">
        <v>7902</v>
      </c>
      <c r="F785" s="42" t="s">
        <v>4614</v>
      </c>
      <c r="G785" s="42" t="s">
        <v>6125</v>
      </c>
      <c r="H785" s="42" t="s">
        <v>4615</v>
      </c>
      <c r="I785" s="42" t="s">
        <v>6124</v>
      </c>
      <c r="J785" s="42" t="s">
        <v>4616</v>
      </c>
      <c r="K785" s="42" t="s">
        <v>4617</v>
      </c>
      <c r="L785" s="42" t="s">
        <v>538</v>
      </c>
      <c r="M785" s="42" t="s">
        <v>395</v>
      </c>
      <c r="N785" s="42" t="s">
        <v>4618</v>
      </c>
      <c r="O785" s="43" t="s">
        <v>5727</v>
      </c>
      <c r="P785" s="43"/>
      <c r="Q785" s="42" t="s">
        <v>1046</v>
      </c>
      <c r="R785" s="42" t="s">
        <v>7903</v>
      </c>
      <c r="S785" s="42">
        <v>39766</v>
      </c>
      <c r="T785" s="42">
        <v>7407</v>
      </c>
      <c r="U785" s="42"/>
      <c r="V785" s="42"/>
      <c r="W785" s="44"/>
      <c r="X785" s="42"/>
      <c r="Y785" s="42"/>
      <c r="Z785" s="42"/>
      <c r="AA785" s="42"/>
      <c r="AB785" s="42"/>
      <c r="AC785" s="41"/>
      <c r="AD785" s="42"/>
      <c r="AE785" s="42"/>
      <c r="AF785" s="42"/>
    </row>
    <row r="786" spans="1:32" s="45" customFormat="1" ht="44.25" customHeight="1" x14ac:dyDescent="0.2">
      <c r="A786" s="41" t="s">
        <v>7904</v>
      </c>
      <c r="B786" s="42">
        <v>650117794</v>
      </c>
      <c r="C786" s="41" t="s">
        <v>4619</v>
      </c>
      <c r="D786" s="42" t="s">
        <v>4620</v>
      </c>
      <c r="E786" s="42" t="s">
        <v>4621</v>
      </c>
      <c r="F786" s="42" t="s">
        <v>4622</v>
      </c>
      <c r="G786" s="42" t="s">
        <v>4623</v>
      </c>
      <c r="H786" s="42" t="s">
        <v>4624</v>
      </c>
      <c r="I786" s="42" t="s">
        <v>4625</v>
      </c>
      <c r="J786" s="42" t="s">
        <v>4626</v>
      </c>
      <c r="K786" s="42" t="s">
        <v>4627</v>
      </c>
      <c r="L786" s="42" t="s">
        <v>5315</v>
      </c>
      <c r="M786" s="42" t="s">
        <v>3360</v>
      </c>
      <c r="N786" s="42" t="s">
        <v>4628</v>
      </c>
      <c r="O786" s="43"/>
      <c r="P786" s="43"/>
      <c r="Q786" s="42" t="s">
        <v>4432</v>
      </c>
      <c r="R786" s="42" t="s">
        <v>4629</v>
      </c>
      <c r="S786" s="42">
        <v>40039</v>
      </c>
      <c r="T786" s="42">
        <v>7417</v>
      </c>
      <c r="U786" s="42"/>
      <c r="V786" s="42"/>
      <c r="W786" s="44"/>
      <c r="X786" s="42"/>
      <c r="Y786" s="42"/>
      <c r="Z786" s="42"/>
      <c r="AA786" s="42"/>
      <c r="AB786" s="42"/>
      <c r="AC786" s="41"/>
      <c r="AD786" s="42"/>
      <c r="AE786" s="42"/>
      <c r="AF786" s="42"/>
    </row>
    <row r="787" spans="1:32" s="45" customFormat="1" ht="44.25" customHeight="1" x14ac:dyDescent="0.2">
      <c r="A787" s="41" t="s">
        <v>4630</v>
      </c>
      <c r="B787" s="42">
        <v>654974004</v>
      </c>
      <c r="C787" s="41" t="s">
        <v>4631</v>
      </c>
      <c r="D787" s="42" t="s">
        <v>4632</v>
      </c>
      <c r="E787" s="42" t="s">
        <v>4633</v>
      </c>
      <c r="F787" s="42" t="s">
        <v>4630</v>
      </c>
      <c r="G787" s="42" t="s">
        <v>4634</v>
      </c>
      <c r="H787" s="42" t="s">
        <v>4635</v>
      </c>
      <c r="I787" s="42" t="s">
        <v>4636</v>
      </c>
      <c r="J787" s="42" t="s">
        <v>4637</v>
      </c>
      <c r="K787" s="42" t="s">
        <v>4638</v>
      </c>
      <c r="L787" s="42" t="s">
        <v>48</v>
      </c>
      <c r="M787" s="42" t="s">
        <v>4639</v>
      </c>
      <c r="N787" s="42"/>
      <c r="O787" s="43"/>
      <c r="P787" s="43"/>
      <c r="Q787" s="42">
        <v>93107</v>
      </c>
      <c r="R787" s="42" t="s">
        <v>4640</v>
      </c>
      <c r="S787" s="42">
        <v>38770</v>
      </c>
      <c r="T787" s="42">
        <v>7307</v>
      </c>
      <c r="U787" s="42"/>
      <c r="V787" s="42"/>
      <c r="W787" s="44"/>
      <c r="X787" s="42"/>
      <c r="Y787" s="42"/>
      <c r="Z787" s="42"/>
      <c r="AA787" s="42"/>
      <c r="AB787" s="42"/>
      <c r="AC787" s="41"/>
      <c r="AD787" s="42"/>
      <c r="AE787" s="42"/>
      <c r="AF787" s="42"/>
    </row>
    <row r="788" spans="1:32" s="45" customFormat="1" ht="44.25" customHeight="1" x14ac:dyDescent="0.2">
      <c r="A788" s="41" t="s">
        <v>7905</v>
      </c>
      <c r="B788" s="42">
        <v>650980085</v>
      </c>
      <c r="C788" s="41" t="s">
        <v>72</v>
      </c>
      <c r="D788" s="42" t="s">
        <v>4641</v>
      </c>
      <c r="E788" s="42" t="s">
        <v>4642</v>
      </c>
      <c r="F788" s="42" t="s">
        <v>5269</v>
      </c>
      <c r="G788" s="42" t="s">
        <v>4643</v>
      </c>
      <c r="H788" s="42" t="s">
        <v>1361</v>
      </c>
      <c r="I788" s="42" t="s">
        <v>4644</v>
      </c>
      <c r="J788" s="42" t="s">
        <v>4645</v>
      </c>
      <c r="K788" s="42" t="s">
        <v>4647</v>
      </c>
      <c r="L788" s="42" t="s">
        <v>309</v>
      </c>
      <c r="M788" s="42" t="s">
        <v>4649</v>
      </c>
      <c r="N788" s="42" t="s">
        <v>4648</v>
      </c>
      <c r="O788" s="43" t="s">
        <v>4646</v>
      </c>
      <c r="P788" s="43"/>
      <c r="Q788" s="42" t="s">
        <v>552</v>
      </c>
      <c r="R788" s="42" t="s">
        <v>4650</v>
      </c>
      <c r="S788" s="42">
        <v>42248</v>
      </c>
      <c r="T788" s="42">
        <v>7581</v>
      </c>
      <c r="U788" s="42"/>
      <c r="V788" s="42"/>
      <c r="W788" s="44"/>
      <c r="X788" s="42"/>
      <c r="Y788" s="42"/>
      <c r="Z788" s="42"/>
      <c r="AA788" s="42"/>
      <c r="AB788" s="42"/>
      <c r="AC788" s="41"/>
      <c r="AD788" s="42"/>
      <c r="AE788" s="42"/>
      <c r="AF788" s="42"/>
    </row>
    <row r="789" spans="1:32" s="45" customFormat="1" ht="44.25" customHeight="1" x14ac:dyDescent="0.2">
      <c r="A789" s="41" t="s">
        <v>7906</v>
      </c>
      <c r="B789" s="42">
        <v>650401387</v>
      </c>
      <c r="C789" s="41" t="s">
        <v>4603</v>
      </c>
      <c r="D789" s="42" t="s">
        <v>4651</v>
      </c>
      <c r="E789" s="42" t="s">
        <v>6279</v>
      </c>
      <c r="F789" s="42" t="s">
        <v>4614</v>
      </c>
      <c r="G789" s="42" t="s">
        <v>7907</v>
      </c>
      <c r="H789" s="42" t="s">
        <v>4615</v>
      </c>
      <c r="I789" s="42" t="s">
        <v>6280</v>
      </c>
      <c r="J789" s="42" t="s">
        <v>7908</v>
      </c>
      <c r="K789" s="42" t="s">
        <v>4652</v>
      </c>
      <c r="L789" s="42" t="s">
        <v>47</v>
      </c>
      <c r="M789" s="42" t="s">
        <v>4654</v>
      </c>
      <c r="N789" s="42" t="s">
        <v>4653</v>
      </c>
      <c r="O789" s="43"/>
      <c r="P789" s="43"/>
      <c r="Q789" s="42" t="s">
        <v>1046</v>
      </c>
      <c r="R789" s="42" t="s">
        <v>7909</v>
      </c>
      <c r="S789" s="42">
        <v>40793</v>
      </c>
      <c r="T789" s="42">
        <v>7452</v>
      </c>
      <c r="U789" s="42"/>
      <c r="V789" s="42"/>
      <c r="W789" s="44"/>
      <c r="X789" s="42"/>
      <c r="Y789" s="42"/>
      <c r="Z789" s="42"/>
      <c r="AA789" s="42"/>
      <c r="AB789" s="42"/>
      <c r="AC789" s="41"/>
      <c r="AD789" s="42"/>
      <c r="AE789" s="42"/>
      <c r="AF789" s="42"/>
    </row>
    <row r="790" spans="1:32" s="45" customFormat="1" ht="44.25" customHeight="1" x14ac:dyDescent="0.2">
      <c r="A790" s="41" t="s">
        <v>7910</v>
      </c>
      <c r="B790" s="42">
        <v>741504006</v>
      </c>
      <c r="C790" s="41" t="s">
        <v>72</v>
      </c>
      <c r="D790" s="42" t="s">
        <v>4655</v>
      </c>
      <c r="E790" s="42" t="s">
        <v>7911</v>
      </c>
      <c r="F790" s="42" t="s">
        <v>368</v>
      </c>
      <c r="G790" s="42" t="s">
        <v>4656</v>
      </c>
      <c r="H790" s="42" t="s">
        <v>176</v>
      </c>
      <c r="I790" s="42" t="s">
        <v>5946</v>
      </c>
      <c r="J790" s="42" t="s">
        <v>5945</v>
      </c>
      <c r="K790" s="42" t="s">
        <v>5571</v>
      </c>
      <c r="L790" s="42" t="s">
        <v>48</v>
      </c>
      <c r="M790" s="42" t="s">
        <v>4658</v>
      </c>
      <c r="N790" s="42"/>
      <c r="O790" s="43" t="s">
        <v>4657</v>
      </c>
      <c r="P790" s="43"/>
      <c r="Q790" s="42" t="s">
        <v>368</v>
      </c>
      <c r="R790" s="42" t="s">
        <v>7912</v>
      </c>
      <c r="S790" s="42">
        <v>37970</v>
      </c>
      <c r="T790" s="42">
        <v>6999</v>
      </c>
      <c r="U790" s="42"/>
      <c r="V790" s="42"/>
      <c r="W790" s="44"/>
      <c r="X790" s="42"/>
      <c r="Y790" s="42"/>
      <c r="Z790" s="42"/>
      <c r="AA790" s="42"/>
      <c r="AB790" s="42"/>
      <c r="AC790" s="41"/>
      <c r="AD790" s="42"/>
      <c r="AE790" s="42"/>
      <c r="AF790" s="42"/>
    </row>
    <row r="791" spans="1:32" s="45" customFormat="1" ht="44.25" customHeight="1" x14ac:dyDescent="0.2">
      <c r="A791" s="41" t="s">
        <v>7913</v>
      </c>
      <c r="B791" s="42">
        <v>651155924</v>
      </c>
      <c r="C791" s="41" t="s">
        <v>72</v>
      </c>
      <c r="D791" s="42" t="s">
        <v>4659</v>
      </c>
      <c r="E791" s="42" t="s">
        <v>4660</v>
      </c>
      <c r="F791" s="42" t="s">
        <v>4661</v>
      </c>
      <c r="G791" s="42" t="s">
        <v>4662</v>
      </c>
      <c r="H791" s="42" t="s">
        <v>1791</v>
      </c>
      <c r="I791" s="42" t="s">
        <v>4663</v>
      </c>
      <c r="J791" s="42" t="s">
        <v>4664</v>
      </c>
      <c r="K791" s="42" t="s">
        <v>4666</v>
      </c>
      <c r="L791" s="42" t="s">
        <v>5316</v>
      </c>
      <c r="M791" s="42" t="s">
        <v>959</v>
      </c>
      <c r="N791" s="42" t="s">
        <v>4667</v>
      </c>
      <c r="O791" s="43" t="s">
        <v>4665</v>
      </c>
      <c r="P791" s="43"/>
      <c r="Q791" s="42" t="s">
        <v>552</v>
      </c>
      <c r="R791" s="42" t="s">
        <v>1962</v>
      </c>
      <c r="S791" s="42">
        <v>42543</v>
      </c>
      <c r="T791" s="42">
        <v>7610</v>
      </c>
      <c r="U791" s="42"/>
      <c r="V791" s="42"/>
      <c r="W791" s="44"/>
      <c r="X791" s="42"/>
      <c r="Y791" s="42"/>
      <c r="Z791" s="42"/>
      <c r="AA791" s="42"/>
      <c r="AB791" s="42"/>
      <c r="AC791" s="41"/>
      <c r="AD791" s="42"/>
      <c r="AE791" s="42"/>
      <c r="AF791" s="42"/>
    </row>
    <row r="792" spans="1:32" s="45" customFormat="1" ht="44.25" customHeight="1" x14ac:dyDescent="0.2">
      <c r="A792" s="41" t="s">
        <v>7914</v>
      </c>
      <c r="B792" s="42">
        <v>759418204</v>
      </c>
      <c r="C792" s="41" t="s">
        <v>72</v>
      </c>
      <c r="D792" s="42" t="s">
        <v>4668</v>
      </c>
      <c r="E792" s="42" t="s">
        <v>7915</v>
      </c>
      <c r="F792" s="42" t="s">
        <v>4669</v>
      </c>
      <c r="G792" s="42" t="s">
        <v>8117</v>
      </c>
      <c r="H792" s="42" t="s">
        <v>4670</v>
      </c>
      <c r="I792" s="42" t="s">
        <v>8118</v>
      </c>
      <c r="J792" s="42" t="s">
        <v>4671</v>
      </c>
      <c r="K792" s="42" t="s">
        <v>4672</v>
      </c>
      <c r="L792" s="42" t="s">
        <v>538</v>
      </c>
      <c r="M792" s="42" t="s">
        <v>395</v>
      </c>
      <c r="N792" s="42" t="s">
        <v>7916</v>
      </c>
      <c r="O792" s="43"/>
      <c r="P792" s="43"/>
      <c r="Q792" s="42" t="s">
        <v>1046</v>
      </c>
      <c r="R792" s="42" t="s">
        <v>7917</v>
      </c>
      <c r="S792" s="42">
        <v>37970</v>
      </c>
      <c r="T792" s="42">
        <v>7038</v>
      </c>
      <c r="U792" s="42"/>
      <c r="V792" s="42"/>
      <c r="W792" s="44"/>
      <c r="X792" s="42"/>
      <c r="Y792" s="42"/>
      <c r="Z792" s="42"/>
      <c r="AA792" s="42"/>
      <c r="AB792" s="42"/>
      <c r="AC792" s="41"/>
      <c r="AD792" s="42"/>
      <c r="AE792" s="42"/>
      <c r="AF792" s="42"/>
    </row>
    <row r="793" spans="1:32" s="45" customFormat="1" ht="44.25" customHeight="1" x14ac:dyDescent="0.2">
      <c r="A793" s="41" t="s">
        <v>7918</v>
      </c>
      <c r="B793" s="42">
        <v>652372805</v>
      </c>
      <c r="C793" s="41" t="s">
        <v>49</v>
      </c>
      <c r="D793" s="42" t="s">
        <v>4673</v>
      </c>
      <c r="E793" s="42" t="s">
        <v>4674</v>
      </c>
      <c r="F793" s="42" t="s">
        <v>4675</v>
      </c>
      <c r="G793" s="42" t="s">
        <v>4676</v>
      </c>
      <c r="H793" s="42" t="s">
        <v>4677</v>
      </c>
      <c r="I793" s="42" t="s">
        <v>4678</v>
      </c>
      <c r="J793" s="42" t="s">
        <v>4679</v>
      </c>
      <c r="K793" s="42" t="s">
        <v>4681</v>
      </c>
      <c r="L793" s="42" t="s">
        <v>47</v>
      </c>
      <c r="M793" s="42" t="s">
        <v>3373</v>
      </c>
      <c r="N793" s="42"/>
      <c r="O793" s="43" t="s">
        <v>4680</v>
      </c>
      <c r="P793" s="43"/>
      <c r="Q793" s="42" t="s">
        <v>45</v>
      </c>
      <c r="R793" s="42" t="s">
        <v>4682</v>
      </c>
      <c r="S793" s="42">
        <v>38904</v>
      </c>
      <c r="T793" s="42">
        <v>7326</v>
      </c>
      <c r="U793" s="42"/>
      <c r="V793" s="42"/>
      <c r="W793" s="44"/>
      <c r="X793" s="42"/>
      <c r="Y793" s="42"/>
      <c r="Z793" s="42"/>
      <c r="AA793" s="42"/>
      <c r="AB793" s="42"/>
      <c r="AC793" s="41"/>
      <c r="AD793" s="42"/>
      <c r="AE793" s="42"/>
      <c r="AF793" s="42"/>
    </row>
    <row r="794" spans="1:32" s="45" customFormat="1" ht="44.25" customHeight="1" x14ac:dyDescent="0.2">
      <c r="A794" s="41" t="s">
        <v>7919</v>
      </c>
      <c r="B794" s="42" t="s">
        <v>8594</v>
      </c>
      <c r="C794" s="41" t="s">
        <v>72</v>
      </c>
      <c r="D794" s="42" t="s">
        <v>4683</v>
      </c>
      <c r="E794" s="42" t="s">
        <v>5728</v>
      </c>
      <c r="F794" s="42" t="s">
        <v>4684</v>
      </c>
      <c r="G794" s="42" t="s">
        <v>4685</v>
      </c>
      <c r="H794" s="42" t="s">
        <v>1791</v>
      </c>
      <c r="I794" s="42" t="s">
        <v>4686</v>
      </c>
      <c r="J794" s="42" t="s">
        <v>4687</v>
      </c>
      <c r="K794" s="42" t="s">
        <v>4688</v>
      </c>
      <c r="L794" s="42" t="s">
        <v>5310</v>
      </c>
      <c r="M794" s="42" t="s">
        <v>154</v>
      </c>
      <c r="N794" s="42">
        <v>967621906</v>
      </c>
      <c r="O794" s="43" t="s">
        <v>4689</v>
      </c>
      <c r="P794" s="43"/>
      <c r="Q794" s="42" t="s">
        <v>552</v>
      </c>
      <c r="R794" s="42" t="s">
        <v>5729</v>
      </c>
      <c r="S794" s="42">
        <v>42565</v>
      </c>
      <c r="T794" s="42">
        <v>7612</v>
      </c>
      <c r="U794" s="42"/>
      <c r="V794" s="42"/>
      <c r="W794" s="44"/>
      <c r="X794" s="42"/>
      <c r="Y794" s="42"/>
      <c r="Z794" s="42"/>
      <c r="AA794" s="42"/>
      <c r="AB794" s="42"/>
      <c r="AC794" s="41"/>
      <c r="AD794" s="42"/>
      <c r="AE794" s="42"/>
      <c r="AF794" s="42"/>
    </row>
    <row r="795" spans="1:32" s="45" customFormat="1" ht="44.25" customHeight="1" x14ac:dyDescent="0.2">
      <c r="A795" s="41" t="s">
        <v>7920</v>
      </c>
      <c r="B795" s="42">
        <v>654689601</v>
      </c>
      <c r="C795" s="41" t="s">
        <v>49</v>
      </c>
      <c r="D795" s="42" t="s">
        <v>4690</v>
      </c>
      <c r="E795" s="42" t="s">
        <v>4691</v>
      </c>
      <c r="F795" s="42" t="s">
        <v>4692</v>
      </c>
      <c r="G795" s="42" t="s">
        <v>4693</v>
      </c>
      <c r="H795" s="42" t="s">
        <v>604</v>
      </c>
      <c r="I795" s="42" t="s">
        <v>4694</v>
      </c>
      <c r="J795" s="42" t="s">
        <v>4695</v>
      </c>
      <c r="K795" s="42" t="s">
        <v>4697</v>
      </c>
      <c r="L795" s="42" t="s">
        <v>5310</v>
      </c>
      <c r="M795" s="42" t="s">
        <v>959</v>
      </c>
      <c r="N795" s="42"/>
      <c r="O795" s="43" t="s">
        <v>4696</v>
      </c>
      <c r="P795" s="43"/>
      <c r="Q795" s="42">
        <v>93991</v>
      </c>
      <c r="R795" s="42" t="s">
        <v>4698</v>
      </c>
      <c r="S795" s="42">
        <v>38769</v>
      </c>
      <c r="T795" s="42">
        <v>7306</v>
      </c>
      <c r="U795" s="42"/>
      <c r="V795" s="42"/>
      <c r="W795" s="44"/>
      <c r="X795" s="42"/>
      <c r="Y795" s="42"/>
      <c r="Z795" s="42"/>
      <c r="AA795" s="42"/>
      <c r="AB795" s="42"/>
      <c r="AC795" s="41"/>
      <c r="AD795" s="42"/>
      <c r="AE795" s="42"/>
      <c r="AF795" s="42"/>
    </row>
    <row r="796" spans="1:32" s="45" customFormat="1" ht="44.25" customHeight="1" x14ac:dyDescent="0.2">
      <c r="A796" s="41" t="s">
        <v>7921</v>
      </c>
      <c r="B796" s="42">
        <v>654941300</v>
      </c>
      <c r="C796" s="41" t="s">
        <v>72</v>
      </c>
      <c r="D796" s="42" t="s">
        <v>4699</v>
      </c>
      <c r="E796" s="42" t="s">
        <v>4700</v>
      </c>
      <c r="F796" s="42" t="s">
        <v>4542</v>
      </c>
      <c r="G796" s="42" t="s">
        <v>4701</v>
      </c>
      <c r="H796" s="42" t="s">
        <v>629</v>
      </c>
      <c r="I796" s="42" t="s">
        <v>4702</v>
      </c>
      <c r="J796" s="42" t="s">
        <v>4703</v>
      </c>
      <c r="K796" s="42" t="s">
        <v>4704</v>
      </c>
      <c r="L796" s="42" t="s">
        <v>47</v>
      </c>
      <c r="M796" s="42" t="s">
        <v>732</v>
      </c>
      <c r="N796" s="42"/>
      <c r="O796" s="43"/>
      <c r="P796" s="43"/>
      <c r="Q796" s="42" t="s">
        <v>368</v>
      </c>
      <c r="R796" s="42" t="s">
        <v>4705</v>
      </c>
      <c r="S796" s="42">
        <v>39006</v>
      </c>
      <c r="T796" s="42">
        <v>7335</v>
      </c>
      <c r="U796" s="42"/>
      <c r="V796" s="42"/>
      <c r="W796" s="44"/>
      <c r="X796" s="42"/>
      <c r="Y796" s="42"/>
      <c r="Z796" s="42"/>
      <c r="AA796" s="42"/>
      <c r="AB796" s="42"/>
      <c r="AC796" s="41"/>
      <c r="AD796" s="42"/>
      <c r="AE796" s="42"/>
      <c r="AF796" s="42"/>
    </row>
    <row r="797" spans="1:32" s="45" customFormat="1" ht="44.25" customHeight="1" x14ac:dyDescent="0.2">
      <c r="A797" s="41" t="s">
        <v>7922</v>
      </c>
      <c r="B797" s="42">
        <v>759905806</v>
      </c>
      <c r="C797" s="41" t="s">
        <v>72</v>
      </c>
      <c r="D797" s="42" t="s">
        <v>4706</v>
      </c>
      <c r="E797" s="42" t="s">
        <v>4707</v>
      </c>
      <c r="F797" s="42" t="s">
        <v>4542</v>
      </c>
      <c r="G797" s="42" t="s">
        <v>4708</v>
      </c>
      <c r="H797" s="42" t="s">
        <v>629</v>
      </c>
      <c r="I797" s="42" t="s">
        <v>4709</v>
      </c>
      <c r="J797" s="42" t="s">
        <v>4710</v>
      </c>
      <c r="K797" s="42" t="s">
        <v>4712</v>
      </c>
      <c r="L797" s="42" t="s">
        <v>309</v>
      </c>
      <c r="M797" s="42" t="s">
        <v>4713</v>
      </c>
      <c r="N797" s="42"/>
      <c r="O797" s="43" t="s">
        <v>4711</v>
      </c>
      <c r="P797" s="43"/>
      <c r="Q797" s="42" t="s">
        <v>368</v>
      </c>
      <c r="R797" s="42" t="s">
        <v>4714</v>
      </c>
      <c r="S797" s="42">
        <v>39097</v>
      </c>
      <c r="T797" s="42">
        <v>7342</v>
      </c>
      <c r="U797" s="42"/>
      <c r="V797" s="42"/>
      <c r="W797" s="44"/>
      <c r="X797" s="42"/>
      <c r="Y797" s="42"/>
      <c r="Z797" s="42"/>
      <c r="AA797" s="42"/>
      <c r="AB797" s="42"/>
      <c r="AC797" s="41"/>
      <c r="AD797" s="42"/>
      <c r="AE797" s="42"/>
      <c r="AF797" s="42"/>
    </row>
    <row r="798" spans="1:32" s="45" customFormat="1" ht="44.25" customHeight="1" x14ac:dyDescent="0.2">
      <c r="A798" s="41" t="s">
        <v>7923</v>
      </c>
      <c r="B798" s="42" t="s">
        <v>8595</v>
      </c>
      <c r="C798" s="41" t="s">
        <v>4619</v>
      </c>
      <c r="D798" s="42" t="s">
        <v>4715</v>
      </c>
      <c r="E798" s="42" t="s">
        <v>5752</v>
      </c>
      <c r="F798" s="42" t="s">
        <v>4716</v>
      </c>
      <c r="G798" s="42" t="s">
        <v>4717</v>
      </c>
      <c r="H798" s="42" t="s">
        <v>4718</v>
      </c>
      <c r="I798" s="42" t="s">
        <v>4719</v>
      </c>
      <c r="J798" s="42" t="s">
        <v>4720</v>
      </c>
      <c r="K798" s="42" t="s">
        <v>4721</v>
      </c>
      <c r="L798" s="42" t="s">
        <v>5315</v>
      </c>
      <c r="M798" s="42" t="s">
        <v>872</v>
      </c>
      <c r="N798" s="42" t="s">
        <v>5753</v>
      </c>
      <c r="O798" s="43" t="s">
        <v>5754</v>
      </c>
      <c r="P798" s="43"/>
      <c r="Q798" s="42" t="s">
        <v>368</v>
      </c>
      <c r="R798" s="42" t="s">
        <v>5755</v>
      </c>
      <c r="S798" s="42">
        <v>38376</v>
      </c>
      <c r="T798" s="42">
        <v>7154</v>
      </c>
      <c r="U798" s="42"/>
      <c r="V798" s="42"/>
      <c r="W798" s="44"/>
      <c r="X798" s="42"/>
      <c r="Y798" s="42"/>
      <c r="Z798" s="42"/>
      <c r="AA798" s="42"/>
      <c r="AB798" s="42"/>
      <c r="AC798" s="41"/>
      <c r="AD798" s="42"/>
      <c r="AE798" s="42"/>
      <c r="AF798" s="42"/>
    </row>
    <row r="799" spans="1:32" s="45" customFormat="1" ht="44.25" customHeight="1" x14ac:dyDescent="0.2">
      <c r="A799" s="41" t="s">
        <v>7924</v>
      </c>
      <c r="B799" s="42">
        <v>731414009</v>
      </c>
      <c r="C799" s="41" t="s">
        <v>72</v>
      </c>
      <c r="D799" s="42" t="s">
        <v>4722</v>
      </c>
      <c r="E799" s="42" t="s">
        <v>5681</v>
      </c>
      <c r="F799" s="42" t="s">
        <v>4723</v>
      </c>
      <c r="G799" s="42" t="s">
        <v>4724</v>
      </c>
      <c r="H799" s="42" t="s">
        <v>4725</v>
      </c>
      <c r="I799" s="42" t="s">
        <v>5683</v>
      </c>
      <c r="J799" s="42" t="s">
        <v>4726</v>
      </c>
      <c r="K799" s="42" t="s">
        <v>4728</v>
      </c>
      <c r="L799" s="42" t="s">
        <v>538</v>
      </c>
      <c r="M799" s="42" t="s">
        <v>1159</v>
      </c>
      <c r="N799" s="42" t="s">
        <v>4729</v>
      </c>
      <c r="O799" s="43" t="s">
        <v>4727</v>
      </c>
      <c r="P799" s="43"/>
      <c r="Q799" s="42" t="s">
        <v>368</v>
      </c>
      <c r="R799" s="42" t="s">
        <v>5682</v>
      </c>
      <c r="S799" s="42">
        <v>37970</v>
      </c>
      <c r="T799" s="42">
        <v>6962</v>
      </c>
      <c r="U799" s="42"/>
      <c r="V799" s="42"/>
      <c r="W799" s="44"/>
      <c r="X799" s="42"/>
      <c r="Y799" s="42"/>
      <c r="Z799" s="42"/>
      <c r="AA799" s="42"/>
      <c r="AB799" s="42"/>
      <c r="AC799" s="41"/>
      <c r="AD799" s="42"/>
      <c r="AE799" s="42"/>
      <c r="AF799" s="42"/>
    </row>
    <row r="800" spans="1:32" s="45" customFormat="1" ht="44.25" customHeight="1" x14ac:dyDescent="0.2">
      <c r="A800" s="41" t="s">
        <v>7925</v>
      </c>
      <c r="B800" s="42">
        <v>743577000</v>
      </c>
      <c r="C800" s="41" t="s">
        <v>4603</v>
      </c>
      <c r="D800" s="42" t="s">
        <v>4730</v>
      </c>
      <c r="E800" s="42" t="s">
        <v>4731</v>
      </c>
      <c r="F800" s="42" t="s">
        <v>4614</v>
      </c>
      <c r="G800" s="42" t="s">
        <v>4732</v>
      </c>
      <c r="H800" s="42" t="s">
        <v>4733</v>
      </c>
      <c r="I800" s="42" t="s">
        <v>4734</v>
      </c>
      <c r="J800" s="42" t="s">
        <v>4735</v>
      </c>
      <c r="K800" s="42" t="s">
        <v>4736</v>
      </c>
      <c r="L800" s="42" t="s">
        <v>47</v>
      </c>
      <c r="M800" s="42" t="s">
        <v>4471</v>
      </c>
      <c r="N800" s="42"/>
      <c r="O800" s="43"/>
      <c r="P800" s="43"/>
      <c r="Q800" s="42" t="s">
        <v>1046</v>
      </c>
      <c r="R800" s="42" t="s">
        <v>4737</v>
      </c>
      <c r="S800" s="42">
        <v>37970</v>
      </c>
      <c r="T800" s="42">
        <v>7017</v>
      </c>
      <c r="U800" s="42"/>
      <c r="V800" s="42"/>
      <c r="W800" s="44"/>
      <c r="X800" s="42"/>
      <c r="Y800" s="42"/>
      <c r="Z800" s="42"/>
      <c r="AA800" s="42"/>
      <c r="AB800" s="42"/>
      <c r="AC800" s="41"/>
      <c r="AD800" s="42"/>
      <c r="AE800" s="42"/>
      <c r="AF800" s="42"/>
    </row>
    <row r="801" spans="1:32" s="45" customFormat="1" ht="44.25" customHeight="1" x14ac:dyDescent="0.2">
      <c r="A801" s="41" t="s">
        <v>7926</v>
      </c>
      <c r="B801" s="42">
        <v>657110906</v>
      </c>
      <c r="C801" s="41" t="s">
        <v>49</v>
      </c>
      <c r="D801" s="42" t="s">
        <v>4738</v>
      </c>
      <c r="E801" s="42" t="s">
        <v>4739</v>
      </c>
      <c r="F801" s="42" t="s">
        <v>4272</v>
      </c>
      <c r="G801" s="42" t="s">
        <v>4740</v>
      </c>
      <c r="H801" s="42" t="s">
        <v>176</v>
      </c>
      <c r="I801" s="42" t="s">
        <v>4741</v>
      </c>
      <c r="J801" s="42" t="s">
        <v>4742</v>
      </c>
      <c r="K801" s="42" t="s">
        <v>4745</v>
      </c>
      <c r="L801" s="42" t="s">
        <v>47</v>
      </c>
      <c r="M801" s="42" t="s">
        <v>997</v>
      </c>
      <c r="N801" s="42" t="s">
        <v>4744</v>
      </c>
      <c r="O801" s="43" t="s">
        <v>4743</v>
      </c>
      <c r="P801" s="43"/>
      <c r="Q801" s="42">
        <v>93991</v>
      </c>
      <c r="R801" s="42" t="s">
        <v>4746</v>
      </c>
      <c r="S801" s="42">
        <v>39384</v>
      </c>
      <c r="T801" s="42">
        <v>7380</v>
      </c>
      <c r="U801" s="42"/>
      <c r="V801" s="42"/>
      <c r="W801" s="44"/>
      <c r="X801" s="42"/>
      <c r="Y801" s="42"/>
      <c r="Z801" s="42"/>
      <c r="AA801" s="42"/>
      <c r="AB801" s="42"/>
      <c r="AC801" s="41"/>
      <c r="AD801" s="42"/>
      <c r="AE801" s="42"/>
      <c r="AF801" s="42"/>
    </row>
    <row r="802" spans="1:32" s="45" customFormat="1" ht="44.25" customHeight="1" x14ac:dyDescent="0.2">
      <c r="A802" s="41" t="s">
        <v>7927</v>
      </c>
      <c r="B802" s="42">
        <v>654617201</v>
      </c>
      <c r="C802" s="41" t="s">
        <v>49</v>
      </c>
      <c r="D802" s="42" t="s">
        <v>4747</v>
      </c>
      <c r="E802" s="42" t="s">
        <v>4748</v>
      </c>
      <c r="F802" s="42" t="s">
        <v>4749</v>
      </c>
      <c r="G802" s="42" t="s">
        <v>4750</v>
      </c>
      <c r="H802" s="42" t="s">
        <v>604</v>
      </c>
      <c r="I802" s="42" t="s">
        <v>4751</v>
      </c>
      <c r="J802" s="42" t="s">
        <v>4752</v>
      </c>
      <c r="K802" s="42" t="s">
        <v>4754</v>
      </c>
      <c r="L802" s="42" t="s">
        <v>5313</v>
      </c>
      <c r="M802" s="42" t="s">
        <v>5358</v>
      </c>
      <c r="N802" s="42" t="s">
        <v>4753</v>
      </c>
      <c r="O802" s="43"/>
      <c r="P802" s="43"/>
      <c r="Q802" s="42">
        <v>93991</v>
      </c>
      <c r="R802" s="42" t="s">
        <v>4755</v>
      </c>
      <c r="S802" s="42">
        <v>39626</v>
      </c>
      <c r="T802" s="42">
        <v>7398</v>
      </c>
      <c r="U802" s="42"/>
      <c r="V802" s="42"/>
      <c r="W802" s="44"/>
      <c r="X802" s="42"/>
      <c r="Y802" s="42"/>
      <c r="Z802" s="42"/>
      <c r="AA802" s="42"/>
      <c r="AB802" s="42"/>
      <c r="AC802" s="41"/>
      <c r="AD802" s="42"/>
      <c r="AE802" s="42"/>
      <c r="AF802" s="42"/>
    </row>
    <row r="803" spans="1:32" s="45" customFormat="1" ht="44.25" customHeight="1" x14ac:dyDescent="0.2">
      <c r="A803" s="41" t="s">
        <v>7928</v>
      </c>
      <c r="B803" s="42">
        <v>650607945</v>
      </c>
      <c r="C803" s="41" t="s">
        <v>356</v>
      </c>
      <c r="D803" s="42" t="s">
        <v>4756</v>
      </c>
      <c r="E803" s="42" t="s">
        <v>4757</v>
      </c>
      <c r="F803" s="42" t="s">
        <v>4077</v>
      </c>
      <c r="G803" s="42" t="s">
        <v>4758</v>
      </c>
      <c r="H803" s="42" t="s">
        <v>1280</v>
      </c>
      <c r="I803" s="42" t="s">
        <v>4759</v>
      </c>
      <c r="J803" s="42" t="s">
        <v>4760</v>
      </c>
      <c r="K803" s="42" t="s">
        <v>4762</v>
      </c>
      <c r="L803" s="42" t="s">
        <v>47</v>
      </c>
      <c r="M803" s="42" t="s">
        <v>3011</v>
      </c>
      <c r="N803" s="42" t="s">
        <v>4763</v>
      </c>
      <c r="O803" s="43" t="s">
        <v>4761</v>
      </c>
      <c r="P803" s="43"/>
      <c r="Q803" s="42" t="s">
        <v>368</v>
      </c>
      <c r="R803" s="42" t="s">
        <v>4764</v>
      </c>
      <c r="S803" s="42">
        <v>42053</v>
      </c>
      <c r="T803" s="42">
        <v>7539</v>
      </c>
      <c r="U803" s="42"/>
      <c r="V803" s="42"/>
      <c r="W803" s="44"/>
      <c r="X803" s="42"/>
      <c r="Y803" s="42"/>
      <c r="Z803" s="42"/>
      <c r="AA803" s="42"/>
      <c r="AB803" s="42"/>
      <c r="AC803" s="41"/>
      <c r="AD803" s="42"/>
      <c r="AE803" s="42"/>
      <c r="AF803" s="42"/>
    </row>
    <row r="804" spans="1:32" s="45" customFormat="1" ht="44.25" customHeight="1" x14ac:dyDescent="0.2">
      <c r="A804" s="41" t="s">
        <v>7929</v>
      </c>
      <c r="B804" s="42">
        <v>651168902</v>
      </c>
      <c r="C804" s="41" t="s">
        <v>49</v>
      </c>
      <c r="D804" s="42" t="s">
        <v>4765</v>
      </c>
      <c r="E804" s="42" t="s">
        <v>4766</v>
      </c>
      <c r="F804" s="42" t="s">
        <v>4767</v>
      </c>
      <c r="G804" s="42" t="s">
        <v>4768</v>
      </c>
      <c r="H804" s="42" t="s">
        <v>4769</v>
      </c>
      <c r="I804" s="42" t="s">
        <v>4770</v>
      </c>
      <c r="J804" s="42" t="s">
        <v>4771</v>
      </c>
      <c r="K804" s="42" t="s">
        <v>4773</v>
      </c>
      <c r="L804" s="42" t="s">
        <v>538</v>
      </c>
      <c r="M804" s="42" t="s">
        <v>1793</v>
      </c>
      <c r="N804" s="42" t="s">
        <v>4774</v>
      </c>
      <c r="O804" s="43" t="s">
        <v>4772</v>
      </c>
      <c r="P804" s="43"/>
      <c r="Q804" s="42" t="s">
        <v>368</v>
      </c>
      <c r="R804" s="42" t="s">
        <v>4775</v>
      </c>
      <c r="S804" s="42">
        <v>39882</v>
      </c>
      <c r="T804" s="42">
        <v>7409</v>
      </c>
      <c r="U804" s="42"/>
      <c r="V804" s="42"/>
      <c r="W804" s="44"/>
      <c r="X804" s="42"/>
      <c r="Y804" s="42"/>
      <c r="Z804" s="42"/>
      <c r="AA804" s="42"/>
      <c r="AB804" s="42"/>
      <c r="AC804" s="41"/>
      <c r="AD804" s="42"/>
      <c r="AE804" s="42"/>
      <c r="AF804" s="42"/>
    </row>
    <row r="805" spans="1:32" s="45" customFormat="1" ht="44.25" customHeight="1" x14ac:dyDescent="0.2">
      <c r="A805" s="41" t="s">
        <v>7930</v>
      </c>
      <c r="B805" s="42">
        <v>650086104</v>
      </c>
      <c r="C805" s="41" t="s">
        <v>72</v>
      </c>
      <c r="D805" s="42" t="s">
        <v>4776</v>
      </c>
      <c r="E805" s="42" t="s">
        <v>7931</v>
      </c>
      <c r="F805" s="42" t="s">
        <v>4092</v>
      </c>
      <c r="G805" s="42" t="s">
        <v>7932</v>
      </c>
      <c r="H805" s="42" t="s">
        <v>4777</v>
      </c>
      <c r="I805" s="42" t="s">
        <v>7933</v>
      </c>
      <c r="J805" s="42" t="s">
        <v>4778</v>
      </c>
      <c r="K805" s="42" t="s">
        <v>6126</v>
      </c>
      <c r="L805" s="42" t="s">
        <v>5312</v>
      </c>
      <c r="M805" s="42" t="s">
        <v>2151</v>
      </c>
      <c r="N805" s="42" t="s">
        <v>6128</v>
      </c>
      <c r="O805" s="43" t="s">
        <v>6127</v>
      </c>
      <c r="P805" s="43"/>
      <c r="Q805" s="42" t="s">
        <v>451</v>
      </c>
      <c r="R805" s="42" t="s">
        <v>7934</v>
      </c>
      <c r="S805" s="42">
        <v>39171</v>
      </c>
      <c r="T805" s="42">
        <v>7350</v>
      </c>
      <c r="U805" s="42"/>
      <c r="V805" s="42"/>
      <c r="W805" s="44"/>
      <c r="X805" s="42"/>
      <c r="Y805" s="42"/>
      <c r="Z805" s="42"/>
      <c r="AA805" s="42"/>
      <c r="AB805" s="42"/>
      <c r="AC805" s="41"/>
      <c r="AD805" s="42"/>
      <c r="AE805" s="42"/>
      <c r="AF805" s="42"/>
    </row>
    <row r="806" spans="1:32" s="45" customFormat="1" ht="44.25" customHeight="1" x14ac:dyDescent="0.2">
      <c r="A806" s="41" t="s">
        <v>7935</v>
      </c>
      <c r="B806" s="42">
        <v>650876008</v>
      </c>
      <c r="C806" s="41" t="s">
        <v>49</v>
      </c>
      <c r="D806" s="42" t="s">
        <v>4779</v>
      </c>
      <c r="E806" s="42" t="s">
        <v>4780</v>
      </c>
      <c r="F806" s="42" t="s">
        <v>4326</v>
      </c>
      <c r="G806" s="42" t="s">
        <v>4781</v>
      </c>
      <c r="H806" s="42" t="s">
        <v>4782</v>
      </c>
      <c r="I806" s="42" t="s">
        <v>4783</v>
      </c>
      <c r="J806" s="42" t="s">
        <v>4784</v>
      </c>
      <c r="K806" s="42" t="s">
        <v>4786</v>
      </c>
      <c r="L806" s="42" t="s">
        <v>5311</v>
      </c>
      <c r="M806" s="42" t="s">
        <v>58</v>
      </c>
      <c r="N806" s="42" t="s">
        <v>4787</v>
      </c>
      <c r="O806" s="43" t="s">
        <v>4785</v>
      </c>
      <c r="P806" s="43"/>
      <c r="Q806" s="42" t="s">
        <v>835</v>
      </c>
      <c r="R806" s="42" t="s">
        <v>4788</v>
      </c>
      <c r="S806" s="42">
        <v>41338</v>
      </c>
      <c r="T806" s="42">
        <v>7472</v>
      </c>
      <c r="U806" s="42"/>
      <c r="V806" s="42"/>
      <c r="W806" s="44"/>
      <c r="X806" s="42"/>
      <c r="Y806" s="42"/>
      <c r="Z806" s="42"/>
      <c r="AA806" s="42"/>
      <c r="AB806" s="42"/>
      <c r="AC806" s="41"/>
      <c r="AD806" s="42"/>
      <c r="AE806" s="42"/>
      <c r="AF806" s="42"/>
    </row>
    <row r="807" spans="1:32" s="45" customFormat="1" ht="44.25" customHeight="1" x14ac:dyDescent="0.2">
      <c r="A807" s="41" t="s">
        <v>7936</v>
      </c>
      <c r="B807" s="42">
        <v>650206193</v>
      </c>
      <c r="C807" s="41" t="s">
        <v>72</v>
      </c>
      <c r="D807" s="42" t="s">
        <v>4789</v>
      </c>
      <c r="E807" s="42" t="s">
        <v>4790</v>
      </c>
      <c r="F807" s="42" t="s">
        <v>4791</v>
      </c>
      <c r="G807" s="42" t="s">
        <v>4792</v>
      </c>
      <c r="H807" s="42" t="s">
        <v>4793</v>
      </c>
      <c r="I807" s="42" t="s">
        <v>4794</v>
      </c>
      <c r="J807" s="42" t="s">
        <v>4795</v>
      </c>
      <c r="K807" s="42" t="s">
        <v>4796</v>
      </c>
      <c r="L807" s="42" t="s">
        <v>47</v>
      </c>
      <c r="M807" s="42" t="s">
        <v>4797</v>
      </c>
      <c r="N807" s="42" t="s">
        <v>4798</v>
      </c>
      <c r="O807" s="43" t="s">
        <v>4799</v>
      </c>
      <c r="P807" s="43"/>
      <c r="Q807" s="42" t="s">
        <v>552</v>
      </c>
      <c r="R807" s="42" t="s">
        <v>4800</v>
      </c>
      <c r="S807" s="42">
        <v>43062</v>
      </c>
      <c r="T807" s="42">
        <v>7641</v>
      </c>
      <c r="U807" s="42"/>
      <c r="V807" s="42"/>
      <c r="W807" s="44"/>
      <c r="X807" s="42"/>
      <c r="Y807" s="42"/>
      <c r="Z807" s="42"/>
      <c r="AA807" s="42"/>
      <c r="AB807" s="42"/>
      <c r="AC807" s="41"/>
      <c r="AD807" s="42"/>
      <c r="AE807" s="42"/>
      <c r="AF807" s="42"/>
    </row>
    <row r="808" spans="1:32" s="45" customFormat="1" ht="44.25" customHeight="1" x14ac:dyDescent="0.2">
      <c r="A808" s="41" t="s">
        <v>7937</v>
      </c>
      <c r="B808" s="42">
        <v>650129113</v>
      </c>
      <c r="C808" s="41" t="s">
        <v>505</v>
      </c>
      <c r="D808" s="42" t="s">
        <v>4801</v>
      </c>
      <c r="E808" s="42" t="s">
        <v>4802</v>
      </c>
      <c r="F808" s="42" t="s">
        <v>4092</v>
      </c>
      <c r="G808" s="42" t="s">
        <v>4803</v>
      </c>
      <c r="H808" s="42" t="s">
        <v>176</v>
      </c>
      <c r="I808" s="42" t="s">
        <v>4804</v>
      </c>
      <c r="J808" s="42" t="s">
        <v>4805</v>
      </c>
      <c r="K808" s="42" t="s">
        <v>4807</v>
      </c>
      <c r="L808" s="42" t="s">
        <v>538</v>
      </c>
      <c r="M808" s="42" t="s">
        <v>187</v>
      </c>
      <c r="N808" s="42" t="s">
        <v>4808</v>
      </c>
      <c r="O808" s="43" t="s">
        <v>4806</v>
      </c>
      <c r="P808" s="43"/>
      <c r="Q808" s="42" t="s">
        <v>368</v>
      </c>
      <c r="R808" s="42" t="s">
        <v>4809</v>
      </c>
      <c r="S808" s="42">
        <v>40112</v>
      </c>
      <c r="T808" s="42">
        <v>7419</v>
      </c>
      <c r="U808" s="42"/>
      <c r="V808" s="42"/>
      <c r="W808" s="44"/>
      <c r="X808" s="42"/>
      <c r="Y808" s="42"/>
      <c r="Z808" s="42"/>
      <c r="AA808" s="42"/>
      <c r="AB808" s="42"/>
      <c r="AC808" s="41"/>
      <c r="AD808" s="42"/>
      <c r="AE808" s="42"/>
      <c r="AF808" s="42"/>
    </row>
    <row r="809" spans="1:32" s="45" customFormat="1" ht="44.25" customHeight="1" x14ac:dyDescent="0.2">
      <c r="A809" s="41" t="s">
        <v>7938</v>
      </c>
      <c r="B809" s="42">
        <v>732447008</v>
      </c>
      <c r="C809" s="41" t="s">
        <v>72</v>
      </c>
      <c r="D809" s="42" t="s">
        <v>4810</v>
      </c>
      <c r="E809" s="42" t="s">
        <v>4811</v>
      </c>
      <c r="F809" s="42" t="s">
        <v>4092</v>
      </c>
      <c r="G809" s="42" t="s">
        <v>4812</v>
      </c>
      <c r="H809" s="42" t="s">
        <v>3611</v>
      </c>
      <c r="I809" s="42" t="s">
        <v>4813</v>
      </c>
      <c r="J809" s="42" t="s">
        <v>4814</v>
      </c>
      <c r="K809" s="42" t="s">
        <v>4816</v>
      </c>
      <c r="L809" s="42" t="s">
        <v>5313</v>
      </c>
      <c r="M809" s="42" t="s">
        <v>854</v>
      </c>
      <c r="N809" s="42" t="s">
        <v>4817</v>
      </c>
      <c r="O809" s="43" t="s">
        <v>4815</v>
      </c>
      <c r="P809" s="43"/>
      <c r="Q809" s="42" t="s">
        <v>368</v>
      </c>
      <c r="R809" s="42" t="s">
        <v>4818</v>
      </c>
      <c r="S809" s="42">
        <v>37970</v>
      </c>
      <c r="T809" s="42">
        <v>6967</v>
      </c>
      <c r="U809" s="42"/>
      <c r="V809" s="42"/>
      <c r="W809" s="44"/>
      <c r="X809" s="42"/>
      <c r="Y809" s="42"/>
      <c r="Z809" s="42"/>
      <c r="AA809" s="42"/>
      <c r="AB809" s="42"/>
      <c r="AC809" s="41"/>
      <c r="AD809" s="42"/>
      <c r="AE809" s="42"/>
      <c r="AF809" s="42"/>
    </row>
    <row r="810" spans="1:32" s="45" customFormat="1" ht="44.25" customHeight="1" x14ac:dyDescent="0.2">
      <c r="A810" s="41" t="s">
        <v>4819</v>
      </c>
      <c r="B810" s="42">
        <v>651519810</v>
      </c>
      <c r="C810" s="41" t="s">
        <v>356</v>
      </c>
      <c r="D810" s="42" t="s">
        <v>4820</v>
      </c>
      <c r="E810" s="42" t="s">
        <v>7939</v>
      </c>
      <c r="F810" s="42" t="s">
        <v>5270</v>
      </c>
      <c r="G810" s="42" t="s">
        <v>7940</v>
      </c>
      <c r="H810" s="42" t="s">
        <v>4821</v>
      </c>
      <c r="I810" s="42" t="s">
        <v>4822</v>
      </c>
      <c r="J810" s="42" t="s">
        <v>7941</v>
      </c>
      <c r="K810" s="42" t="s">
        <v>4823</v>
      </c>
      <c r="L810" s="42" t="s">
        <v>309</v>
      </c>
      <c r="M810" s="42" t="s">
        <v>4824</v>
      </c>
      <c r="N810" s="42"/>
      <c r="O810" s="43"/>
      <c r="P810" s="43"/>
      <c r="Q810" s="42" t="s">
        <v>600</v>
      </c>
      <c r="R810" s="42" t="s">
        <v>7942</v>
      </c>
      <c r="S810" s="42">
        <v>43165</v>
      </c>
      <c r="T810" s="42">
        <v>7644</v>
      </c>
      <c r="U810" s="42"/>
      <c r="V810" s="42"/>
      <c r="W810" s="44"/>
      <c r="X810" s="42"/>
      <c r="Y810" s="42"/>
      <c r="Z810" s="42"/>
      <c r="AA810" s="42"/>
      <c r="AB810" s="42"/>
      <c r="AC810" s="41"/>
      <c r="AD810" s="42"/>
      <c r="AE810" s="42"/>
      <c r="AF810" s="42" t="s">
        <v>8445</v>
      </c>
    </row>
    <row r="811" spans="1:32" s="45" customFormat="1" ht="44.25" customHeight="1" x14ac:dyDescent="0.2">
      <c r="A811" s="41" t="s">
        <v>7943</v>
      </c>
      <c r="B811" s="42">
        <v>728857005</v>
      </c>
      <c r="C811" s="41" t="s">
        <v>49</v>
      </c>
      <c r="D811" s="42" t="s">
        <v>4825</v>
      </c>
      <c r="E811" s="42" t="s">
        <v>7944</v>
      </c>
      <c r="F811" s="42" t="s">
        <v>4716</v>
      </c>
      <c r="G811" s="42" t="s">
        <v>7945</v>
      </c>
      <c r="H811" s="42" t="s">
        <v>4826</v>
      </c>
      <c r="I811" s="42" t="s">
        <v>7946</v>
      </c>
      <c r="J811" s="42" t="s">
        <v>4827</v>
      </c>
      <c r="K811" s="42" t="s">
        <v>6175</v>
      </c>
      <c r="L811" s="42" t="s">
        <v>538</v>
      </c>
      <c r="M811" s="42" t="s">
        <v>3177</v>
      </c>
      <c r="N811" s="42" t="s">
        <v>6176</v>
      </c>
      <c r="O811" s="43" t="s">
        <v>5684</v>
      </c>
      <c r="P811" s="43"/>
      <c r="Q811" s="42" t="s">
        <v>45</v>
      </c>
      <c r="R811" s="42" t="s">
        <v>7947</v>
      </c>
      <c r="S811" s="42">
        <v>37970</v>
      </c>
      <c r="T811" s="42">
        <v>6950</v>
      </c>
      <c r="U811" s="42"/>
      <c r="V811" s="42"/>
      <c r="W811" s="44"/>
      <c r="X811" s="42"/>
      <c r="Y811" s="42"/>
      <c r="Z811" s="42"/>
      <c r="AA811" s="42"/>
      <c r="AB811" s="42"/>
      <c r="AC811" s="41"/>
      <c r="AD811" s="42"/>
      <c r="AE811" s="42"/>
      <c r="AF811" s="42"/>
    </row>
    <row r="812" spans="1:32" s="45" customFormat="1" ht="44.25" customHeight="1" x14ac:dyDescent="0.2">
      <c r="A812" s="41" t="s">
        <v>7948</v>
      </c>
      <c r="B812" s="42">
        <v>650364007</v>
      </c>
      <c r="C812" s="41" t="s">
        <v>72</v>
      </c>
      <c r="D812" s="42" t="s">
        <v>4828</v>
      </c>
      <c r="E812" s="42" t="s">
        <v>7949</v>
      </c>
      <c r="F812" s="42" t="s">
        <v>4092</v>
      </c>
      <c r="G812" s="42" t="s">
        <v>7950</v>
      </c>
      <c r="H812" s="42" t="s">
        <v>4829</v>
      </c>
      <c r="I812" s="42" t="s">
        <v>6122</v>
      </c>
      <c r="J812" s="42" t="s">
        <v>7951</v>
      </c>
      <c r="K812" s="42" t="s">
        <v>6093</v>
      </c>
      <c r="L812" s="42" t="s">
        <v>538</v>
      </c>
      <c r="M812" s="42" t="s">
        <v>4831</v>
      </c>
      <c r="N812" s="42" t="s">
        <v>8400</v>
      </c>
      <c r="O812" s="43" t="s">
        <v>4830</v>
      </c>
      <c r="P812" s="43"/>
      <c r="Q812" s="42" t="s">
        <v>368</v>
      </c>
      <c r="R812" s="42" t="s">
        <v>7952</v>
      </c>
      <c r="S812" s="42">
        <v>37970</v>
      </c>
      <c r="T812" s="42">
        <v>7027</v>
      </c>
      <c r="U812" s="42"/>
      <c r="V812" s="42"/>
      <c r="W812" s="44"/>
      <c r="X812" s="42"/>
      <c r="Y812" s="42"/>
      <c r="Z812" s="42"/>
      <c r="AA812" s="42"/>
      <c r="AB812" s="42"/>
      <c r="AC812" s="41"/>
      <c r="AD812" s="42"/>
      <c r="AE812" s="42"/>
      <c r="AF812" s="42"/>
    </row>
    <row r="813" spans="1:32" s="45" customFormat="1" ht="44.25" customHeight="1" x14ac:dyDescent="0.2">
      <c r="A813" s="41" t="s">
        <v>7953</v>
      </c>
      <c r="B813" s="42">
        <v>650345029</v>
      </c>
      <c r="C813" s="41" t="s">
        <v>72</v>
      </c>
      <c r="D813" s="42" t="s">
        <v>4832</v>
      </c>
      <c r="E813" s="42" t="s">
        <v>4833</v>
      </c>
      <c r="F813" s="42" t="s">
        <v>4834</v>
      </c>
      <c r="G813" s="42" t="s">
        <v>4835</v>
      </c>
      <c r="H813" s="42" t="s">
        <v>827</v>
      </c>
      <c r="I813" s="42" t="s">
        <v>4836</v>
      </c>
      <c r="J813" s="42" t="s">
        <v>4837</v>
      </c>
      <c r="K813" s="42" t="s">
        <v>4838</v>
      </c>
      <c r="L813" s="42" t="s">
        <v>47</v>
      </c>
      <c r="M813" s="42" t="s">
        <v>4839</v>
      </c>
      <c r="N813" s="42"/>
      <c r="O813" s="43"/>
      <c r="P813" s="43"/>
      <c r="Q813" s="42" t="s">
        <v>552</v>
      </c>
      <c r="R813" s="42" t="s">
        <v>4840</v>
      </c>
      <c r="S813" s="42">
        <v>42720</v>
      </c>
      <c r="T813" s="42">
        <v>7622</v>
      </c>
      <c r="U813" s="42"/>
      <c r="V813" s="42"/>
      <c r="W813" s="44"/>
      <c r="X813" s="42"/>
      <c r="Y813" s="42"/>
      <c r="Z813" s="42"/>
      <c r="AA813" s="42"/>
      <c r="AB813" s="42"/>
      <c r="AC813" s="41"/>
      <c r="AD813" s="42"/>
      <c r="AE813" s="42"/>
      <c r="AF813" s="42"/>
    </row>
    <row r="814" spans="1:32" s="45" customFormat="1" ht="44.25" customHeight="1" x14ac:dyDescent="0.2">
      <c r="A814" s="41" t="s">
        <v>7954</v>
      </c>
      <c r="B814" s="42">
        <v>650917529</v>
      </c>
      <c r="C814" s="41" t="s">
        <v>72</v>
      </c>
      <c r="D814" s="42" t="s">
        <v>4841</v>
      </c>
      <c r="E814" s="42" t="s">
        <v>4842</v>
      </c>
      <c r="F814" s="42" t="s">
        <v>4843</v>
      </c>
      <c r="G814" s="42" t="s">
        <v>4844</v>
      </c>
      <c r="H814" s="42" t="s">
        <v>4087</v>
      </c>
      <c r="I814" s="42" t="s">
        <v>4845</v>
      </c>
      <c r="J814" s="42" t="s">
        <v>4846</v>
      </c>
      <c r="K814" s="42" t="s">
        <v>4848</v>
      </c>
      <c r="L814" s="42" t="s">
        <v>309</v>
      </c>
      <c r="M814" s="42" t="s">
        <v>954</v>
      </c>
      <c r="N814" s="42" t="s">
        <v>4849</v>
      </c>
      <c r="O814" s="43" t="s">
        <v>4847</v>
      </c>
      <c r="P814" s="43"/>
      <c r="Q814" s="42" t="s">
        <v>368</v>
      </c>
      <c r="R814" s="42" t="s">
        <v>4650</v>
      </c>
      <c r="S814" s="42">
        <v>42158</v>
      </c>
      <c r="T814" s="42">
        <v>7569</v>
      </c>
      <c r="U814" s="42"/>
      <c r="V814" s="42"/>
      <c r="W814" s="44"/>
      <c r="X814" s="42"/>
      <c r="Y814" s="42"/>
      <c r="Z814" s="42"/>
      <c r="AA814" s="42"/>
      <c r="AB814" s="42"/>
      <c r="AC814" s="41"/>
      <c r="AD814" s="42"/>
      <c r="AE814" s="42"/>
      <c r="AF814" s="42"/>
    </row>
    <row r="815" spans="1:32" s="45" customFormat="1" ht="44.25" customHeight="1" x14ac:dyDescent="0.2">
      <c r="A815" s="41" t="s">
        <v>7955</v>
      </c>
      <c r="B815" s="42">
        <v>650259718</v>
      </c>
      <c r="C815" s="41" t="s">
        <v>72</v>
      </c>
      <c r="D815" s="42" t="s">
        <v>4850</v>
      </c>
      <c r="E815" s="42" t="s">
        <v>4851</v>
      </c>
      <c r="F815" s="42" t="s">
        <v>4852</v>
      </c>
      <c r="G815" s="42" t="s">
        <v>4853</v>
      </c>
      <c r="H815" s="42" t="s">
        <v>4854</v>
      </c>
      <c r="I815" s="42" t="s">
        <v>4855</v>
      </c>
      <c r="J815" s="42" t="s">
        <v>4856</v>
      </c>
      <c r="K815" s="42" t="s">
        <v>4858</v>
      </c>
      <c r="L815" s="42" t="s">
        <v>47</v>
      </c>
      <c r="M815" s="42" t="s">
        <v>1847</v>
      </c>
      <c r="N815" s="42" t="s">
        <v>4859</v>
      </c>
      <c r="O815" s="43" t="s">
        <v>4857</v>
      </c>
      <c r="P815" s="43"/>
      <c r="Q815" s="42">
        <v>93401</v>
      </c>
      <c r="R815" s="42" t="s">
        <v>4860</v>
      </c>
      <c r="S815" s="42">
        <v>40829</v>
      </c>
      <c r="T815" s="42">
        <v>7456</v>
      </c>
      <c r="U815" s="42"/>
      <c r="V815" s="42"/>
      <c r="W815" s="44"/>
      <c r="X815" s="42"/>
      <c r="Y815" s="42"/>
      <c r="Z815" s="42"/>
      <c r="AA815" s="42"/>
      <c r="AB815" s="42"/>
      <c r="AC815" s="41"/>
      <c r="AD815" s="42"/>
      <c r="AE815" s="42"/>
      <c r="AF815" s="42"/>
    </row>
    <row r="816" spans="1:32" s="45" customFormat="1" ht="44.25" customHeight="1" x14ac:dyDescent="0.2">
      <c r="A816" s="41" t="s">
        <v>5796</v>
      </c>
      <c r="B816" s="42">
        <v>732489002</v>
      </c>
      <c r="C816" s="41"/>
      <c r="D816" s="42" t="s">
        <v>7956</v>
      </c>
      <c r="E816" s="42" t="s">
        <v>7957</v>
      </c>
      <c r="F816" s="42" t="s">
        <v>5797</v>
      </c>
      <c r="G816" s="42" t="s">
        <v>7958</v>
      </c>
      <c r="H816" s="42" t="s">
        <v>4087</v>
      </c>
      <c r="I816" s="42" t="s">
        <v>7959</v>
      </c>
      <c r="J816" s="42" t="s">
        <v>5801</v>
      </c>
      <c r="K816" s="42" t="s">
        <v>5798</v>
      </c>
      <c r="L816" s="42" t="s">
        <v>5315</v>
      </c>
      <c r="M816" s="42" t="s">
        <v>872</v>
      </c>
      <c r="N816" s="42" t="s">
        <v>7960</v>
      </c>
      <c r="O816" s="43" t="s">
        <v>7961</v>
      </c>
      <c r="P816" s="43"/>
      <c r="Q816" s="42">
        <v>93401</v>
      </c>
      <c r="R816" s="42" t="s">
        <v>7230</v>
      </c>
      <c r="S816" s="42">
        <v>43812</v>
      </c>
      <c r="T816" s="42">
        <v>7694</v>
      </c>
      <c r="U816" s="42"/>
      <c r="V816" s="42"/>
      <c r="W816" s="44"/>
      <c r="X816" s="42"/>
      <c r="Y816" s="42"/>
      <c r="Z816" s="42"/>
      <c r="AA816" s="42"/>
      <c r="AB816" s="42"/>
      <c r="AC816" s="41"/>
      <c r="AD816" s="42"/>
      <c r="AE816" s="42"/>
      <c r="AF816" s="42"/>
    </row>
    <row r="817" spans="1:32" s="45" customFormat="1" ht="44.25" customHeight="1" x14ac:dyDescent="0.2">
      <c r="A817" s="41" t="s">
        <v>7962</v>
      </c>
      <c r="B817" s="42">
        <v>753474005</v>
      </c>
      <c r="C817" s="41" t="s">
        <v>72</v>
      </c>
      <c r="D817" s="42" t="s">
        <v>4866</v>
      </c>
      <c r="E817" s="42" t="s">
        <v>7963</v>
      </c>
      <c r="F817" s="42" t="s">
        <v>4867</v>
      </c>
      <c r="G817" s="42" t="s">
        <v>7964</v>
      </c>
      <c r="H817" s="42" t="s">
        <v>4868</v>
      </c>
      <c r="I817" s="42" t="s">
        <v>7965</v>
      </c>
      <c r="J817" s="42" t="s">
        <v>4869</v>
      </c>
      <c r="K817" s="42" t="s">
        <v>7966</v>
      </c>
      <c r="L817" s="42" t="s">
        <v>47</v>
      </c>
      <c r="M817" s="42" t="s">
        <v>623</v>
      </c>
      <c r="N817" s="42" t="s">
        <v>7967</v>
      </c>
      <c r="O817" s="43" t="s">
        <v>7968</v>
      </c>
      <c r="P817" s="43"/>
      <c r="Q817" s="42" t="s">
        <v>1046</v>
      </c>
      <c r="R817" s="42" t="s">
        <v>7969</v>
      </c>
      <c r="S817" s="42">
        <v>37970</v>
      </c>
      <c r="T817" s="42">
        <v>7037</v>
      </c>
      <c r="U817" s="42"/>
      <c r="V817" s="42"/>
      <c r="W817" s="44"/>
      <c r="X817" s="42"/>
      <c r="Y817" s="42"/>
      <c r="Z817" s="42"/>
      <c r="AA817" s="42"/>
      <c r="AB817" s="42"/>
      <c r="AC817" s="41"/>
      <c r="AD817" s="42"/>
      <c r="AE817" s="42"/>
      <c r="AF817" s="42"/>
    </row>
    <row r="818" spans="1:32" s="45" customFormat="1" ht="44.25" customHeight="1" x14ac:dyDescent="0.2">
      <c r="A818" s="41" t="s">
        <v>7970</v>
      </c>
      <c r="B818" s="42">
        <v>651746019</v>
      </c>
      <c r="C818" s="41" t="s">
        <v>72</v>
      </c>
      <c r="D818" s="42" t="s">
        <v>4870</v>
      </c>
      <c r="E818" s="42" t="s">
        <v>4871</v>
      </c>
      <c r="F818" s="42" t="s">
        <v>5271</v>
      </c>
      <c r="G818" s="42" t="s">
        <v>4872</v>
      </c>
      <c r="H818" s="42" t="s">
        <v>734</v>
      </c>
      <c r="I818" s="42" t="s">
        <v>4873</v>
      </c>
      <c r="J818" s="42" t="s">
        <v>4874</v>
      </c>
      <c r="K818" s="42" t="s">
        <v>4875</v>
      </c>
      <c r="L818" s="42" t="s">
        <v>47</v>
      </c>
      <c r="M818" s="42" t="s">
        <v>1970</v>
      </c>
      <c r="N818" s="42" t="s">
        <v>4876</v>
      </c>
      <c r="O818" s="43" t="s">
        <v>4877</v>
      </c>
      <c r="P818" s="43"/>
      <c r="Q818" s="42" t="s">
        <v>600</v>
      </c>
      <c r="R818" s="42" t="s">
        <v>4878</v>
      </c>
      <c r="S818" s="42">
        <v>43461</v>
      </c>
      <c r="T818" s="42">
        <v>7666</v>
      </c>
      <c r="U818" s="42"/>
      <c r="V818" s="42"/>
      <c r="W818" s="44"/>
      <c r="X818" s="42"/>
      <c r="Y818" s="42"/>
      <c r="Z818" s="42"/>
      <c r="AA818" s="42"/>
      <c r="AB818" s="42"/>
      <c r="AC818" s="41"/>
      <c r="AD818" s="42"/>
      <c r="AE818" s="42"/>
      <c r="AF818" s="42" t="s">
        <v>8466</v>
      </c>
    </row>
    <row r="819" spans="1:32" s="45" customFormat="1" ht="44.25" customHeight="1" x14ac:dyDescent="0.2">
      <c r="A819" s="41" t="s">
        <v>7971</v>
      </c>
      <c r="B819" s="42">
        <v>651667038</v>
      </c>
      <c r="C819" s="41" t="s">
        <v>356</v>
      </c>
      <c r="D819" s="42" t="s">
        <v>4879</v>
      </c>
      <c r="E819" s="42" t="s">
        <v>4880</v>
      </c>
      <c r="F819" s="42" t="s">
        <v>4881</v>
      </c>
      <c r="G819" s="42" t="s">
        <v>4882</v>
      </c>
      <c r="H819" s="42" t="s">
        <v>4883</v>
      </c>
      <c r="I819" s="42" t="s">
        <v>4884</v>
      </c>
      <c r="J819" s="42" t="s">
        <v>4885</v>
      </c>
      <c r="K819" s="42" t="s">
        <v>4886</v>
      </c>
      <c r="L819" s="42" t="s">
        <v>5310</v>
      </c>
      <c r="M819" s="42" t="s">
        <v>4887</v>
      </c>
      <c r="N819" s="42">
        <v>-1298535</v>
      </c>
      <c r="O819" s="43" t="s">
        <v>4888</v>
      </c>
      <c r="P819" s="43"/>
      <c r="Q819" s="42" t="s">
        <v>127</v>
      </c>
      <c r="R819" s="42" t="s">
        <v>559</v>
      </c>
      <c r="S819" s="42">
        <v>43455</v>
      </c>
      <c r="T819" s="42">
        <v>7665</v>
      </c>
      <c r="U819" s="42"/>
      <c r="V819" s="42"/>
      <c r="W819" s="44"/>
      <c r="X819" s="42"/>
      <c r="Y819" s="42"/>
      <c r="Z819" s="42"/>
      <c r="AA819" s="42"/>
      <c r="AB819" s="42"/>
      <c r="AC819" s="41"/>
      <c r="AD819" s="42"/>
      <c r="AE819" s="42"/>
      <c r="AF819" s="42"/>
    </row>
    <row r="820" spans="1:32" s="45" customFormat="1" ht="44.25" customHeight="1" x14ac:dyDescent="0.2">
      <c r="A820" s="41" t="s">
        <v>6231</v>
      </c>
      <c r="B820" s="42">
        <v>650864417</v>
      </c>
      <c r="C820" s="41"/>
      <c r="D820" s="42" t="s">
        <v>6648</v>
      </c>
      <c r="E820" s="42" t="s">
        <v>6233</v>
      </c>
      <c r="F820" s="42" t="s">
        <v>6232</v>
      </c>
      <c r="G820" s="42" t="s">
        <v>6237</v>
      </c>
      <c r="H820" s="42" t="s">
        <v>1280</v>
      </c>
      <c r="I820" s="42" t="s">
        <v>6239</v>
      </c>
      <c r="J820" s="42" t="s">
        <v>6238</v>
      </c>
      <c r="K820" s="42" t="s">
        <v>6235</v>
      </c>
      <c r="L820" s="42" t="s">
        <v>47</v>
      </c>
      <c r="M820" s="42" t="s">
        <v>732</v>
      </c>
      <c r="N820" s="42" t="s">
        <v>6234</v>
      </c>
      <c r="O820" s="43" t="s">
        <v>6236</v>
      </c>
      <c r="P820" s="43"/>
      <c r="Q820" s="42">
        <v>93401</v>
      </c>
      <c r="R820" s="42" t="s">
        <v>5863</v>
      </c>
      <c r="S820" s="42">
        <v>44134</v>
      </c>
      <c r="T820" s="42">
        <v>7719</v>
      </c>
      <c r="U820" s="42"/>
      <c r="V820" s="42"/>
      <c r="W820" s="44"/>
      <c r="X820" s="42"/>
      <c r="Y820" s="42"/>
      <c r="Z820" s="42"/>
      <c r="AA820" s="42"/>
      <c r="AB820" s="42"/>
      <c r="AC820" s="41"/>
      <c r="AD820" s="42"/>
      <c r="AE820" s="42"/>
      <c r="AF820" s="42"/>
    </row>
    <row r="821" spans="1:32" s="45" customFormat="1" ht="44.25" customHeight="1" x14ac:dyDescent="0.2">
      <c r="A821" s="41" t="s">
        <v>7972</v>
      </c>
      <c r="B821" s="42">
        <v>658798200</v>
      </c>
      <c r="C821" s="41" t="s">
        <v>72</v>
      </c>
      <c r="D821" s="42" t="s">
        <v>4889</v>
      </c>
      <c r="E821" s="42" t="s">
        <v>6228</v>
      </c>
      <c r="F821" s="42" t="s">
        <v>4890</v>
      </c>
      <c r="G821" s="42" t="s">
        <v>4891</v>
      </c>
      <c r="H821" s="42" t="s">
        <v>4893</v>
      </c>
      <c r="I821" s="42" t="s">
        <v>4894</v>
      </c>
      <c r="J821" s="42" t="s">
        <v>6304</v>
      </c>
      <c r="K821" s="42" t="s">
        <v>6229</v>
      </c>
      <c r="L821" s="42" t="s">
        <v>47</v>
      </c>
      <c r="M821" s="42" t="s">
        <v>4895</v>
      </c>
      <c r="N821" s="42" t="s">
        <v>6230</v>
      </c>
      <c r="O821" s="43" t="s">
        <v>4892</v>
      </c>
      <c r="P821" s="43"/>
      <c r="Q821" s="42" t="s">
        <v>127</v>
      </c>
      <c r="R821" s="42" t="s">
        <v>6240</v>
      </c>
      <c r="S821" s="42">
        <v>40849</v>
      </c>
      <c r="T821" s="42">
        <v>7457</v>
      </c>
      <c r="U821" s="42"/>
      <c r="V821" s="42"/>
      <c r="W821" s="44"/>
      <c r="X821" s="42"/>
      <c r="Y821" s="42"/>
      <c r="Z821" s="42"/>
      <c r="AA821" s="42"/>
      <c r="AB821" s="42"/>
      <c r="AC821" s="41"/>
      <c r="AD821" s="42"/>
      <c r="AE821" s="42"/>
      <c r="AF821" s="42"/>
    </row>
    <row r="822" spans="1:32" s="45" customFormat="1" ht="44.25" customHeight="1" x14ac:dyDescent="0.2">
      <c r="A822" s="41" t="s">
        <v>7973</v>
      </c>
      <c r="B822" s="42">
        <v>650369572</v>
      </c>
      <c r="C822" s="41" t="s">
        <v>49</v>
      </c>
      <c r="D822" s="42" t="s">
        <v>4896</v>
      </c>
      <c r="E822" s="42" t="s">
        <v>4897</v>
      </c>
      <c r="F822" s="42" t="s">
        <v>4250</v>
      </c>
      <c r="G822" s="42" t="s">
        <v>4899</v>
      </c>
      <c r="H822" s="42" t="s">
        <v>4898</v>
      </c>
      <c r="I822" s="42" t="s">
        <v>4900</v>
      </c>
      <c r="J822" s="42" t="s">
        <v>4901</v>
      </c>
      <c r="K822" s="42" t="s">
        <v>4903</v>
      </c>
      <c r="L822" s="42" t="s">
        <v>47</v>
      </c>
      <c r="M822" s="42" t="s">
        <v>3373</v>
      </c>
      <c r="N822" s="42" t="s">
        <v>4904</v>
      </c>
      <c r="O822" s="43" t="s">
        <v>4902</v>
      </c>
      <c r="P822" s="43"/>
      <c r="Q822" s="42" t="s">
        <v>552</v>
      </c>
      <c r="R822" s="42" t="s">
        <v>6336</v>
      </c>
      <c r="S822" s="42">
        <v>40728</v>
      </c>
      <c r="T822" s="42">
        <v>7444</v>
      </c>
      <c r="U822" s="42"/>
      <c r="V822" s="42"/>
      <c r="W822" s="44"/>
      <c r="X822" s="42"/>
      <c r="Y822" s="42"/>
      <c r="Z822" s="42"/>
      <c r="AA822" s="42"/>
      <c r="AB822" s="42"/>
      <c r="AC822" s="41"/>
      <c r="AD822" s="42"/>
      <c r="AE822" s="42"/>
      <c r="AF822" s="42"/>
    </row>
    <row r="823" spans="1:32" s="45" customFormat="1" ht="44.25" customHeight="1" x14ac:dyDescent="0.2">
      <c r="A823" s="41" t="s">
        <v>7974</v>
      </c>
      <c r="B823" s="42">
        <v>656579102</v>
      </c>
      <c r="C823" s="41" t="s">
        <v>72</v>
      </c>
      <c r="D823" s="42" t="s">
        <v>4905</v>
      </c>
      <c r="E823" s="42" t="s">
        <v>4906</v>
      </c>
      <c r="F823" s="42" t="s">
        <v>4907</v>
      </c>
      <c r="G823" s="42" t="s">
        <v>4908</v>
      </c>
      <c r="H823" s="42" t="s">
        <v>4087</v>
      </c>
      <c r="I823" s="42" t="s">
        <v>4909</v>
      </c>
      <c r="J823" s="42" t="s">
        <v>4910</v>
      </c>
      <c r="K823" s="42" t="s">
        <v>5344</v>
      </c>
      <c r="L823" s="42" t="s">
        <v>5312</v>
      </c>
      <c r="M823" s="42" t="s">
        <v>2121</v>
      </c>
      <c r="N823" s="42" t="s">
        <v>4912</v>
      </c>
      <c r="O823" s="43" t="s">
        <v>4911</v>
      </c>
      <c r="P823" s="43"/>
      <c r="Q823" s="42" t="s">
        <v>552</v>
      </c>
      <c r="R823" s="42" t="s">
        <v>4650</v>
      </c>
      <c r="S823" s="42">
        <v>42424</v>
      </c>
      <c r="T823" s="42">
        <v>7602</v>
      </c>
      <c r="U823" s="42"/>
      <c r="V823" s="42"/>
      <c r="W823" s="44"/>
      <c r="X823" s="42"/>
      <c r="Y823" s="42"/>
      <c r="Z823" s="42"/>
      <c r="AA823" s="42"/>
      <c r="AB823" s="42"/>
      <c r="AC823" s="41"/>
      <c r="AD823" s="42"/>
      <c r="AE823" s="42"/>
      <c r="AF823" s="42"/>
    </row>
    <row r="824" spans="1:32" s="45" customFormat="1" ht="44.25" customHeight="1" x14ac:dyDescent="0.2">
      <c r="A824" s="41" t="s">
        <v>7975</v>
      </c>
      <c r="B824" s="42">
        <v>759932501</v>
      </c>
      <c r="C824" s="41" t="s">
        <v>72</v>
      </c>
      <c r="D824" s="42" t="s">
        <v>4913</v>
      </c>
      <c r="E824" s="42" t="s">
        <v>4914</v>
      </c>
      <c r="F824" s="42" t="s">
        <v>4092</v>
      </c>
      <c r="G824" s="42" t="s">
        <v>4915</v>
      </c>
      <c r="H824" s="42" t="s">
        <v>3611</v>
      </c>
      <c r="I824" s="42" t="s">
        <v>4916</v>
      </c>
      <c r="J824" s="42" t="s">
        <v>4917</v>
      </c>
      <c r="K824" s="42" t="s">
        <v>4918</v>
      </c>
      <c r="L824" s="42" t="s">
        <v>309</v>
      </c>
      <c r="M824" s="42" t="s">
        <v>2355</v>
      </c>
      <c r="N824" s="42"/>
      <c r="O824" s="43"/>
      <c r="P824" s="43"/>
      <c r="Q824" s="42" t="s">
        <v>368</v>
      </c>
      <c r="R824" s="42" t="s">
        <v>4919</v>
      </c>
      <c r="S824" s="42">
        <v>37970</v>
      </c>
      <c r="T824" s="42">
        <v>7068</v>
      </c>
      <c r="U824" s="42"/>
      <c r="V824" s="42"/>
      <c r="W824" s="44"/>
      <c r="X824" s="42"/>
      <c r="Y824" s="42"/>
      <c r="Z824" s="42"/>
      <c r="AA824" s="42"/>
      <c r="AB824" s="42"/>
      <c r="AC824" s="41"/>
      <c r="AD824" s="42"/>
      <c r="AE824" s="42"/>
      <c r="AF824" s="42"/>
    </row>
    <row r="825" spans="1:32" s="45" customFormat="1" ht="44.25" customHeight="1" x14ac:dyDescent="0.2">
      <c r="A825" s="41" t="s">
        <v>7976</v>
      </c>
      <c r="B825" s="42">
        <v>744943000</v>
      </c>
      <c r="C825" s="41" t="s">
        <v>72</v>
      </c>
      <c r="D825" s="42" t="s">
        <v>4920</v>
      </c>
      <c r="E825" s="42" t="s">
        <v>7977</v>
      </c>
      <c r="F825" s="42" t="s">
        <v>4092</v>
      </c>
      <c r="G825" s="42" t="s">
        <v>7978</v>
      </c>
      <c r="H825" s="42" t="s">
        <v>5530</v>
      </c>
      <c r="I825" s="42" t="s">
        <v>5529</v>
      </c>
      <c r="J825" s="42" t="s">
        <v>4921</v>
      </c>
      <c r="K825" s="42" t="s">
        <v>5868</v>
      </c>
      <c r="L825" s="42" t="s">
        <v>47</v>
      </c>
      <c r="M825" s="42" t="s">
        <v>623</v>
      </c>
      <c r="N825" s="42"/>
      <c r="O825" s="43" t="s">
        <v>4922</v>
      </c>
      <c r="P825" s="43"/>
      <c r="Q825" s="42" t="s">
        <v>368</v>
      </c>
      <c r="R825" s="42" t="s">
        <v>7979</v>
      </c>
      <c r="S825" s="42">
        <v>37970</v>
      </c>
      <c r="T825" s="42">
        <v>7163</v>
      </c>
      <c r="U825" s="42"/>
      <c r="V825" s="42"/>
      <c r="W825" s="44"/>
      <c r="X825" s="42"/>
      <c r="Y825" s="42"/>
      <c r="Z825" s="42"/>
      <c r="AA825" s="42"/>
      <c r="AB825" s="42"/>
      <c r="AC825" s="41"/>
      <c r="AD825" s="42"/>
      <c r="AE825" s="42"/>
      <c r="AF825" s="42"/>
    </row>
    <row r="826" spans="1:32" s="45" customFormat="1" ht="44.25" customHeight="1" x14ac:dyDescent="0.2">
      <c r="A826" s="41" t="s">
        <v>7980</v>
      </c>
      <c r="B826" s="42">
        <v>733945001</v>
      </c>
      <c r="C826" s="41" t="s">
        <v>72</v>
      </c>
      <c r="D826" s="42" t="s">
        <v>4923</v>
      </c>
      <c r="E826" s="42" t="s">
        <v>4924</v>
      </c>
      <c r="F826" s="42" t="s">
        <v>4092</v>
      </c>
      <c r="G826" s="42" t="s">
        <v>4925</v>
      </c>
      <c r="H826" s="42" t="s">
        <v>4926</v>
      </c>
      <c r="I826" s="42" t="s">
        <v>4927</v>
      </c>
      <c r="J826" s="42" t="s">
        <v>4928</v>
      </c>
      <c r="K826" s="42" t="s">
        <v>4929</v>
      </c>
      <c r="L826" s="42" t="s">
        <v>538</v>
      </c>
      <c r="M826" s="42" t="s">
        <v>4930</v>
      </c>
      <c r="N826" s="42"/>
      <c r="O826" s="43"/>
      <c r="P826" s="43"/>
      <c r="Q826" s="42">
        <v>93401</v>
      </c>
      <c r="R826" s="42" t="s">
        <v>4931</v>
      </c>
      <c r="S826" s="42">
        <v>37971</v>
      </c>
      <c r="T826" s="42">
        <v>6951</v>
      </c>
      <c r="U826" s="42"/>
      <c r="V826" s="42"/>
      <c r="W826" s="44"/>
      <c r="X826" s="42"/>
      <c r="Y826" s="42"/>
      <c r="Z826" s="42"/>
      <c r="AA826" s="42"/>
      <c r="AB826" s="42"/>
      <c r="AC826" s="41"/>
      <c r="AD826" s="42"/>
      <c r="AE826" s="42"/>
      <c r="AF826" s="42"/>
    </row>
    <row r="827" spans="1:32" s="45" customFormat="1" ht="44.25" customHeight="1" x14ac:dyDescent="0.2">
      <c r="A827" s="41" t="s">
        <v>7981</v>
      </c>
      <c r="B827" s="42">
        <v>658279203</v>
      </c>
      <c r="C827" s="41" t="s">
        <v>4603</v>
      </c>
      <c r="D827" s="42" t="s">
        <v>4932</v>
      </c>
      <c r="E827" s="42" t="s">
        <v>7982</v>
      </c>
      <c r="F827" s="42" t="s">
        <v>4614</v>
      </c>
      <c r="G827" s="42" t="s">
        <v>7983</v>
      </c>
      <c r="H827" s="42" t="s">
        <v>4933</v>
      </c>
      <c r="I827" s="42" t="s">
        <v>6022</v>
      </c>
      <c r="J827" s="42" t="s">
        <v>6681</v>
      </c>
      <c r="K827" s="42" t="s">
        <v>5839</v>
      </c>
      <c r="L827" s="42" t="s">
        <v>47</v>
      </c>
      <c r="M827" s="42" t="s">
        <v>1040</v>
      </c>
      <c r="N827" s="42">
        <v>228217836</v>
      </c>
      <c r="O827" s="43" t="s">
        <v>7984</v>
      </c>
      <c r="P827" s="43"/>
      <c r="Q827" s="42" t="s">
        <v>1046</v>
      </c>
      <c r="R827" s="42" t="s">
        <v>6682</v>
      </c>
      <c r="S827" s="42">
        <v>39392</v>
      </c>
      <c r="T827" s="42">
        <v>7381</v>
      </c>
      <c r="U827" s="42"/>
      <c r="V827" s="42"/>
      <c r="W827" s="44"/>
      <c r="X827" s="42"/>
      <c r="Y827" s="42"/>
      <c r="Z827" s="42"/>
      <c r="AA827" s="42"/>
      <c r="AB827" s="42"/>
      <c r="AC827" s="41"/>
      <c r="AD827" s="42"/>
      <c r="AE827" s="42"/>
      <c r="AF827" s="42" t="s">
        <v>8467</v>
      </c>
    </row>
    <row r="828" spans="1:32" s="45" customFormat="1" ht="44.25" customHeight="1" x14ac:dyDescent="0.2">
      <c r="A828" s="41" t="s">
        <v>7985</v>
      </c>
      <c r="B828" s="42">
        <v>652251900</v>
      </c>
      <c r="C828" s="41" t="s">
        <v>49</v>
      </c>
      <c r="D828" s="42" t="s">
        <v>4934</v>
      </c>
      <c r="E828" s="42" t="s">
        <v>4935</v>
      </c>
      <c r="F828" s="42" t="s">
        <v>4326</v>
      </c>
      <c r="G828" s="42" t="s">
        <v>4936</v>
      </c>
      <c r="H828" s="42" t="s">
        <v>4937</v>
      </c>
      <c r="I828" s="42" t="s">
        <v>127</v>
      </c>
      <c r="J828" s="42" t="s">
        <v>4938</v>
      </c>
      <c r="K828" s="42" t="s">
        <v>4939</v>
      </c>
      <c r="L828" s="42" t="s">
        <v>538</v>
      </c>
      <c r="M828" s="42" t="s">
        <v>395</v>
      </c>
      <c r="N828" s="42"/>
      <c r="O828" s="43"/>
      <c r="P828" s="43"/>
      <c r="Q828" s="42" t="s">
        <v>3537</v>
      </c>
      <c r="R828" s="42" t="s">
        <v>4940</v>
      </c>
      <c r="S828" s="42">
        <v>41600</v>
      </c>
      <c r="T828" s="42">
        <v>7493</v>
      </c>
      <c r="U828" s="42"/>
      <c r="V828" s="42"/>
      <c r="W828" s="44"/>
      <c r="X828" s="42"/>
      <c r="Y828" s="42"/>
      <c r="Z828" s="42"/>
      <c r="AA828" s="42"/>
      <c r="AB828" s="42"/>
      <c r="AC828" s="41"/>
      <c r="AD828" s="42"/>
      <c r="AE828" s="42"/>
      <c r="AF828" s="42"/>
    </row>
    <row r="829" spans="1:32" s="45" customFormat="1" ht="44.25" customHeight="1" x14ac:dyDescent="0.2">
      <c r="A829" s="41" t="s">
        <v>5274</v>
      </c>
      <c r="B829" s="42" t="s">
        <v>8596</v>
      </c>
      <c r="C829" s="41" t="s">
        <v>539</v>
      </c>
      <c r="D829" s="42" t="s">
        <v>5275</v>
      </c>
      <c r="E829" s="42" t="s">
        <v>5640</v>
      </c>
      <c r="F829" s="42" t="s">
        <v>5276</v>
      </c>
      <c r="G829" s="42" t="s">
        <v>5277</v>
      </c>
      <c r="H829" s="42" t="s">
        <v>1280</v>
      </c>
      <c r="I829" s="42">
        <v>43418</v>
      </c>
      <c r="J829" s="42" t="s">
        <v>5278</v>
      </c>
      <c r="K829" s="42" t="s">
        <v>5280</v>
      </c>
      <c r="L829" s="42" t="s">
        <v>47</v>
      </c>
      <c r="M829" s="42" t="s">
        <v>5282</v>
      </c>
      <c r="N829" s="42" t="s">
        <v>5281</v>
      </c>
      <c r="O829" s="43" t="s">
        <v>5279</v>
      </c>
      <c r="P829" s="43"/>
      <c r="Q829" s="42" t="s">
        <v>1046</v>
      </c>
      <c r="R829" s="42" t="s">
        <v>5283</v>
      </c>
      <c r="S829" s="42">
        <v>43564</v>
      </c>
      <c r="T829" s="42">
        <v>7673</v>
      </c>
      <c r="U829" s="42"/>
      <c r="V829" s="42"/>
      <c r="W829" s="44"/>
      <c r="X829" s="42"/>
      <c r="Y829" s="42"/>
      <c r="Z829" s="42"/>
      <c r="AA829" s="42"/>
      <c r="AB829" s="42"/>
      <c r="AC829" s="41"/>
      <c r="AD829" s="42"/>
      <c r="AE829" s="42"/>
      <c r="AF829" s="42"/>
    </row>
    <row r="830" spans="1:32" s="45" customFormat="1" ht="44.25" customHeight="1" x14ac:dyDescent="0.2">
      <c r="A830" s="41" t="s">
        <v>7986</v>
      </c>
      <c r="B830" s="42">
        <v>651896223</v>
      </c>
      <c r="C830" s="41"/>
      <c r="D830" s="42" t="s">
        <v>6649</v>
      </c>
      <c r="E830" s="42" t="s">
        <v>6003</v>
      </c>
      <c r="F830" s="42" t="s">
        <v>5772</v>
      </c>
      <c r="G830" s="42" t="s">
        <v>6006</v>
      </c>
      <c r="H830" s="42" t="s">
        <v>5590</v>
      </c>
      <c r="I830" s="42" t="s">
        <v>6007</v>
      </c>
      <c r="J830" s="42" t="s">
        <v>5795</v>
      </c>
      <c r="K830" s="42" t="s">
        <v>5773</v>
      </c>
      <c r="L830" s="42" t="s">
        <v>47</v>
      </c>
      <c r="M830" s="42" t="s">
        <v>3148</v>
      </c>
      <c r="N830" s="42" t="s">
        <v>6004</v>
      </c>
      <c r="O830" s="43" t="s">
        <v>6005</v>
      </c>
      <c r="P830" s="43"/>
      <c r="Q830" s="42">
        <v>93401</v>
      </c>
      <c r="R830" s="42" t="s">
        <v>6008</v>
      </c>
      <c r="S830" s="42">
        <v>43789</v>
      </c>
      <c r="T830" s="42">
        <v>7690</v>
      </c>
      <c r="U830" s="42"/>
      <c r="V830" s="42"/>
      <c r="W830" s="44"/>
      <c r="X830" s="42"/>
      <c r="Y830" s="42"/>
      <c r="Z830" s="42"/>
      <c r="AA830" s="42"/>
      <c r="AB830" s="42"/>
      <c r="AC830" s="41"/>
      <c r="AD830" s="42"/>
      <c r="AE830" s="42"/>
      <c r="AF830" s="42"/>
    </row>
    <row r="831" spans="1:32" s="45" customFormat="1" ht="44.25" customHeight="1" x14ac:dyDescent="0.2">
      <c r="A831" s="41" t="s">
        <v>7987</v>
      </c>
      <c r="B831" s="42">
        <v>651062020</v>
      </c>
      <c r="C831" s="41" t="s">
        <v>836</v>
      </c>
      <c r="D831" s="42" t="s">
        <v>4941</v>
      </c>
      <c r="E831" s="42" t="s">
        <v>7988</v>
      </c>
      <c r="F831" s="42" t="s">
        <v>4942</v>
      </c>
      <c r="G831" s="42" t="s">
        <v>7989</v>
      </c>
      <c r="H831" s="42" t="s">
        <v>4161</v>
      </c>
      <c r="I831" s="42" t="s">
        <v>7990</v>
      </c>
      <c r="J831" s="42" t="s">
        <v>4943</v>
      </c>
      <c r="K831" s="42" t="s">
        <v>4945</v>
      </c>
      <c r="L831" s="42" t="s">
        <v>538</v>
      </c>
      <c r="M831" s="42" t="s">
        <v>4947</v>
      </c>
      <c r="N831" s="42" t="s">
        <v>4946</v>
      </c>
      <c r="O831" s="43" t="s">
        <v>4944</v>
      </c>
      <c r="P831" s="43"/>
      <c r="Q831" s="42" t="s">
        <v>83</v>
      </c>
      <c r="R831" s="42" t="s">
        <v>7991</v>
      </c>
      <c r="S831" s="42">
        <v>43182</v>
      </c>
      <c r="T831" s="42">
        <v>7646</v>
      </c>
      <c r="U831" s="42"/>
      <c r="V831" s="42"/>
      <c r="W831" s="44"/>
      <c r="X831" s="42"/>
      <c r="Y831" s="42"/>
      <c r="Z831" s="42"/>
      <c r="AA831" s="42"/>
      <c r="AB831" s="42"/>
      <c r="AC831" s="41"/>
      <c r="AD831" s="42"/>
      <c r="AE831" s="42"/>
      <c r="AF831" s="42"/>
    </row>
    <row r="832" spans="1:32" s="45" customFormat="1" ht="44.25" customHeight="1" x14ac:dyDescent="0.2">
      <c r="A832" s="41" t="s">
        <v>6650</v>
      </c>
      <c r="B832" s="42">
        <v>651579945</v>
      </c>
      <c r="C832" s="41"/>
      <c r="D832" s="42" t="s">
        <v>6651</v>
      </c>
      <c r="E832" s="42" t="s">
        <v>6652</v>
      </c>
      <c r="F832" s="42" t="s">
        <v>6653</v>
      </c>
      <c r="G832" s="42" t="s">
        <v>6654</v>
      </c>
      <c r="H832" s="42" t="s">
        <v>5590</v>
      </c>
      <c r="I832" s="42" t="s">
        <v>6655</v>
      </c>
      <c r="J832" s="42" t="s">
        <v>6656</v>
      </c>
      <c r="K832" s="42" t="s">
        <v>6657</v>
      </c>
      <c r="L832" s="42" t="s">
        <v>5315</v>
      </c>
      <c r="M832" s="42" t="s">
        <v>872</v>
      </c>
      <c r="N832" s="42" t="s">
        <v>6658</v>
      </c>
      <c r="O832" s="43" t="s">
        <v>6659</v>
      </c>
      <c r="P832" s="43"/>
      <c r="Q832" s="42">
        <v>93401</v>
      </c>
      <c r="R832" s="42" t="s">
        <v>6404</v>
      </c>
      <c r="S832" s="42">
        <v>44298</v>
      </c>
      <c r="T832" s="42">
        <v>7730</v>
      </c>
      <c r="U832" s="42"/>
      <c r="V832" s="42"/>
      <c r="W832" s="44"/>
      <c r="X832" s="42"/>
      <c r="Y832" s="42"/>
      <c r="Z832" s="42"/>
      <c r="AA832" s="42"/>
      <c r="AB832" s="42"/>
      <c r="AC832" s="41"/>
      <c r="AD832" s="42"/>
      <c r="AE832" s="42"/>
      <c r="AF832" s="42"/>
    </row>
    <row r="833" spans="1:32" s="45" customFormat="1" ht="44.25" customHeight="1" x14ac:dyDescent="0.2">
      <c r="A833" s="41" t="s">
        <v>7992</v>
      </c>
      <c r="B833" s="42">
        <v>656700807</v>
      </c>
      <c r="C833" s="41"/>
      <c r="D833" s="42" t="s">
        <v>6660</v>
      </c>
      <c r="E833" s="42" t="s">
        <v>6061</v>
      </c>
      <c r="F833" s="42" t="s">
        <v>5739</v>
      </c>
      <c r="G833" s="42" t="s">
        <v>5740</v>
      </c>
      <c r="H833" s="42" t="s">
        <v>5503</v>
      </c>
      <c r="I833" s="42" t="s">
        <v>5741</v>
      </c>
      <c r="J833" s="42" t="s">
        <v>5742</v>
      </c>
      <c r="K833" s="42" t="s">
        <v>5743</v>
      </c>
      <c r="L833" s="42" t="s">
        <v>47</v>
      </c>
      <c r="M833" s="42" t="s">
        <v>623</v>
      </c>
      <c r="N833" s="42">
        <v>56966462572</v>
      </c>
      <c r="O833" s="43" t="s">
        <v>5744</v>
      </c>
      <c r="P833" s="43"/>
      <c r="Q833" s="42">
        <v>93401</v>
      </c>
      <c r="R833" s="42" t="s">
        <v>6066</v>
      </c>
      <c r="S833" s="42">
        <v>43707</v>
      </c>
      <c r="T833" s="42">
        <v>7687</v>
      </c>
      <c r="U833" s="42"/>
      <c r="V833" s="42"/>
      <c r="W833" s="44"/>
      <c r="X833" s="42"/>
      <c r="Y833" s="42"/>
      <c r="Z833" s="42"/>
      <c r="AA833" s="42"/>
      <c r="AB833" s="42"/>
      <c r="AC833" s="41"/>
      <c r="AD833" s="42"/>
      <c r="AE833" s="42"/>
      <c r="AF833" s="42"/>
    </row>
    <row r="834" spans="1:32" s="45" customFormat="1" ht="44.25" customHeight="1" x14ac:dyDescent="0.2">
      <c r="A834" s="41" t="s">
        <v>7993</v>
      </c>
      <c r="B834" s="42">
        <v>700555003</v>
      </c>
      <c r="C834" s="41" t="s">
        <v>3376</v>
      </c>
      <c r="D834" s="42" t="s">
        <v>140</v>
      </c>
      <c r="E834" s="42" t="s">
        <v>1469</v>
      </c>
      <c r="F834" s="42" t="s">
        <v>4948</v>
      </c>
      <c r="G834" s="42" t="s">
        <v>28</v>
      </c>
      <c r="H834" s="42"/>
      <c r="I834" s="42"/>
      <c r="J834" s="42" t="s">
        <v>4949</v>
      </c>
      <c r="K834" s="42" t="s">
        <v>4950</v>
      </c>
      <c r="L834" s="42" t="s">
        <v>5311</v>
      </c>
      <c r="M834" s="42" t="s">
        <v>166</v>
      </c>
      <c r="N834" s="42" t="s">
        <v>4951</v>
      </c>
      <c r="O834" s="43"/>
      <c r="P834" s="43"/>
      <c r="Q834" s="42" t="s">
        <v>230</v>
      </c>
      <c r="R834" s="42" t="s">
        <v>4557</v>
      </c>
      <c r="S834" s="42">
        <v>37970</v>
      </c>
      <c r="T834" s="42">
        <v>6913</v>
      </c>
      <c r="U834" s="42"/>
      <c r="V834" s="42"/>
      <c r="W834" s="44"/>
      <c r="X834" s="42"/>
      <c r="Y834" s="42"/>
      <c r="Z834" s="42"/>
      <c r="AA834" s="42"/>
      <c r="AB834" s="42"/>
      <c r="AC834" s="41"/>
      <c r="AD834" s="42"/>
      <c r="AE834" s="42"/>
      <c r="AF834" s="42"/>
    </row>
    <row r="835" spans="1:32" s="45" customFormat="1" ht="44.25" customHeight="1" x14ac:dyDescent="0.2">
      <c r="A835" s="41" t="s">
        <v>4952</v>
      </c>
      <c r="B835" s="42">
        <v>708967009</v>
      </c>
      <c r="C835" s="41" t="s">
        <v>4953</v>
      </c>
      <c r="D835" s="42" t="s">
        <v>6661</v>
      </c>
      <c r="E835" s="42" t="s">
        <v>4954</v>
      </c>
      <c r="F835" s="42" t="s">
        <v>4955</v>
      </c>
      <c r="G835" s="42" t="s">
        <v>28</v>
      </c>
      <c r="H835" s="42"/>
      <c r="I835" s="42"/>
      <c r="J835" s="42" t="s">
        <v>7994</v>
      </c>
      <c r="K835" s="42" t="s">
        <v>4956</v>
      </c>
      <c r="L835" s="42" t="s">
        <v>5313</v>
      </c>
      <c r="M835" s="42" t="s">
        <v>2822</v>
      </c>
      <c r="N835" s="42" t="s">
        <v>4957</v>
      </c>
      <c r="O835" s="43" t="s">
        <v>6067</v>
      </c>
      <c r="P835" s="43"/>
      <c r="Q835" s="42" t="s">
        <v>4958</v>
      </c>
      <c r="R835" s="42" t="s">
        <v>6328</v>
      </c>
      <c r="S835" s="42">
        <v>37970</v>
      </c>
      <c r="T835" s="42">
        <v>5650</v>
      </c>
      <c r="U835" s="42"/>
      <c r="V835" s="42"/>
      <c r="W835" s="44"/>
      <c r="X835" s="42"/>
      <c r="Y835" s="42"/>
      <c r="Z835" s="42"/>
      <c r="AA835" s="42"/>
      <c r="AB835" s="42"/>
      <c r="AC835" s="41"/>
      <c r="AD835" s="42"/>
      <c r="AE835" s="42"/>
      <c r="AF835" s="42"/>
    </row>
    <row r="836" spans="1:32" s="45" customFormat="1" ht="44.25" customHeight="1" x14ac:dyDescent="0.2">
      <c r="A836" s="41" t="s">
        <v>4959</v>
      </c>
      <c r="B836" s="42">
        <v>815133005</v>
      </c>
      <c r="C836" s="41" t="s">
        <v>139</v>
      </c>
      <c r="D836" s="42" t="s">
        <v>6662</v>
      </c>
      <c r="E836" s="42" t="s">
        <v>26</v>
      </c>
      <c r="F836" s="42" t="s">
        <v>141</v>
      </c>
      <c r="G836" s="42" t="s">
        <v>28</v>
      </c>
      <c r="H836" s="42"/>
      <c r="I836" s="42"/>
      <c r="J836" s="42" t="s">
        <v>4960</v>
      </c>
      <c r="K836" s="42" t="s">
        <v>4961</v>
      </c>
      <c r="L836" s="42" t="s">
        <v>5315</v>
      </c>
      <c r="M836" s="42" t="s">
        <v>1467</v>
      </c>
      <c r="N836" s="42"/>
      <c r="O836" s="43"/>
      <c r="P836" s="43"/>
      <c r="Q836" s="42" t="s">
        <v>257</v>
      </c>
      <c r="R836" s="42" t="s">
        <v>4962</v>
      </c>
      <c r="S836" s="42">
        <v>37970</v>
      </c>
      <c r="T836" s="42">
        <v>7048</v>
      </c>
      <c r="U836" s="42"/>
      <c r="V836" s="42"/>
      <c r="W836" s="44"/>
      <c r="X836" s="42"/>
      <c r="Y836" s="42"/>
      <c r="Z836" s="42"/>
      <c r="AA836" s="42"/>
      <c r="AB836" s="42"/>
      <c r="AC836" s="41"/>
      <c r="AD836" s="42"/>
      <c r="AE836" s="42"/>
      <c r="AF836" s="42"/>
    </row>
    <row r="837" spans="1:32" s="45" customFormat="1" ht="44.25" customHeight="1" x14ac:dyDescent="0.2">
      <c r="A837" s="41" t="s">
        <v>4963</v>
      </c>
      <c r="B837" s="42">
        <v>703130003</v>
      </c>
      <c r="C837" s="41" t="s">
        <v>127</v>
      </c>
      <c r="D837" s="42" t="s">
        <v>6663</v>
      </c>
      <c r="E837" s="42" t="s">
        <v>4954</v>
      </c>
      <c r="F837" s="42" t="s">
        <v>4955</v>
      </c>
      <c r="G837" s="42" t="s">
        <v>28</v>
      </c>
      <c r="H837" s="42"/>
      <c r="I837" s="42"/>
      <c r="J837" s="42" t="s">
        <v>6475</v>
      </c>
      <c r="K837" s="42" t="s">
        <v>4964</v>
      </c>
      <c r="L837" s="42" t="s">
        <v>538</v>
      </c>
      <c r="M837" s="42" t="s">
        <v>5359</v>
      </c>
      <c r="N837" s="42" t="s">
        <v>4965</v>
      </c>
      <c r="O837" s="43" t="s">
        <v>5928</v>
      </c>
      <c r="P837" s="43" t="s">
        <v>6476</v>
      </c>
      <c r="Q837" s="42" t="s">
        <v>4958</v>
      </c>
      <c r="R837" s="42" t="s">
        <v>7995</v>
      </c>
      <c r="S837" s="42">
        <v>37970</v>
      </c>
      <c r="T837" s="42">
        <v>6430</v>
      </c>
      <c r="U837" s="42"/>
      <c r="V837" s="42"/>
      <c r="W837" s="44"/>
      <c r="X837" s="42"/>
      <c r="Y837" s="42"/>
      <c r="Z837" s="42"/>
      <c r="AA837" s="42"/>
      <c r="AB837" s="42"/>
      <c r="AC837" s="41"/>
      <c r="AD837" s="42"/>
      <c r="AE837" s="42"/>
      <c r="AF837" s="42"/>
    </row>
    <row r="838" spans="1:32" s="45" customFormat="1" ht="44.25" customHeight="1" x14ac:dyDescent="0.2">
      <c r="A838" s="41" t="s">
        <v>7996</v>
      </c>
      <c r="B838" s="42">
        <v>718028000</v>
      </c>
      <c r="C838" s="41" t="s">
        <v>127</v>
      </c>
      <c r="D838" s="42" t="s">
        <v>6663</v>
      </c>
      <c r="E838" s="42" t="s">
        <v>4954</v>
      </c>
      <c r="F838" s="42" t="s">
        <v>4955</v>
      </c>
      <c r="G838" s="42" t="s">
        <v>28</v>
      </c>
      <c r="H838" s="42"/>
      <c r="I838" s="42"/>
      <c r="J838" s="42" t="s">
        <v>4966</v>
      </c>
      <c r="K838" s="42" t="s">
        <v>4968</v>
      </c>
      <c r="L838" s="42" t="s">
        <v>47</v>
      </c>
      <c r="M838" s="42" t="s">
        <v>3011</v>
      </c>
      <c r="N838" s="42"/>
      <c r="O838" s="43" t="s">
        <v>4967</v>
      </c>
      <c r="P838" s="43"/>
      <c r="Q838" s="42" t="s">
        <v>4958</v>
      </c>
      <c r="R838" s="42" t="s">
        <v>4969</v>
      </c>
      <c r="S838" s="42">
        <v>37970</v>
      </c>
      <c r="T838" s="42">
        <v>7024</v>
      </c>
      <c r="U838" s="42"/>
      <c r="V838" s="42"/>
      <c r="W838" s="44"/>
      <c r="X838" s="42"/>
      <c r="Y838" s="42"/>
      <c r="Z838" s="42"/>
      <c r="AA838" s="42"/>
      <c r="AB838" s="42"/>
      <c r="AC838" s="41"/>
      <c r="AD838" s="42"/>
      <c r="AE838" s="42"/>
      <c r="AF838" s="42"/>
    </row>
    <row r="839" spans="1:32" s="45" customFormat="1" ht="44.25" customHeight="1" x14ac:dyDescent="0.2">
      <c r="A839" s="41" t="s">
        <v>4970</v>
      </c>
      <c r="B839" s="42">
        <v>703553001</v>
      </c>
      <c r="C839" s="41" t="s">
        <v>127</v>
      </c>
      <c r="D839" s="42" t="s">
        <v>6664</v>
      </c>
      <c r="E839" s="42" t="s">
        <v>6191</v>
      </c>
      <c r="F839" s="42" t="s">
        <v>4971</v>
      </c>
      <c r="G839" s="42" t="s">
        <v>28</v>
      </c>
      <c r="H839" s="42" t="s">
        <v>6026</v>
      </c>
      <c r="I839" s="42" t="s">
        <v>6026</v>
      </c>
      <c r="J839" s="42" t="s">
        <v>6161</v>
      </c>
      <c r="K839" s="42" t="s">
        <v>5679</v>
      </c>
      <c r="L839" s="42" t="s">
        <v>5316</v>
      </c>
      <c r="M839" s="42" t="s">
        <v>959</v>
      </c>
      <c r="N839" s="42" t="s">
        <v>4972</v>
      </c>
      <c r="O839" s="43" t="s">
        <v>6162</v>
      </c>
      <c r="P839" s="43" t="s">
        <v>5680</v>
      </c>
      <c r="Q839" s="42" t="s">
        <v>4958</v>
      </c>
      <c r="R839" s="42" t="s">
        <v>6192</v>
      </c>
      <c r="S839" s="42">
        <v>37970</v>
      </c>
      <c r="T839" s="42">
        <v>6690</v>
      </c>
      <c r="U839" s="42"/>
      <c r="V839" s="42"/>
      <c r="W839" s="44"/>
      <c r="X839" s="42"/>
      <c r="Y839" s="42"/>
      <c r="Z839" s="42"/>
      <c r="AA839" s="42"/>
      <c r="AB839" s="42"/>
      <c r="AC839" s="41"/>
      <c r="AD839" s="42"/>
      <c r="AE839" s="42"/>
      <c r="AF839" s="42"/>
    </row>
    <row r="840" spans="1:32" s="45" customFormat="1" ht="44.25" customHeight="1" x14ac:dyDescent="0.2">
      <c r="A840" s="41" t="s">
        <v>7997</v>
      </c>
      <c r="B840" s="42">
        <v>817325009</v>
      </c>
      <c r="C840" s="41" t="s">
        <v>139</v>
      </c>
      <c r="D840" s="42" t="s">
        <v>6665</v>
      </c>
      <c r="E840" s="42" t="s">
        <v>26</v>
      </c>
      <c r="F840" s="42" t="s">
        <v>141</v>
      </c>
      <c r="G840" s="42" t="s">
        <v>28</v>
      </c>
      <c r="H840" s="42"/>
      <c r="I840" s="42"/>
      <c r="J840" s="42" t="s">
        <v>5535</v>
      </c>
      <c r="K840" s="42" t="s">
        <v>5533</v>
      </c>
      <c r="L840" s="42" t="s">
        <v>48</v>
      </c>
      <c r="M840" s="42" t="s">
        <v>1462</v>
      </c>
      <c r="N840" s="42" t="s">
        <v>5532</v>
      </c>
      <c r="O840" s="43" t="s">
        <v>5534</v>
      </c>
      <c r="P840" s="43"/>
      <c r="Q840" s="42">
        <v>93910</v>
      </c>
      <c r="R840" s="42" t="s">
        <v>5531</v>
      </c>
      <c r="S840" s="42">
        <v>37970</v>
      </c>
      <c r="T840" s="42">
        <v>6350</v>
      </c>
      <c r="U840" s="42"/>
      <c r="V840" s="42"/>
      <c r="W840" s="44"/>
      <c r="X840" s="42"/>
      <c r="Y840" s="42"/>
      <c r="Z840" s="42"/>
      <c r="AA840" s="42"/>
      <c r="AB840" s="42"/>
      <c r="AC840" s="41"/>
      <c r="AD840" s="42"/>
      <c r="AE840" s="42"/>
      <c r="AF840" s="42"/>
    </row>
    <row r="841" spans="1:32" s="45" customFormat="1" ht="44.25" customHeight="1" x14ac:dyDescent="0.2">
      <c r="A841" s="41" t="s">
        <v>7998</v>
      </c>
      <c r="B841" s="42">
        <v>700270009</v>
      </c>
      <c r="C841" s="41" t="s">
        <v>4973</v>
      </c>
      <c r="D841" s="42" t="s">
        <v>6666</v>
      </c>
      <c r="E841" s="42" t="s">
        <v>6262</v>
      </c>
      <c r="F841" s="42" t="s">
        <v>3540</v>
      </c>
      <c r="G841" s="42" t="s">
        <v>28</v>
      </c>
      <c r="H841" s="42"/>
      <c r="I841" s="42"/>
      <c r="J841" s="42" t="s">
        <v>5661</v>
      </c>
      <c r="K841" s="42" t="s">
        <v>4974</v>
      </c>
      <c r="L841" s="42" t="s">
        <v>47</v>
      </c>
      <c r="M841" s="42" t="s">
        <v>29</v>
      </c>
      <c r="N841" s="42" t="s">
        <v>4975</v>
      </c>
      <c r="O841" s="43"/>
      <c r="P841" s="43"/>
      <c r="Q841" s="42" t="s">
        <v>4976</v>
      </c>
      <c r="R841" s="42" t="s">
        <v>7999</v>
      </c>
      <c r="S841" s="42">
        <v>37970</v>
      </c>
      <c r="T841" s="42">
        <v>5850</v>
      </c>
      <c r="U841" s="42"/>
      <c r="V841" s="42"/>
      <c r="W841" s="44"/>
      <c r="X841" s="42"/>
      <c r="Y841" s="42"/>
      <c r="Z841" s="42"/>
      <c r="AA841" s="42"/>
      <c r="AB841" s="42"/>
      <c r="AC841" s="41"/>
      <c r="AD841" s="42"/>
      <c r="AE841" s="42"/>
      <c r="AF841" s="42"/>
    </row>
    <row r="842" spans="1:32" s="45" customFormat="1" ht="44.25" customHeight="1" x14ac:dyDescent="0.2">
      <c r="A842" s="41" t="s">
        <v>8000</v>
      </c>
      <c r="B842" s="42">
        <v>700414000</v>
      </c>
      <c r="C842" s="41" t="s">
        <v>272</v>
      </c>
      <c r="D842" s="42" t="s">
        <v>140</v>
      </c>
      <c r="E842" s="42" t="s">
        <v>1469</v>
      </c>
      <c r="F842" s="42" t="s">
        <v>4977</v>
      </c>
      <c r="G842" s="42" t="s">
        <v>28</v>
      </c>
      <c r="H842" s="42"/>
      <c r="I842" s="42"/>
      <c r="J842" s="42" t="s">
        <v>4978</v>
      </c>
      <c r="K842" s="42" t="s">
        <v>4979</v>
      </c>
      <c r="L842" s="42" t="s">
        <v>47</v>
      </c>
      <c r="M842" s="42" t="s">
        <v>4584</v>
      </c>
      <c r="N842" s="42" t="s">
        <v>4980</v>
      </c>
      <c r="O842" s="43" t="s">
        <v>4981</v>
      </c>
      <c r="P842" s="43"/>
      <c r="Q842" s="42" t="s">
        <v>230</v>
      </c>
      <c r="R842" s="42" t="s">
        <v>4982</v>
      </c>
      <c r="S842" s="42">
        <v>37970</v>
      </c>
      <c r="T842" s="42">
        <v>6904</v>
      </c>
      <c r="U842" s="42"/>
      <c r="V842" s="42"/>
      <c r="W842" s="44"/>
      <c r="X842" s="42"/>
      <c r="Y842" s="42"/>
      <c r="Z842" s="42"/>
      <c r="AA842" s="42"/>
      <c r="AB842" s="42"/>
      <c r="AC842" s="41"/>
      <c r="AD842" s="42"/>
      <c r="AE842" s="42"/>
      <c r="AF842" s="42"/>
    </row>
    <row r="843" spans="1:32" s="45" customFormat="1" ht="44.25" customHeight="1" x14ac:dyDescent="0.2">
      <c r="A843" s="41" t="s">
        <v>8001</v>
      </c>
      <c r="B843" s="42">
        <v>605060005</v>
      </c>
      <c r="C843" s="41" t="s">
        <v>127</v>
      </c>
      <c r="D843" s="42" t="s">
        <v>6667</v>
      </c>
      <c r="E843" s="42" t="s">
        <v>4954</v>
      </c>
      <c r="F843" s="42" t="s">
        <v>4983</v>
      </c>
      <c r="G843" s="42" t="s">
        <v>28</v>
      </c>
      <c r="H843" s="42"/>
      <c r="I843" s="42"/>
      <c r="J843" s="42" t="s">
        <v>8002</v>
      </c>
      <c r="K843" s="42" t="s">
        <v>4984</v>
      </c>
      <c r="L843" s="42" t="s">
        <v>47</v>
      </c>
      <c r="M843" s="42" t="s">
        <v>623</v>
      </c>
      <c r="N843" s="42" t="s">
        <v>5425</v>
      </c>
      <c r="O843" s="43" t="s">
        <v>5426</v>
      </c>
      <c r="P843" s="43"/>
      <c r="Q843" s="42" t="s">
        <v>4985</v>
      </c>
      <c r="R843" s="42" t="s">
        <v>517</v>
      </c>
      <c r="S843" s="42">
        <v>37970</v>
      </c>
      <c r="T843" s="42">
        <v>6974</v>
      </c>
      <c r="U843" s="42"/>
      <c r="V843" s="42"/>
      <c r="W843" s="44"/>
      <c r="X843" s="42"/>
      <c r="Y843" s="42"/>
      <c r="Z843" s="42"/>
      <c r="AA843" s="42"/>
      <c r="AB843" s="42"/>
      <c r="AC843" s="41"/>
      <c r="AD843" s="42"/>
      <c r="AE843" s="42"/>
      <c r="AF843" s="42"/>
    </row>
    <row r="844" spans="1:32" s="45" customFormat="1" ht="44.25" customHeight="1" x14ac:dyDescent="0.2">
      <c r="A844" s="41" t="s">
        <v>8003</v>
      </c>
      <c r="B844" s="42">
        <v>816989000</v>
      </c>
      <c r="C844" s="41" t="s">
        <v>4986</v>
      </c>
      <c r="D844" s="42" t="s">
        <v>4987</v>
      </c>
      <c r="E844" s="42" t="s">
        <v>5770</v>
      </c>
      <c r="F844" s="42" t="s">
        <v>4988</v>
      </c>
      <c r="G844" s="42" t="s">
        <v>28</v>
      </c>
      <c r="H844" s="42"/>
      <c r="I844" s="42"/>
      <c r="J844" s="42" t="s">
        <v>4989</v>
      </c>
      <c r="K844" s="42" t="s">
        <v>4990</v>
      </c>
      <c r="L844" s="42" t="s">
        <v>47</v>
      </c>
      <c r="M844" s="42" t="s">
        <v>623</v>
      </c>
      <c r="N844" s="42"/>
      <c r="O844" s="43"/>
      <c r="P844" s="43"/>
      <c r="Q844" s="42">
        <v>93105</v>
      </c>
      <c r="R844" s="42" t="s">
        <v>4991</v>
      </c>
      <c r="S844" s="42">
        <v>37970</v>
      </c>
      <c r="T844" s="42">
        <v>7107</v>
      </c>
      <c r="U844" s="42"/>
      <c r="V844" s="42"/>
      <c r="W844" s="44"/>
      <c r="X844" s="42"/>
      <c r="Y844" s="42"/>
      <c r="Z844" s="42"/>
      <c r="AA844" s="42"/>
      <c r="AB844" s="42"/>
      <c r="AC844" s="41"/>
      <c r="AD844" s="42"/>
      <c r="AE844" s="42"/>
      <c r="AF844" s="42"/>
    </row>
    <row r="845" spans="1:32" s="45" customFormat="1" ht="44.25" customHeight="1" x14ac:dyDescent="0.2">
      <c r="A845" s="41" t="s">
        <v>4992</v>
      </c>
      <c r="B845" s="42">
        <v>821589088</v>
      </c>
      <c r="C845" s="41" t="s">
        <v>139</v>
      </c>
      <c r="D845" s="42" t="s">
        <v>4993</v>
      </c>
      <c r="E845" s="42" t="s">
        <v>26</v>
      </c>
      <c r="F845" s="42" t="s">
        <v>141</v>
      </c>
      <c r="G845" s="42" t="s">
        <v>28</v>
      </c>
      <c r="H845" s="42"/>
      <c r="I845" s="42"/>
      <c r="J845" s="42" t="s">
        <v>4994</v>
      </c>
      <c r="K845" s="42" t="s">
        <v>4995</v>
      </c>
      <c r="L845" s="42" t="s">
        <v>48</v>
      </c>
      <c r="M845" s="42" t="s">
        <v>4658</v>
      </c>
      <c r="N845" s="42"/>
      <c r="O845" s="43"/>
      <c r="P845" s="43"/>
      <c r="Q845" s="42" t="s">
        <v>4996</v>
      </c>
      <c r="R845" s="42" t="s">
        <v>5301</v>
      </c>
      <c r="S845" s="42">
        <v>37970</v>
      </c>
      <c r="T845" s="42">
        <v>6877</v>
      </c>
      <c r="U845" s="42"/>
      <c r="V845" s="42"/>
      <c r="W845" s="44"/>
      <c r="X845" s="42"/>
      <c r="Y845" s="42"/>
      <c r="Z845" s="42"/>
      <c r="AA845" s="42"/>
      <c r="AB845" s="42"/>
      <c r="AC845" s="41"/>
      <c r="AD845" s="42"/>
      <c r="AE845" s="42"/>
      <c r="AF845" s="42"/>
    </row>
    <row r="846" spans="1:32" s="45" customFormat="1" ht="44.25" customHeight="1" x14ac:dyDescent="0.2">
      <c r="A846" s="41" t="s">
        <v>4997</v>
      </c>
      <c r="B846" s="42">
        <v>651078105</v>
      </c>
      <c r="C846" s="41" t="s">
        <v>139</v>
      </c>
      <c r="D846" s="42" t="s">
        <v>6668</v>
      </c>
      <c r="E846" s="42" t="s">
        <v>26</v>
      </c>
      <c r="F846" s="42" t="s">
        <v>141</v>
      </c>
      <c r="G846" s="42" t="s">
        <v>28</v>
      </c>
      <c r="H846" s="42"/>
      <c r="I846" s="42"/>
      <c r="J846" s="42" t="s">
        <v>4998</v>
      </c>
      <c r="K846" s="42" t="s">
        <v>4999</v>
      </c>
      <c r="L846" s="42" t="s">
        <v>5315</v>
      </c>
      <c r="M846" s="42" t="s">
        <v>5000</v>
      </c>
      <c r="N846" s="42"/>
      <c r="O846" s="43"/>
      <c r="P846" s="43"/>
      <c r="Q846" s="42">
        <v>93910</v>
      </c>
      <c r="R846" s="42" t="s">
        <v>5001</v>
      </c>
      <c r="S846" s="42">
        <v>37970</v>
      </c>
      <c r="T846" s="42">
        <v>6863</v>
      </c>
      <c r="U846" s="42"/>
      <c r="V846" s="42"/>
      <c r="W846" s="44"/>
      <c r="X846" s="42"/>
      <c r="Y846" s="42"/>
      <c r="Z846" s="42"/>
      <c r="AA846" s="42"/>
      <c r="AB846" s="42"/>
      <c r="AC846" s="41"/>
      <c r="AD846" s="42"/>
      <c r="AE846" s="42"/>
      <c r="AF846" s="42"/>
    </row>
    <row r="847" spans="1:32" s="45" customFormat="1" ht="44.25" customHeight="1" x14ac:dyDescent="0.2">
      <c r="A847" s="41" t="s">
        <v>8004</v>
      </c>
      <c r="B847" s="42">
        <v>800665612</v>
      </c>
      <c r="C847" s="41" t="s">
        <v>3376</v>
      </c>
      <c r="D847" s="42" t="s">
        <v>5002</v>
      </c>
      <c r="E847" s="42" t="s">
        <v>5003</v>
      </c>
      <c r="F847" s="42" t="s">
        <v>5003</v>
      </c>
      <c r="G847" s="42" t="s">
        <v>28</v>
      </c>
      <c r="H847" s="42"/>
      <c r="I847" s="42"/>
      <c r="J847" s="42" t="s">
        <v>6287</v>
      </c>
      <c r="K847" s="42" t="s">
        <v>5004</v>
      </c>
      <c r="L847" s="42" t="s">
        <v>309</v>
      </c>
      <c r="M847" s="42" t="s">
        <v>1502</v>
      </c>
      <c r="N847" s="42" t="s">
        <v>5005</v>
      </c>
      <c r="O847" s="43"/>
      <c r="P847" s="43"/>
      <c r="Q847" s="42" t="s">
        <v>230</v>
      </c>
      <c r="R847" s="42" t="s">
        <v>8005</v>
      </c>
      <c r="S847" s="42">
        <v>37970</v>
      </c>
      <c r="T847" s="42">
        <v>3846</v>
      </c>
      <c r="U847" s="42"/>
      <c r="V847" s="42"/>
      <c r="W847" s="44"/>
      <c r="X847" s="42"/>
      <c r="Y847" s="42"/>
      <c r="Z847" s="42"/>
      <c r="AA847" s="42"/>
      <c r="AB847" s="42"/>
      <c r="AC847" s="41"/>
      <c r="AD847" s="42"/>
      <c r="AE847" s="42"/>
      <c r="AF847" s="42"/>
    </row>
    <row r="848" spans="1:32" s="45" customFormat="1" ht="44.25" customHeight="1" x14ac:dyDescent="0.2">
      <c r="A848" s="41" t="s">
        <v>8006</v>
      </c>
      <c r="B848" s="42">
        <v>702209048</v>
      </c>
      <c r="C848" s="41" t="s">
        <v>139</v>
      </c>
      <c r="D848" s="42" t="s">
        <v>5006</v>
      </c>
      <c r="E848" s="42" t="s">
        <v>26</v>
      </c>
      <c r="F848" s="42" t="s">
        <v>5007</v>
      </c>
      <c r="G848" s="42" t="s">
        <v>28</v>
      </c>
      <c r="H848" s="42"/>
      <c r="I848" s="42"/>
      <c r="J848" s="42" t="s">
        <v>5008</v>
      </c>
      <c r="K848" s="42" t="s">
        <v>5345</v>
      </c>
      <c r="L848" s="42" t="s">
        <v>5312</v>
      </c>
      <c r="M848" s="42" t="s">
        <v>1180</v>
      </c>
      <c r="N848" s="42"/>
      <c r="O848" s="43"/>
      <c r="P848" s="43"/>
      <c r="Q848" s="42" t="s">
        <v>257</v>
      </c>
      <c r="R848" s="42" t="s">
        <v>5009</v>
      </c>
      <c r="S848" s="42">
        <v>37970</v>
      </c>
      <c r="T848" s="42">
        <v>6520</v>
      </c>
      <c r="U848" s="42"/>
      <c r="V848" s="42"/>
      <c r="W848" s="44"/>
      <c r="X848" s="42"/>
      <c r="Y848" s="42"/>
      <c r="Z848" s="42"/>
      <c r="AA848" s="42"/>
      <c r="AB848" s="42"/>
      <c r="AC848" s="41"/>
      <c r="AD848" s="42"/>
      <c r="AE848" s="42"/>
      <c r="AF848" s="42"/>
    </row>
    <row r="849" spans="1:32" s="45" customFormat="1" ht="44.25" customHeight="1" x14ac:dyDescent="0.2">
      <c r="A849" s="41" t="s">
        <v>8007</v>
      </c>
      <c r="B849" s="42">
        <v>732639004</v>
      </c>
      <c r="C849" s="41" t="s">
        <v>139</v>
      </c>
      <c r="D849" s="42" t="s">
        <v>5010</v>
      </c>
      <c r="E849" s="42" t="s">
        <v>1469</v>
      </c>
      <c r="F849" s="42" t="s">
        <v>5007</v>
      </c>
      <c r="G849" s="42" t="s">
        <v>28</v>
      </c>
      <c r="H849" s="42"/>
      <c r="I849" s="42"/>
      <c r="J849" s="42" t="s">
        <v>5011</v>
      </c>
      <c r="K849" s="42" t="s">
        <v>5012</v>
      </c>
      <c r="L849" s="42" t="s">
        <v>48</v>
      </c>
      <c r="M849" s="42" t="s">
        <v>5013</v>
      </c>
      <c r="N849" s="42"/>
      <c r="O849" s="43"/>
      <c r="P849" s="43"/>
      <c r="Q849" s="42" t="s">
        <v>230</v>
      </c>
      <c r="R849" s="42" t="s">
        <v>5014</v>
      </c>
      <c r="S849" s="42">
        <v>37970</v>
      </c>
      <c r="T849" s="42">
        <v>6942</v>
      </c>
      <c r="U849" s="42"/>
      <c r="V849" s="42"/>
      <c r="W849" s="44"/>
      <c r="X849" s="42"/>
      <c r="Y849" s="42"/>
      <c r="Z849" s="42"/>
      <c r="AA849" s="42"/>
      <c r="AB849" s="42"/>
      <c r="AC849" s="41"/>
      <c r="AD849" s="42"/>
      <c r="AE849" s="42"/>
      <c r="AF849" s="42"/>
    </row>
    <row r="850" spans="1:32" s="45" customFormat="1" ht="44.25" customHeight="1" x14ac:dyDescent="0.2">
      <c r="A850" s="41" t="s">
        <v>5015</v>
      </c>
      <c r="B850" s="42">
        <v>733785004</v>
      </c>
      <c r="C850" s="41" t="s">
        <v>139</v>
      </c>
      <c r="D850" s="42" t="s">
        <v>5016</v>
      </c>
      <c r="E850" s="42" t="s">
        <v>26</v>
      </c>
      <c r="F850" s="42" t="s">
        <v>5007</v>
      </c>
      <c r="G850" s="42" t="s">
        <v>28</v>
      </c>
      <c r="H850" s="42"/>
      <c r="I850" s="42"/>
      <c r="J850" s="42" t="s">
        <v>5017</v>
      </c>
      <c r="K850" s="42" t="s">
        <v>5018</v>
      </c>
      <c r="L850" s="42" t="s">
        <v>5310</v>
      </c>
      <c r="M850" s="42" t="s">
        <v>1492</v>
      </c>
      <c r="N850" s="42"/>
      <c r="O850" s="43"/>
      <c r="P850" s="43"/>
      <c r="Q850" s="42">
        <v>93910</v>
      </c>
      <c r="R850" s="42" t="s">
        <v>5019</v>
      </c>
      <c r="S850" s="42">
        <v>40016</v>
      </c>
      <c r="T850" s="42">
        <v>7413</v>
      </c>
      <c r="U850" s="42"/>
      <c r="V850" s="42"/>
      <c r="W850" s="44"/>
      <c r="X850" s="42"/>
      <c r="Y850" s="42"/>
      <c r="Z850" s="42"/>
      <c r="AA850" s="42"/>
      <c r="AB850" s="42"/>
      <c r="AC850" s="41"/>
      <c r="AD850" s="42"/>
      <c r="AE850" s="42"/>
      <c r="AF850" s="42"/>
    </row>
    <row r="851" spans="1:32" s="45" customFormat="1" ht="44.25" customHeight="1" x14ac:dyDescent="0.2">
      <c r="A851" s="41" t="s">
        <v>8008</v>
      </c>
      <c r="B851" s="42">
        <v>653716907</v>
      </c>
      <c r="C851" s="41" t="s">
        <v>5020</v>
      </c>
      <c r="D851" s="42" t="s">
        <v>140</v>
      </c>
      <c r="E851" s="42" t="s">
        <v>1469</v>
      </c>
      <c r="F851" s="42" t="s">
        <v>4977</v>
      </c>
      <c r="G851" s="42" t="s">
        <v>28</v>
      </c>
      <c r="H851" s="42"/>
      <c r="I851" s="42"/>
      <c r="J851" s="42" t="s">
        <v>5021</v>
      </c>
      <c r="K851" s="42" t="s">
        <v>5022</v>
      </c>
      <c r="L851" s="42" t="s">
        <v>538</v>
      </c>
      <c r="M851" s="42" t="s">
        <v>3126</v>
      </c>
      <c r="N851" s="42" t="s">
        <v>6272</v>
      </c>
      <c r="O851" s="43" t="s">
        <v>6273</v>
      </c>
      <c r="P851" s="43"/>
      <c r="Q851" s="42" t="s">
        <v>230</v>
      </c>
      <c r="R851" s="42" t="s">
        <v>6297</v>
      </c>
      <c r="S851" s="42">
        <v>37970</v>
      </c>
      <c r="T851" s="42">
        <v>6945</v>
      </c>
      <c r="U851" s="42"/>
      <c r="V851" s="42"/>
      <c r="W851" s="44"/>
      <c r="X851" s="42"/>
      <c r="Y851" s="42"/>
      <c r="Z851" s="42"/>
      <c r="AA851" s="42"/>
      <c r="AB851" s="42"/>
      <c r="AC851" s="41"/>
      <c r="AD851" s="42"/>
      <c r="AE851" s="42"/>
      <c r="AF851" s="42"/>
    </row>
    <row r="852" spans="1:32" s="45" customFormat="1" ht="44.25" customHeight="1" x14ac:dyDescent="0.2">
      <c r="A852" s="41" t="s">
        <v>8009</v>
      </c>
      <c r="B852" s="42">
        <v>747474001</v>
      </c>
      <c r="C852" s="41" t="s">
        <v>139</v>
      </c>
      <c r="D852" s="42" t="s">
        <v>5023</v>
      </c>
      <c r="E852" s="42" t="s">
        <v>1469</v>
      </c>
      <c r="F852" s="42" t="s">
        <v>5007</v>
      </c>
      <c r="G852" s="42" t="s">
        <v>28</v>
      </c>
      <c r="H852" s="42"/>
      <c r="I852" s="42"/>
      <c r="J852" s="42" t="s">
        <v>5024</v>
      </c>
      <c r="K852" s="42" t="s">
        <v>5025</v>
      </c>
      <c r="L852" s="42" t="s">
        <v>5310</v>
      </c>
      <c r="M852" s="42" t="s">
        <v>5026</v>
      </c>
      <c r="N852" s="42"/>
      <c r="O852" s="43"/>
      <c r="P852" s="43"/>
      <c r="Q852" s="42" t="s">
        <v>230</v>
      </c>
      <c r="R852" s="42" t="s">
        <v>5027</v>
      </c>
      <c r="S852" s="42">
        <v>38768</v>
      </c>
      <c r="T852" s="42">
        <v>7304</v>
      </c>
      <c r="U852" s="42"/>
      <c r="V852" s="42"/>
      <c r="W852" s="44"/>
      <c r="X852" s="42"/>
      <c r="Y852" s="42"/>
      <c r="Z852" s="42"/>
      <c r="AA852" s="42"/>
      <c r="AB852" s="42"/>
      <c r="AC852" s="41"/>
      <c r="AD852" s="42"/>
      <c r="AE852" s="42"/>
      <c r="AF852" s="42"/>
    </row>
    <row r="853" spans="1:32" s="45" customFormat="1" ht="44.25" customHeight="1" x14ac:dyDescent="0.2">
      <c r="A853" s="41" t="s">
        <v>8010</v>
      </c>
      <c r="B853" s="42">
        <v>725861001</v>
      </c>
      <c r="C853" s="41" t="s">
        <v>139</v>
      </c>
      <c r="D853" s="42" t="s">
        <v>140</v>
      </c>
      <c r="E853" s="42" t="s">
        <v>1469</v>
      </c>
      <c r="F853" s="42" t="s">
        <v>5028</v>
      </c>
      <c r="G853" s="42" t="s">
        <v>28</v>
      </c>
      <c r="H853" s="42"/>
      <c r="I853" s="42"/>
      <c r="J853" s="42" t="s">
        <v>5029</v>
      </c>
      <c r="K853" s="42" t="s">
        <v>5031</v>
      </c>
      <c r="L853" s="42" t="s">
        <v>538</v>
      </c>
      <c r="M853" s="42" t="s">
        <v>3126</v>
      </c>
      <c r="N853" s="42"/>
      <c r="O853" s="43" t="s">
        <v>5030</v>
      </c>
      <c r="P853" s="43"/>
      <c r="Q853" s="42">
        <v>93910</v>
      </c>
      <c r="R853" s="42" t="s">
        <v>5032</v>
      </c>
      <c r="S853" s="42">
        <v>37970</v>
      </c>
      <c r="T853" s="42">
        <v>6946</v>
      </c>
      <c r="U853" s="42"/>
      <c r="V853" s="42"/>
      <c r="W853" s="44"/>
      <c r="X853" s="42"/>
      <c r="Y853" s="42"/>
      <c r="Z853" s="42"/>
      <c r="AA853" s="42"/>
      <c r="AB853" s="42"/>
      <c r="AC853" s="41"/>
      <c r="AD853" s="42"/>
      <c r="AE853" s="42"/>
      <c r="AF853" s="42"/>
    </row>
    <row r="854" spans="1:32" s="45" customFormat="1" ht="44.25" customHeight="1" x14ac:dyDescent="0.2">
      <c r="A854" s="41" t="s">
        <v>8011</v>
      </c>
      <c r="B854" s="42" t="s">
        <v>8597</v>
      </c>
      <c r="C854" s="41" t="s">
        <v>139</v>
      </c>
      <c r="D854" s="42" t="s">
        <v>5033</v>
      </c>
      <c r="E854" s="42" t="s">
        <v>26</v>
      </c>
      <c r="F854" s="42" t="s">
        <v>5007</v>
      </c>
      <c r="G854" s="42" t="s">
        <v>28</v>
      </c>
      <c r="H854" s="42"/>
      <c r="I854" s="42"/>
      <c r="J854" s="42" t="s">
        <v>5034</v>
      </c>
      <c r="K854" s="42" t="s">
        <v>5035</v>
      </c>
      <c r="L854" s="42" t="s">
        <v>5310</v>
      </c>
      <c r="M854" s="42" t="s">
        <v>5036</v>
      </c>
      <c r="N854" s="42"/>
      <c r="O854" s="43"/>
      <c r="P854" s="43"/>
      <c r="Q854" s="42" t="s">
        <v>257</v>
      </c>
      <c r="R854" s="42" t="s">
        <v>5037</v>
      </c>
      <c r="S854" s="42">
        <v>37667</v>
      </c>
      <c r="T854" s="42">
        <v>6790</v>
      </c>
      <c r="U854" s="42"/>
      <c r="V854" s="42"/>
      <c r="W854" s="44"/>
      <c r="X854" s="42"/>
      <c r="Y854" s="42"/>
      <c r="Z854" s="42"/>
      <c r="AA854" s="42"/>
      <c r="AB854" s="42"/>
      <c r="AC854" s="41"/>
      <c r="AD854" s="42"/>
      <c r="AE854" s="42"/>
      <c r="AF854" s="42"/>
    </row>
    <row r="855" spans="1:32" s="45" customFormat="1" ht="44.25" customHeight="1" x14ac:dyDescent="0.2">
      <c r="A855" s="41" t="s">
        <v>5038</v>
      </c>
      <c r="B855" s="42">
        <v>732361006</v>
      </c>
      <c r="C855" s="41" t="s">
        <v>139</v>
      </c>
      <c r="D855" s="42" t="s">
        <v>5039</v>
      </c>
      <c r="E855" s="42" t="s">
        <v>26</v>
      </c>
      <c r="F855" s="42" t="s">
        <v>5007</v>
      </c>
      <c r="G855" s="42" t="s">
        <v>28</v>
      </c>
      <c r="H855" s="42"/>
      <c r="I855" s="42"/>
      <c r="J855" s="42" t="s">
        <v>5040</v>
      </c>
      <c r="K855" s="42" t="s">
        <v>5041</v>
      </c>
      <c r="L855" s="42" t="s">
        <v>48</v>
      </c>
      <c r="M855" s="42" t="s">
        <v>2782</v>
      </c>
      <c r="N855" s="42"/>
      <c r="O855" s="43"/>
      <c r="P855" s="43"/>
      <c r="Q855" s="42">
        <v>93910</v>
      </c>
      <c r="R855" s="42" t="s">
        <v>5042</v>
      </c>
      <c r="S855" s="42">
        <v>37970</v>
      </c>
      <c r="T855" s="42">
        <v>6941</v>
      </c>
      <c r="U855" s="42"/>
      <c r="V855" s="42"/>
      <c r="W855" s="44"/>
      <c r="X855" s="42"/>
      <c r="Y855" s="42"/>
      <c r="Z855" s="42"/>
      <c r="AA855" s="42"/>
      <c r="AB855" s="42"/>
      <c r="AC855" s="41"/>
      <c r="AD855" s="42"/>
      <c r="AE855" s="42"/>
      <c r="AF855" s="42"/>
    </row>
    <row r="856" spans="1:32" s="45" customFormat="1" ht="44.25" customHeight="1" x14ac:dyDescent="0.2">
      <c r="A856" s="41" t="s">
        <v>5043</v>
      </c>
      <c r="B856" s="42">
        <v>707155000</v>
      </c>
      <c r="C856" s="41" t="s">
        <v>139</v>
      </c>
      <c r="D856" s="42" t="s">
        <v>5044</v>
      </c>
      <c r="E856" s="42" t="s">
        <v>5045</v>
      </c>
      <c r="F856" s="42" t="s">
        <v>5007</v>
      </c>
      <c r="G856" s="42" t="s">
        <v>28</v>
      </c>
      <c r="H856" s="42"/>
      <c r="I856" s="42"/>
      <c r="J856" s="42" t="s">
        <v>5046</v>
      </c>
      <c r="K856" s="42" t="s">
        <v>5047</v>
      </c>
      <c r="L856" s="42" t="s">
        <v>5310</v>
      </c>
      <c r="M856" s="42" t="s">
        <v>1492</v>
      </c>
      <c r="N856" s="42"/>
      <c r="O856" s="43"/>
      <c r="P856" s="43"/>
      <c r="Q856" s="42">
        <v>93910</v>
      </c>
      <c r="R856" s="42" t="s">
        <v>5048</v>
      </c>
      <c r="S856" s="42">
        <v>37970</v>
      </c>
      <c r="T856" s="42">
        <v>6901</v>
      </c>
      <c r="U856" s="42"/>
      <c r="V856" s="42"/>
      <c r="W856" s="44"/>
      <c r="X856" s="42"/>
      <c r="Y856" s="42"/>
      <c r="Z856" s="42"/>
      <c r="AA856" s="42"/>
      <c r="AB856" s="42"/>
      <c r="AC856" s="41"/>
      <c r="AD856" s="42"/>
      <c r="AE856" s="42"/>
      <c r="AF856" s="42"/>
    </row>
    <row r="857" spans="1:32" s="45" customFormat="1" ht="44.25" customHeight="1" x14ac:dyDescent="0.2">
      <c r="A857" s="41" t="s">
        <v>5049</v>
      </c>
      <c r="B857" s="42">
        <v>729274003</v>
      </c>
      <c r="C857" s="41" t="s">
        <v>139</v>
      </c>
      <c r="D857" s="42" t="s">
        <v>5050</v>
      </c>
      <c r="E857" s="42" t="s">
        <v>26</v>
      </c>
      <c r="F857" s="42" t="s">
        <v>5007</v>
      </c>
      <c r="G857" s="42" t="s">
        <v>28</v>
      </c>
      <c r="H857" s="42"/>
      <c r="I857" s="42"/>
      <c r="J857" s="42" t="s">
        <v>5051</v>
      </c>
      <c r="K857" s="42" t="s">
        <v>5052</v>
      </c>
      <c r="L857" s="42" t="s">
        <v>48</v>
      </c>
      <c r="M857" s="42" t="s">
        <v>2494</v>
      </c>
      <c r="N857" s="42" t="s">
        <v>5053</v>
      </c>
      <c r="O857" s="43"/>
      <c r="P857" s="43"/>
      <c r="Q857" s="42" t="s">
        <v>327</v>
      </c>
      <c r="R857" s="42" t="s">
        <v>5300</v>
      </c>
      <c r="S857" s="42">
        <v>37970</v>
      </c>
      <c r="T857" s="42">
        <v>6800</v>
      </c>
      <c r="U857" s="42"/>
      <c r="V857" s="42"/>
      <c r="W857" s="44"/>
      <c r="X857" s="42"/>
      <c r="Y857" s="42"/>
      <c r="Z857" s="42"/>
      <c r="AA857" s="42"/>
      <c r="AB857" s="42"/>
      <c r="AC857" s="41"/>
      <c r="AD857" s="42"/>
      <c r="AE857" s="42"/>
      <c r="AF857" s="42"/>
    </row>
    <row r="858" spans="1:32" s="45" customFormat="1" ht="44.25" customHeight="1" x14ac:dyDescent="0.2">
      <c r="A858" s="41" t="s">
        <v>8012</v>
      </c>
      <c r="B858" s="42">
        <v>731959005</v>
      </c>
      <c r="C858" s="41" t="s">
        <v>139</v>
      </c>
      <c r="D858" s="42" t="s">
        <v>140</v>
      </c>
      <c r="E858" s="42" t="s">
        <v>26</v>
      </c>
      <c r="F858" s="42" t="s">
        <v>5007</v>
      </c>
      <c r="G858" s="42" t="s">
        <v>28</v>
      </c>
      <c r="H858" s="42"/>
      <c r="I858" s="42"/>
      <c r="J858" s="42" t="s">
        <v>5054</v>
      </c>
      <c r="K858" s="42" t="s">
        <v>5055</v>
      </c>
      <c r="L858" s="42" t="s">
        <v>48</v>
      </c>
      <c r="M858" s="42" t="s">
        <v>3218</v>
      </c>
      <c r="N858" s="42" t="s">
        <v>5056</v>
      </c>
      <c r="O858" s="43"/>
      <c r="P858" s="43"/>
      <c r="Q858" s="42" t="s">
        <v>257</v>
      </c>
      <c r="R858" s="42" t="s">
        <v>5299</v>
      </c>
      <c r="S858" s="42">
        <v>37970</v>
      </c>
      <c r="T858" s="42">
        <v>6940</v>
      </c>
      <c r="U858" s="42"/>
      <c r="V858" s="42"/>
      <c r="W858" s="44"/>
      <c r="X858" s="42"/>
      <c r="Y858" s="42"/>
      <c r="Z858" s="42"/>
      <c r="AA858" s="42"/>
      <c r="AB858" s="42"/>
      <c r="AC858" s="41"/>
      <c r="AD858" s="42"/>
      <c r="AE858" s="42"/>
      <c r="AF858" s="42"/>
    </row>
    <row r="859" spans="1:32" s="45" customFormat="1" ht="44.25" customHeight="1" x14ac:dyDescent="0.2">
      <c r="A859" s="41" t="s">
        <v>8013</v>
      </c>
      <c r="B859" s="42">
        <v>800665264</v>
      </c>
      <c r="C859" s="41" t="s">
        <v>139</v>
      </c>
      <c r="D859" s="42" t="s">
        <v>5057</v>
      </c>
      <c r="E859" s="42" t="s">
        <v>26</v>
      </c>
      <c r="F859" s="42" t="s">
        <v>5007</v>
      </c>
      <c r="G859" s="42" t="s">
        <v>28</v>
      </c>
      <c r="H859" s="42"/>
      <c r="I859" s="42"/>
      <c r="J859" s="42" t="s">
        <v>5058</v>
      </c>
      <c r="K859" s="42" t="s">
        <v>5059</v>
      </c>
      <c r="L859" s="42" t="s">
        <v>309</v>
      </c>
      <c r="M859" s="42" t="s">
        <v>2711</v>
      </c>
      <c r="N859" s="42"/>
      <c r="O859" s="43"/>
      <c r="P859" s="43"/>
      <c r="Q859" s="42" t="s">
        <v>5060</v>
      </c>
      <c r="R859" s="42" t="s">
        <v>5061</v>
      </c>
      <c r="S859" s="42">
        <v>37970</v>
      </c>
      <c r="T859" s="42">
        <v>6550</v>
      </c>
      <c r="U859" s="42"/>
      <c r="V859" s="42"/>
      <c r="W859" s="44"/>
      <c r="X859" s="42"/>
      <c r="Y859" s="42"/>
      <c r="Z859" s="42"/>
      <c r="AA859" s="42"/>
      <c r="AB859" s="42"/>
      <c r="AC859" s="41"/>
      <c r="AD859" s="42"/>
      <c r="AE859" s="42"/>
      <c r="AF859" s="42"/>
    </row>
    <row r="860" spans="1:32" s="45" customFormat="1" ht="44.25" customHeight="1" x14ac:dyDescent="0.2">
      <c r="A860" s="41" t="s">
        <v>8014</v>
      </c>
      <c r="B860" s="42">
        <v>700555097</v>
      </c>
      <c r="C860" s="41" t="s">
        <v>139</v>
      </c>
      <c r="D860" s="42" t="s">
        <v>5062</v>
      </c>
      <c r="E860" s="42" t="s">
        <v>26</v>
      </c>
      <c r="F860" s="42" t="s">
        <v>5007</v>
      </c>
      <c r="G860" s="42" t="s">
        <v>28</v>
      </c>
      <c r="H860" s="42"/>
      <c r="I860" s="42"/>
      <c r="J860" s="42" t="s">
        <v>5063</v>
      </c>
      <c r="K860" s="42" t="s">
        <v>5064</v>
      </c>
      <c r="L860" s="42" t="s">
        <v>5311</v>
      </c>
      <c r="M860" s="42" t="s">
        <v>58</v>
      </c>
      <c r="N860" s="42" t="s">
        <v>5065</v>
      </c>
      <c r="O860" s="43"/>
      <c r="P860" s="43"/>
      <c r="Q860" s="42">
        <v>93910</v>
      </c>
      <c r="R860" s="42" t="s">
        <v>5066</v>
      </c>
      <c r="S860" s="42">
        <v>37970</v>
      </c>
      <c r="T860" s="42">
        <v>7023</v>
      </c>
      <c r="U860" s="42"/>
      <c r="V860" s="42"/>
      <c r="W860" s="44"/>
      <c r="X860" s="42"/>
      <c r="Y860" s="42"/>
      <c r="Z860" s="42"/>
      <c r="AA860" s="42"/>
      <c r="AB860" s="42"/>
      <c r="AC860" s="41"/>
      <c r="AD860" s="42"/>
      <c r="AE860" s="42"/>
      <c r="AF860" s="42"/>
    </row>
    <row r="861" spans="1:32" s="45" customFormat="1" ht="44.25" customHeight="1" x14ac:dyDescent="0.2">
      <c r="A861" s="41" t="s">
        <v>5067</v>
      </c>
      <c r="B861" s="42" t="s">
        <v>8598</v>
      </c>
      <c r="C861" s="41" t="s">
        <v>139</v>
      </c>
      <c r="D861" s="42" t="s">
        <v>5068</v>
      </c>
      <c r="E861" s="42" t="s">
        <v>8015</v>
      </c>
      <c r="F861" s="42" t="s">
        <v>5007</v>
      </c>
      <c r="G861" s="42" t="s">
        <v>28</v>
      </c>
      <c r="H861" s="42"/>
      <c r="I861" s="42"/>
      <c r="J861" s="42" t="s">
        <v>5929</v>
      </c>
      <c r="K861" s="42" t="s">
        <v>8016</v>
      </c>
      <c r="L861" s="42" t="s">
        <v>309</v>
      </c>
      <c r="M861" s="42" t="s">
        <v>5069</v>
      </c>
      <c r="N861" s="42" t="s">
        <v>8401</v>
      </c>
      <c r="O861" s="43" t="s">
        <v>8402</v>
      </c>
      <c r="P861" s="43"/>
      <c r="Q861" s="42" t="s">
        <v>257</v>
      </c>
      <c r="R861" s="42" t="s">
        <v>8017</v>
      </c>
      <c r="S861" s="42">
        <v>37970</v>
      </c>
      <c r="T861" s="42">
        <v>6650</v>
      </c>
      <c r="U861" s="42"/>
      <c r="V861" s="42"/>
      <c r="W861" s="44"/>
      <c r="X861" s="42"/>
      <c r="Y861" s="42"/>
      <c r="Z861" s="42"/>
      <c r="AA861" s="42"/>
      <c r="AB861" s="42"/>
      <c r="AC861" s="41"/>
      <c r="AD861" s="42"/>
      <c r="AE861" s="42"/>
      <c r="AF861" s="42"/>
    </row>
    <row r="862" spans="1:32" s="45" customFormat="1" ht="44.25" customHeight="1" x14ac:dyDescent="0.2">
      <c r="A862" s="41" t="s">
        <v>8018</v>
      </c>
      <c r="B862" s="42" t="s">
        <v>8599</v>
      </c>
      <c r="C862" s="41" t="s">
        <v>139</v>
      </c>
      <c r="D862" s="42" t="s">
        <v>5070</v>
      </c>
      <c r="E862" s="42" t="s">
        <v>5071</v>
      </c>
      <c r="F862" s="42" t="s">
        <v>5007</v>
      </c>
      <c r="G862" s="42" t="s">
        <v>28</v>
      </c>
      <c r="H862" s="42"/>
      <c r="I862" s="42"/>
      <c r="J862" s="42" t="s">
        <v>5072</v>
      </c>
      <c r="K862" s="42" t="s">
        <v>5073</v>
      </c>
      <c r="L862" s="42" t="s">
        <v>538</v>
      </c>
      <c r="M862" s="42" t="s">
        <v>5075</v>
      </c>
      <c r="N862" s="42" t="s">
        <v>5074</v>
      </c>
      <c r="O862" s="43"/>
      <c r="P862" s="43"/>
      <c r="Q862" s="42" t="s">
        <v>257</v>
      </c>
      <c r="R862" s="42" t="s">
        <v>5076</v>
      </c>
      <c r="S862" s="42">
        <v>37970</v>
      </c>
      <c r="T862" s="42">
        <v>6879</v>
      </c>
      <c r="U862" s="42"/>
      <c r="V862" s="42"/>
      <c r="W862" s="44"/>
      <c r="X862" s="42"/>
      <c r="Y862" s="42"/>
      <c r="Z862" s="42"/>
      <c r="AA862" s="42"/>
      <c r="AB862" s="42"/>
      <c r="AC862" s="41"/>
      <c r="AD862" s="42"/>
      <c r="AE862" s="42"/>
      <c r="AF862" s="42"/>
    </row>
    <row r="863" spans="1:32" s="45" customFormat="1" ht="44.25" customHeight="1" x14ac:dyDescent="0.2">
      <c r="A863" s="41" t="s">
        <v>3375</v>
      </c>
      <c r="B863" s="42">
        <v>702085047</v>
      </c>
      <c r="C863" s="41" t="s">
        <v>3376</v>
      </c>
      <c r="D863" s="42" t="s">
        <v>140</v>
      </c>
      <c r="E863" s="42" t="s">
        <v>1469</v>
      </c>
      <c r="F863" s="42" t="s">
        <v>3377</v>
      </c>
      <c r="G863" s="42" t="s">
        <v>28</v>
      </c>
      <c r="H863" s="42"/>
      <c r="I863" s="42"/>
      <c r="J863" s="42" t="s">
        <v>6023</v>
      </c>
      <c r="K863" s="42" t="s">
        <v>5527</v>
      </c>
      <c r="L863" s="42" t="s">
        <v>5310</v>
      </c>
      <c r="M863" s="42" t="s">
        <v>3634</v>
      </c>
      <c r="N863" s="42" t="s">
        <v>5526</v>
      </c>
      <c r="O863" s="43" t="s">
        <v>5528</v>
      </c>
      <c r="P863" s="43"/>
      <c r="Q863" s="42" t="s">
        <v>230</v>
      </c>
      <c r="R863" s="42" t="s">
        <v>6106</v>
      </c>
      <c r="S863" s="42">
        <v>37970</v>
      </c>
      <c r="T863" s="42">
        <v>3848</v>
      </c>
      <c r="U863" s="42"/>
      <c r="V863" s="42"/>
      <c r="W863" s="44"/>
      <c r="X863" s="42"/>
      <c r="Y863" s="42"/>
      <c r="Z863" s="42"/>
      <c r="AA863" s="42"/>
      <c r="AB863" s="42"/>
      <c r="AC863" s="41"/>
      <c r="AD863" s="42"/>
      <c r="AE863" s="42"/>
      <c r="AF863" s="42"/>
    </row>
    <row r="864" spans="1:32" s="45" customFormat="1" ht="44.25" customHeight="1" x14ac:dyDescent="0.2">
      <c r="A864" s="41" t="s">
        <v>5077</v>
      </c>
      <c r="B864" s="42">
        <v>704380208</v>
      </c>
      <c r="C864" s="41" t="s">
        <v>139</v>
      </c>
      <c r="D864" s="42" t="s">
        <v>5078</v>
      </c>
      <c r="E864" s="42" t="s">
        <v>26</v>
      </c>
      <c r="F864" s="42" t="s">
        <v>5007</v>
      </c>
      <c r="G864" s="42" t="s">
        <v>28</v>
      </c>
      <c r="H864" s="42"/>
      <c r="I864" s="42"/>
      <c r="J864" s="42" t="s">
        <v>5079</v>
      </c>
      <c r="K864" s="42" t="s">
        <v>5080</v>
      </c>
      <c r="L864" s="42" t="s">
        <v>309</v>
      </c>
      <c r="M864" s="42" t="s">
        <v>5081</v>
      </c>
      <c r="N864" s="42"/>
      <c r="O864" s="43"/>
      <c r="P864" s="43"/>
      <c r="Q864" s="42" t="s">
        <v>257</v>
      </c>
      <c r="R864" s="42" t="s">
        <v>5082</v>
      </c>
      <c r="S864" s="42">
        <v>37970</v>
      </c>
      <c r="T864" s="42">
        <v>6923</v>
      </c>
      <c r="U864" s="42"/>
      <c r="V864" s="42"/>
      <c r="W864" s="44"/>
      <c r="X864" s="42"/>
      <c r="Y864" s="42"/>
      <c r="Z864" s="42"/>
      <c r="AA864" s="42"/>
      <c r="AB864" s="42"/>
      <c r="AC864" s="41"/>
      <c r="AD864" s="42"/>
      <c r="AE864" s="42"/>
      <c r="AF864" s="42"/>
    </row>
    <row r="865" spans="1:32" s="45" customFormat="1" ht="44.25" customHeight="1" x14ac:dyDescent="0.2">
      <c r="A865" s="41" t="s">
        <v>5083</v>
      </c>
      <c r="B865" s="42">
        <v>702872707</v>
      </c>
      <c r="C865" s="41" t="s">
        <v>139</v>
      </c>
      <c r="D865" s="42" t="s">
        <v>4993</v>
      </c>
      <c r="E865" s="42" t="s">
        <v>26</v>
      </c>
      <c r="F865" s="42" t="s">
        <v>141</v>
      </c>
      <c r="G865" s="42" t="s">
        <v>28</v>
      </c>
      <c r="H865" s="42"/>
      <c r="I865" s="42"/>
      <c r="J865" s="42" t="s">
        <v>5084</v>
      </c>
      <c r="K865" s="42" t="s">
        <v>5085</v>
      </c>
      <c r="L865" s="42" t="s">
        <v>47</v>
      </c>
      <c r="M865" s="42" t="s">
        <v>5087</v>
      </c>
      <c r="N865" s="42" t="s">
        <v>5086</v>
      </c>
      <c r="O865" s="43"/>
      <c r="P865" s="43"/>
      <c r="Q865" s="42" t="s">
        <v>327</v>
      </c>
      <c r="R865" s="42" t="s">
        <v>5088</v>
      </c>
      <c r="S865" s="42">
        <v>37970</v>
      </c>
      <c r="T865" s="42">
        <v>7008</v>
      </c>
      <c r="U865" s="42"/>
      <c r="V865" s="42"/>
      <c r="W865" s="44"/>
      <c r="X865" s="42"/>
      <c r="Y865" s="42"/>
      <c r="Z865" s="42"/>
      <c r="AA865" s="42"/>
      <c r="AB865" s="42"/>
      <c r="AC865" s="41"/>
      <c r="AD865" s="42"/>
      <c r="AE865" s="42"/>
      <c r="AF865" s="42"/>
    </row>
    <row r="866" spans="1:32" s="45" customFormat="1" ht="44.25" customHeight="1" x14ac:dyDescent="0.2">
      <c r="A866" s="41" t="s">
        <v>8019</v>
      </c>
      <c r="B866" s="42">
        <v>815133048</v>
      </c>
      <c r="C866" s="41" t="s">
        <v>139</v>
      </c>
      <c r="D866" s="42" t="s">
        <v>140</v>
      </c>
      <c r="E866" s="42" t="s">
        <v>26</v>
      </c>
      <c r="F866" s="42" t="s">
        <v>5007</v>
      </c>
      <c r="G866" s="42" t="s">
        <v>28</v>
      </c>
      <c r="H866" s="42"/>
      <c r="I866" s="42"/>
      <c r="J866" s="42" t="s">
        <v>5089</v>
      </c>
      <c r="K866" s="42" t="s">
        <v>5090</v>
      </c>
      <c r="L866" s="42" t="s">
        <v>5315</v>
      </c>
      <c r="M866" s="42" t="s">
        <v>3360</v>
      </c>
      <c r="N866" s="42" t="s">
        <v>5091</v>
      </c>
      <c r="O866" s="43"/>
      <c r="P866" s="43"/>
      <c r="Q866" s="42">
        <v>93910</v>
      </c>
      <c r="R866" s="42" t="s">
        <v>5042</v>
      </c>
      <c r="S866" s="42">
        <v>38159</v>
      </c>
      <c r="T866" s="42">
        <v>6840</v>
      </c>
      <c r="U866" s="42"/>
      <c r="V866" s="42"/>
      <c r="W866" s="44"/>
      <c r="X866" s="42"/>
      <c r="Y866" s="42"/>
      <c r="Z866" s="42"/>
      <c r="AA866" s="42"/>
      <c r="AB866" s="42"/>
      <c r="AC866" s="41"/>
      <c r="AD866" s="42"/>
      <c r="AE866" s="42"/>
      <c r="AF866" s="42"/>
    </row>
    <row r="867" spans="1:32" s="45" customFormat="1" ht="44.25" customHeight="1" x14ac:dyDescent="0.2">
      <c r="A867" s="41" t="s">
        <v>8020</v>
      </c>
      <c r="B867" s="42">
        <v>823695004</v>
      </c>
      <c r="C867" s="41" t="s">
        <v>224</v>
      </c>
      <c r="D867" s="42" t="s">
        <v>5092</v>
      </c>
      <c r="E867" s="42" t="s">
        <v>5093</v>
      </c>
      <c r="F867" s="42" t="s">
        <v>226</v>
      </c>
      <c r="G867" s="42" t="s">
        <v>28</v>
      </c>
      <c r="H867" s="42"/>
      <c r="I867" s="42"/>
      <c r="J867" s="42" t="s">
        <v>5094</v>
      </c>
      <c r="K867" s="42" t="s">
        <v>5095</v>
      </c>
      <c r="L867" s="42" t="s">
        <v>538</v>
      </c>
      <c r="M867" s="42" t="s">
        <v>395</v>
      </c>
      <c r="N867" s="42" t="s">
        <v>5096</v>
      </c>
      <c r="O867" s="43"/>
      <c r="P867" s="43"/>
      <c r="Q867" s="42">
        <v>93910</v>
      </c>
      <c r="R867" s="42" t="s">
        <v>8021</v>
      </c>
      <c r="S867" s="42">
        <v>37970</v>
      </c>
      <c r="T867" s="42">
        <v>5900</v>
      </c>
      <c r="U867" s="42"/>
      <c r="V867" s="42"/>
      <c r="W867" s="44"/>
      <c r="X867" s="42"/>
      <c r="Y867" s="42"/>
      <c r="Z867" s="42"/>
      <c r="AA867" s="42"/>
      <c r="AB867" s="42"/>
      <c r="AC867" s="41"/>
      <c r="AD867" s="42"/>
      <c r="AE867" s="42"/>
      <c r="AF867" s="42"/>
    </row>
    <row r="868" spans="1:32" s="45" customFormat="1" ht="44.25" customHeight="1" x14ac:dyDescent="0.2">
      <c r="A868" s="41" t="s">
        <v>5097</v>
      </c>
      <c r="B868" s="42">
        <v>616068008</v>
      </c>
      <c r="C868" s="41" t="s">
        <v>2367</v>
      </c>
      <c r="D868" s="42" t="s">
        <v>5098</v>
      </c>
      <c r="E868" s="42" t="s">
        <v>26</v>
      </c>
      <c r="F868" s="42" t="s">
        <v>5099</v>
      </c>
      <c r="G868" s="42" t="s">
        <v>28</v>
      </c>
      <c r="H868" s="42"/>
      <c r="I868" s="42"/>
      <c r="J868" s="42" t="s">
        <v>5427</v>
      </c>
      <c r="K868" s="42" t="s">
        <v>5100</v>
      </c>
      <c r="L868" s="42" t="s">
        <v>5314</v>
      </c>
      <c r="M868" s="42" t="s">
        <v>5101</v>
      </c>
      <c r="N868" s="42" t="s">
        <v>5428</v>
      </c>
      <c r="O868" s="43"/>
      <c r="P868" s="43"/>
      <c r="Q868" s="42">
        <v>91001</v>
      </c>
      <c r="R868" s="42" t="s">
        <v>517</v>
      </c>
      <c r="S868" s="42">
        <v>39245</v>
      </c>
      <c r="T868" s="42">
        <v>7359</v>
      </c>
      <c r="U868" s="42"/>
      <c r="V868" s="42"/>
      <c r="W868" s="44"/>
      <c r="X868" s="42"/>
      <c r="Y868" s="42"/>
      <c r="Z868" s="42"/>
      <c r="AA868" s="42"/>
      <c r="AB868" s="42"/>
      <c r="AC868" s="41"/>
      <c r="AD868" s="42"/>
      <c r="AE868" s="42"/>
      <c r="AF868" s="42"/>
    </row>
    <row r="869" spans="1:32" s="45" customFormat="1" ht="44.25" customHeight="1" x14ac:dyDescent="0.2">
      <c r="A869" s="41" t="s">
        <v>5102</v>
      </c>
      <c r="B869" s="42" t="s">
        <v>8600</v>
      </c>
      <c r="C869" s="41" t="s">
        <v>2367</v>
      </c>
      <c r="D869" s="42" t="s">
        <v>5098</v>
      </c>
      <c r="E869" s="42" t="s">
        <v>26</v>
      </c>
      <c r="F869" s="42" t="s">
        <v>5099</v>
      </c>
      <c r="G869" s="42" t="s">
        <v>28</v>
      </c>
      <c r="H869" s="42"/>
      <c r="I869" s="42"/>
      <c r="J869" s="42" t="s">
        <v>5730</v>
      </c>
      <c r="K869" s="42" t="s">
        <v>5103</v>
      </c>
      <c r="L869" s="42" t="s">
        <v>5350</v>
      </c>
      <c r="M869" s="42" t="s">
        <v>758</v>
      </c>
      <c r="N869" s="42" t="s">
        <v>5104</v>
      </c>
      <c r="O869" s="43"/>
      <c r="P869" s="43"/>
      <c r="Q869" s="42">
        <v>91001</v>
      </c>
      <c r="R869" s="42" t="s">
        <v>517</v>
      </c>
      <c r="S869" s="42">
        <v>38266</v>
      </c>
      <c r="T869" s="42">
        <v>7145</v>
      </c>
      <c r="U869" s="42"/>
      <c r="V869" s="42"/>
      <c r="W869" s="44"/>
      <c r="X869" s="42"/>
      <c r="Y869" s="42"/>
      <c r="Z869" s="42"/>
      <c r="AA869" s="42"/>
      <c r="AB869" s="42"/>
      <c r="AC869" s="41"/>
      <c r="AD869" s="42"/>
      <c r="AE869" s="42"/>
      <c r="AF869" s="42"/>
    </row>
    <row r="870" spans="1:32" s="45" customFormat="1" ht="44.25" customHeight="1" x14ac:dyDescent="0.2">
      <c r="A870" s="41" t="s">
        <v>5105</v>
      </c>
      <c r="B870" s="42">
        <v>616080008</v>
      </c>
      <c r="C870" s="41" t="s">
        <v>2367</v>
      </c>
      <c r="D870" s="42" t="s">
        <v>5098</v>
      </c>
      <c r="E870" s="42" t="s">
        <v>26</v>
      </c>
      <c r="F870" s="42" t="s">
        <v>5099</v>
      </c>
      <c r="G870" s="42" t="s">
        <v>28</v>
      </c>
      <c r="H870" s="42"/>
      <c r="I870" s="42" t="s">
        <v>2988</v>
      </c>
      <c r="J870" s="42" t="s">
        <v>8119</v>
      </c>
      <c r="K870" s="42" t="s">
        <v>5646</v>
      </c>
      <c r="L870" s="42" t="s">
        <v>47</v>
      </c>
      <c r="M870" s="42" t="s">
        <v>5360</v>
      </c>
      <c r="N870" s="42" t="s">
        <v>8120</v>
      </c>
      <c r="O870" s="43" t="s">
        <v>5647</v>
      </c>
      <c r="P870" s="43"/>
      <c r="Q870" s="42">
        <v>91001</v>
      </c>
      <c r="R870" s="42" t="s">
        <v>2469</v>
      </c>
      <c r="S870" s="42">
        <v>38595</v>
      </c>
      <c r="T870" s="42">
        <v>7188</v>
      </c>
      <c r="U870" s="42"/>
      <c r="V870" s="42"/>
      <c r="W870" s="44"/>
      <c r="X870" s="42"/>
      <c r="Y870" s="42"/>
      <c r="Z870" s="42"/>
      <c r="AA870" s="42"/>
      <c r="AB870" s="42"/>
      <c r="AC870" s="41"/>
      <c r="AD870" s="42"/>
      <c r="AE870" s="42"/>
      <c r="AF870" s="42"/>
    </row>
    <row r="871" spans="1:32" s="45" customFormat="1" ht="44.25" customHeight="1" x14ac:dyDescent="0.2">
      <c r="A871" s="41" t="s">
        <v>8022</v>
      </c>
      <c r="B871" s="42">
        <v>700124509</v>
      </c>
      <c r="C871" s="41" t="s">
        <v>72</v>
      </c>
      <c r="D871" s="42" t="s">
        <v>5106</v>
      </c>
      <c r="E871" s="42" t="s">
        <v>8023</v>
      </c>
      <c r="F871" s="42" t="s">
        <v>5107</v>
      </c>
      <c r="G871" s="42" t="s">
        <v>6094</v>
      </c>
      <c r="H871" s="42" t="s">
        <v>5108</v>
      </c>
      <c r="I871" s="42" t="s">
        <v>8024</v>
      </c>
      <c r="J871" s="42" t="s">
        <v>5109</v>
      </c>
      <c r="K871" s="42" t="s">
        <v>5110</v>
      </c>
      <c r="L871" s="42" t="s">
        <v>47</v>
      </c>
      <c r="M871" s="42" t="s">
        <v>5112</v>
      </c>
      <c r="N871" s="42" t="s">
        <v>5111</v>
      </c>
      <c r="O871" s="43" t="s">
        <v>8025</v>
      </c>
      <c r="P871" s="43"/>
      <c r="Q871" s="42">
        <v>93401</v>
      </c>
      <c r="R871" s="42" t="s">
        <v>8026</v>
      </c>
      <c r="S871" s="42">
        <v>37970</v>
      </c>
      <c r="T871" s="42">
        <v>6100</v>
      </c>
      <c r="U871" s="42"/>
      <c r="V871" s="42"/>
      <c r="W871" s="44"/>
      <c r="X871" s="42"/>
      <c r="Y871" s="42"/>
      <c r="Z871" s="42" t="s">
        <v>8468</v>
      </c>
      <c r="AA871" s="42"/>
      <c r="AB871" s="42"/>
      <c r="AC871" s="41"/>
      <c r="AD871" s="42"/>
      <c r="AE871" s="42"/>
      <c r="AF871" s="42" t="s">
        <v>8469</v>
      </c>
    </row>
    <row r="872" spans="1:32" s="45" customFormat="1" ht="44.25" customHeight="1" x14ac:dyDescent="0.2">
      <c r="A872" s="41" t="s">
        <v>8027</v>
      </c>
      <c r="B872" s="42">
        <v>702758009</v>
      </c>
      <c r="C872" s="41" t="s">
        <v>72</v>
      </c>
      <c r="D872" s="42" t="s">
        <v>5113</v>
      </c>
      <c r="E872" s="42" t="s">
        <v>8331</v>
      </c>
      <c r="F872" s="42" t="s">
        <v>5114</v>
      </c>
      <c r="G872" s="42" t="s">
        <v>8332</v>
      </c>
      <c r="H872" s="42" t="s">
        <v>8333</v>
      </c>
      <c r="I872" s="42" t="s">
        <v>6318</v>
      </c>
      <c r="J872" s="42" t="s">
        <v>6319</v>
      </c>
      <c r="K872" s="42" t="s">
        <v>5115</v>
      </c>
      <c r="L872" s="42" t="s">
        <v>5316</v>
      </c>
      <c r="M872" s="42" t="s">
        <v>5117</v>
      </c>
      <c r="N872" s="42" t="s">
        <v>5116</v>
      </c>
      <c r="O872" s="43" t="s">
        <v>6324</v>
      </c>
      <c r="P872" s="43"/>
      <c r="Q872" s="42">
        <v>93401</v>
      </c>
      <c r="R872" s="42" t="s">
        <v>8334</v>
      </c>
      <c r="S872" s="42">
        <v>37970</v>
      </c>
      <c r="T872" s="42">
        <v>6150</v>
      </c>
      <c r="U872" s="42"/>
      <c r="V872" s="42"/>
      <c r="W872" s="44"/>
      <c r="X872" s="42"/>
      <c r="Y872" s="42"/>
      <c r="Z872" s="42"/>
      <c r="AA872" s="42"/>
      <c r="AB872" s="42"/>
      <c r="AC872" s="41"/>
      <c r="AD872" s="42"/>
      <c r="AE872" s="42"/>
      <c r="AF872" s="42" t="s">
        <v>8470</v>
      </c>
    </row>
    <row r="873" spans="1:32" s="45" customFormat="1" ht="44.25" customHeight="1" x14ac:dyDescent="0.2">
      <c r="A873" s="41" t="s">
        <v>5118</v>
      </c>
      <c r="B873" s="42">
        <v>722703006</v>
      </c>
      <c r="C873" s="41" t="s">
        <v>72</v>
      </c>
      <c r="D873" s="42" t="s">
        <v>5119</v>
      </c>
      <c r="E873" s="42" t="s">
        <v>8028</v>
      </c>
      <c r="F873" s="42" t="s">
        <v>5120</v>
      </c>
      <c r="G873" s="42" t="s">
        <v>5659</v>
      </c>
      <c r="H873" s="42" t="s">
        <v>4725</v>
      </c>
      <c r="I873" s="42" t="s">
        <v>5660</v>
      </c>
      <c r="J873" s="42" t="s">
        <v>5121</v>
      </c>
      <c r="K873" s="42" t="s">
        <v>5122</v>
      </c>
      <c r="L873" s="42" t="s">
        <v>538</v>
      </c>
      <c r="M873" s="42" t="s">
        <v>1159</v>
      </c>
      <c r="N873" s="42" t="s">
        <v>8029</v>
      </c>
      <c r="O873" s="43" t="s">
        <v>5123</v>
      </c>
      <c r="P873" s="43"/>
      <c r="Q873" s="42" t="s">
        <v>5124</v>
      </c>
      <c r="R873" s="42" t="s">
        <v>8030</v>
      </c>
      <c r="S873" s="42">
        <v>37970</v>
      </c>
      <c r="T873" s="42">
        <v>6969</v>
      </c>
      <c r="U873" s="42"/>
      <c r="V873" s="42"/>
      <c r="W873" s="44"/>
      <c r="X873" s="42"/>
      <c r="Y873" s="42"/>
      <c r="Z873" s="42"/>
      <c r="AA873" s="42"/>
      <c r="AB873" s="42"/>
      <c r="AC873" s="41"/>
      <c r="AD873" s="42"/>
      <c r="AE873" s="42"/>
      <c r="AF873" s="42"/>
    </row>
    <row r="874" spans="1:32" s="45" customFormat="1" ht="44.25" customHeight="1" x14ac:dyDescent="0.2">
      <c r="A874" s="41" t="s">
        <v>8031</v>
      </c>
      <c r="B874" s="42">
        <v>818975007</v>
      </c>
      <c r="C874" s="41" t="s">
        <v>5125</v>
      </c>
      <c r="D874" s="42" t="s">
        <v>5126</v>
      </c>
      <c r="E874" s="42" t="s">
        <v>5127</v>
      </c>
      <c r="F874" s="42" t="s">
        <v>5128</v>
      </c>
      <c r="G874" s="42" t="s">
        <v>5685</v>
      </c>
      <c r="H874" s="42" t="s">
        <v>5129</v>
      </c>
      <c r="I874" s="42" t="s">
        <v>5687</v>
      </c>
      <c r="J874" s="42" t="s">
        <v>5130</v>
      </c>
      <c r="K874" s="42" t="s">
        <v>5131</v>
      </c>
      <c r="L874" s="42" t="s">
        <v>47</v>
      </c>
      <c r="M874" s="42" t="s">
        <v>623</v>
      </c>
      <c r="N874" s="42" t="s">
        <v>5132</v>
      </c>
      <c r="O874" s="43"/>
      <c r="P874" s="43"/>
      <c r="Q874" s="42">
        <v>93401</v>
      </c>
      <c r="R874" s="42" t="s">
        <v>5686</v>
      </c>
      <c r="S874" s="42">
        <v>37970</v>
      </c>
      <c r="T874" s="42">
        <v>7108</v>
      </c>
      <c r="U874" s="42"/>
      <c r="V874" s="42"/>
      <c r="W874" s="44"/>
      <c r="X874" s="42"/>
      <c r="Y874" s="42"/>
      <c r="Z874" s="42"/>
      <c r="AA874" s="42"/>
      <c r="AB874" s="42"/>
      <c r="AC874" s="41"/>
      <c r="AD874" s="42"/>
      <c r="AE874" s="42"/>
      <c r="AF874" s="42"/>
    </row>
    <row r="875" spans="1:32" s="45" customFormat="1" ht="44.25" customHeight="1" x14ac:dyDescent="0.2">
      <c r="A875" s="41" t="s">
        <v>8032</v>
      </c>
      <c r="B875" s="42">
        <v>821303001</v>
      </c>
      <c r="C875" s="41" t="s">
        <v>72</v>
      </c>
      <c r="D875" s="42" t="s">
        <v>5133</v>
      </c>
      <c r="E875" s="42" t="s">
        <v>5134</v>
      </c>
      <c r="F875" s="42" t="s">
        <v>5135</v>
      </c>
      <c r="G875" s="42" t="s">
        <v>5137</v>
      </c>
      <c r="H875" s="42" t="s">
        <v>5138</v>
      </c>
      <c r="I875" s="42" t="s">
        <v>5139</v>
      </c>
      <c r="J875" s="42" t="s">
        <v>5140</v>
      </c>
      <c r="K875" s="42" t="s">
        <v>5141</v>
      </c>
      <c r="L875" s="42" t="s">
        <v>47</v>
      </c>
      <c r="M875" s="42" t="s">
        <v>732</v>
      </c>
      <c r="N875" s="42" t="s">
        <v>5142</v>
      </c>
      <c r="O875" s="43"/>
      <c r="P875" s="43"/>
      <c r="Q875" s="42">
        <v>93401</v>
      </c>
      <c r="R875" s="42" t="s">
        <v>5136</v>
      </c>
      <c r="S875" s="42">
        <v>37970</v>
      </c>
      <c r="T875" s="42">
        <v>6250</v>
      </c>
      <c r="U875" s="42"/>
      <c r="V875" s="42"/>
      <c r="W875" s="44"/>
      <c r="X875" s="42"/>
      <c r="Y875" s="42"/>
      <c r="Z875" s="42"/>
      <c r="AA875" s="42"/>
      <c r="AB875" s="42"/>
      <c r="AC875" s="41"/>
      <c r="AD875" s="42"/>
      <c r="AE875" s="42"/>
      <c r="AF875" s="42"/>
    </row>
    <row r="876" spans="1:32" s="45" customFormat="1" ht="44.25" customHeight="1" x14ac:dyDescent="0.2">
      <c r="A876" s="41" t="s">
        <v>8033</v>
      </c>
      <c r="B876" s="42">
        <v>700183807</v>
      </c>
      <c r="C876" s="41" t="s">
        <v>72</v>
      </c>
      <c r="D876" s="42" t="s">
        <v>5143</v>
      </c>
      <c r="E876" s="42" t="s">
        <v>5144</v>
      </c>
      <c r="F876" s="42" t="s">
        <v>5145</v>
      </c>
      <c r="G876" s="42" t="s">
        <v>5146</v>
      </c>
      <c r="H876" s="42" t="s">
        <v>1673</v>
      </c>
      <c r="I876" s="42" t="s">
        <v>5147</v>
      </c>
      <c r="J876" s="42" t="s">
        <v>5148</v>
      </c>
      <c r="K876" s="42" t="s">
        <v>5149</v>
      </c>
      <c r="L876" s="42" t="s">
        <v>5317</v>
      </c>
      <c r="M876" s="42" t="s">
        <v>954</v>
      </c>
      <c r="N876" s="42" t="s">
        <v>5150</v>
      </c>
      <c r="O876" s="43"/>
      <c r="P876" s="43"/>
      <c r="Q876" s="42">
        <v>93401</v>
      </c>
      <c r="R876" s="42" t="s">
        <v>5151</v>
      </c>
      <c r="S876" s="42">
        <v>37970</v>
      </c>
      <c r="T876" s="42">
        <v>6300</v>
      </c>
      <c r="U876" s="42"/>
      <c r="V876" s="42"/>
      <c r="W876" s="44"/>
      <c r="X876" s="42"/>
      <c r="Y876" s="42"/>
      <c r="Z876" s="42"/>
      <c r="AA876" s="42"/>
      <c r="AB876" s="42"/>
      <c r="AC876" s="41"/>
      <c r="AD876" s="42"/>
      <c r="AE876" s="42"/>
      <c r="AF876" s="42"/>
    </row>
    <row r="877" spans="1:32" s="45" customFormat="1" ht="44.25" customHeight="1" x14ac:dyDescent="0.2">
      <c r="A877" s="41" t="s">
        <v>8034</v>
      </c>
      <c r="B877" s="42">
        <v>620004200</v>
      </c>
      <c r="C877" s="41"/>
      <c r="D877" s="42" t="s">
        <v>8035</v>
      </c>
      <c r="E877" s="42" t="s">
        <v>1469</v>
      </c>
      <c r="F877" s="42" t="s">
        <v>8036</v>
      </c>
      <c r="G877" s="42" t="s">
        <v>28</v>
      </c>
      <c r="H877" s="42" t="s">
        <v>6026</v>
      </c>
      <c r="I877" s="42" t="s">
        <v>6026</v>
      </c>
      <c r="J877" s="42" t="s">
        <v>8037</v>
      </c>
      <c r="K877" s="42" t="s">
        <v>8038</v>
      </c>
      <c r="L877" s="42" t="s">
        <v>47</v>
      </c>
      <c r="M877" s="42" t="s">
        <v>623</v>
      </c>
      <c r="N877" s="42">
        <v>56226751400</v>
      </c>
      <c r="O877" s="43"/>
      <c r="P877" s="43"/>
      <c r="Q877" s="42">
        <v>91001</v>
      </c>
      <c r="R877" s="42" t="s">
        <v>529</v>
      </c>
      <c r="S877" s="42">
        <v>44354</v>
      </c>
      <c r="T877" s="42">
        <v>7732</v>
      </c>
      <c r="U877" s="42"/>
      <c r="V877" s="42"/>
      <c r="W877" s="44"/>
      <c r="X877" s="42"/>
      <c r="Y877" s="42"/>
      <c r="Z877" s="42"/>
      <c r="AA877" s="42"/>
      <c r="AB877" s="42"/>
      <c r="AC877" s="41"/>
      <c r="AD877" s="42"/>
      <c r="AE877" s="42"/>
      <c r="AF877" s="42"/>
    </row>
    <row r="878" spans="1:32" s="45" customFormat="1" ht="44.25" customHeight="1" x14ac:dyDescent="0.2">
      <c r="A878" s="41" t="s">
        <v>5152</v>
      </c>
      <c r="B878" s="42">
        <v>714704001</v>
      </c>
      <c r="C878" s="41" t="s">
        <v>5153</v>
      </c>
      <c r="D878" s="42" t="s">
        <v>5154</v>
      </c>
      <c r="E878" s="42" t="s">
        <v>6068</v>
      </c>
      <c r="F878" s="42" t="s">
        <v>5155</v>
      </c>
      <c r="G878" s="42" t="s">
        <v>6069</v>
      </c>
      <c r="H878" s="42" t="s">
        <v>3871</v>
      </c>
      <c r="I878" s="42" t="s">
        <v>6071</v>
      </c>
      <c r="J878" s="42" t="s">
        <v>6070</v>
      </c>
      <c r="K878" s="42" t="s">
        <v>5156</v>
      </c>
      <c r="L878" s="42" t="s">
        <v>47</v>
      </c>
      <c r="M878" s="42" t="s">
        <v>732</v>
      </c>
      <c r="N878" s="42"/>
      <c r="O878" s="43"/>
      <c r="P878" s="43"/>
      <c r="Q878" s="42">
        <v>93105</v>
      </c>
      <c r="R878" s="42" t="s">
        <v>6083</v>
      </c>
      <c r="S878" s="42">
        <v>38957</v>
      </c>
      <c r="T878" s="42">
        <v>7334</v>
      </c>
      <c r="U878" s="42"/>
      <c r="V878" s="42"/>
      <c r="W878" s="44"/>
      <c r="X878" s="42"/>
      <c r="Y878" s="42"/>
      <c r="Z878" s="42"/>
      <c r="AA878" s="42"/>
      <c r="AB878" s="42"/>
      <c r="AC878" s="41"/>
      <c r="AD878" s="42"/>
      <c r="AE878" s="42"/>
      <c r="AF878" s="42"/>
    </row>
    <row r="879" spans="1:32" s="45" customFormat="1" ht="44.25" customHeight="1" x14ac:dyDescent="0.2">
      <c r="A879" s="41" t="s">
        <v>5157</v>
      </c>
      <c r="B879" s="42" t="s">
        <v>8601</v>
      </c>
      <c r="C879" s="41" t="s">
        <v>72</v>
      </c>
      <c r="D879" s="42" t="s">
        <v>5158</v>
      </c>
      <c r="E879" s="42" t="s">
        <v>5159</v>
      </c>
      <c r="F879" s="42" t="s">
        <v>5160</v>
      </c>
      <c r="G879" s="42" t="s">
        <v>5161</v>
      </c>
      <c r="H879" s="42" t="s">
        <v>5162</v>
      </c>
      <c r="I879" s="42" t="s">
        <v>5163</v>
      </c>
      <c r="J879" s="42" t="s">
        <v>5164</v>
      </c>
      <c r="K879" s="42" t="s">
        <v>5165</v>
      </c>
      <c r="L879" s="42" t="s">
        <v>47</v>
      </c>
      <c r="M879" s="42" t="s">
        <v>623</v>
      </c>
      <c r="N879" s="42" t="s">
        <v>5166</v>
      </c>
      <c r="O879" s="43"/>
      <c r="P879" s="43"/>
      <c r="Q879" s="42">
        <v>93401</v>
      </c>
      <c r="R879" s="42" t="s">
        <v>5167</v>
      </c>
      <c r="S879" s="42">
        <v>38659</v>
      </c>
      <c r="T879" s="42">
        <v>7214</v>
      </c>
      <c r="U879" s="42"/>
      <c r="V879" s="42"/>
      <c r="W879" s="44"/>
      <c r="X879" s="42"/>
      <c r="Y879" s="42"/>
      <c r="Z879" s="42"/>
      <c r="AA879" s="42"/>
      <c r="AB879" s="42"/>
      <c r="AC879" s="41"/>
      <c r="AD879" s="42"/>
      <c r="AE879" s="42"/>
      <c r="AF879" s="42"/>
    </row>
    <row r="880" spans="1:32" s="45" customFormat="1" ht="44.25" customHeight="1" x14ac:dyDescent="0.2">
      <c r="A880" s="41" t="s">
        <v>8039</v>
      </c>
      <c r="B880" s="42">
        <v>815184009</v>
      </c>
      <c r="C880" s="41" t="s">
        <v>5346</v>
      </c>
      <c r="D880" s="42" t="s">
        <v>5347</v>
      </c>
      <c r="E880" s="42" t="s">
        <v>8040</v>
      </c>
      <c r="F880" s="42" t="s">
        <v>5349</v>
      </c>
      <c r="G880" s="42" t="s">
        <v>28</v>
      </c>
      <c r="H880" s="42"/>
      <c r="I880" s="42"/>
      <c r="J880" s="42" t="s">
        <v>8041</v>
      </c>
      <c r="K880" s="42" t="s">
        <v>8042</v>
      </c>
      <c r="L880" s="42" t="s">
        <v>773</v>
      </c>
      <c r="M880" s="42" t="s">
        <v>1588</v>
      </c>
      <c r="N880" s="42" t="s">
        <v>5579</v>
      </c>
      <c r="O880" s="43" t="s">
        <v>5580</v>
      </c>
      <c r="P880" s="43"/>
      <c r="Q880" s="42">
        <v>93105</v>
      </c>
      <c r="R880" s="42" t="s">
        <v>8043</v>
      </c>
      <c r="S880" s="42">
        <v>38652</v>
      </c>
      <c r="T880" s="42">
        <v>7210</v>
      </c>
      <c r="U880" s="42"/>
      <c r="V880" s="42"/>
      <c r="W880" s="44"/>
      <c r="X880" s="42"/>
      <c r="Y880" s="42"/>
      <c r="Z880" s="42"/>
      <c r="AA880" s="42"/>
      <c r="AB880" s="42"/>
      <c r="AC880" s="41"/>
      <c r="AD880" s="42"/>
      <c r="AE880" s="42"/>
      <c r="AF880" s="42"/>
    </row>
    <row r="881" spans="1:32" s="45" customFormat="1" ht="44.25" customHeight="1" x14ac:dyDescent="0.2">
      <c r="A881" s="41" t="s">
        <v>8044</v>
      </c>
      <c r="B881" s="42">
        <v>719122000</v>
      </c>
      <c r="C881" s="41" t="s">
        <v>72</v>
      </c>
      <c r="D881" s="42" t="s">
        <v>5175</v>
      </c>
      <c r="E881" s="42" t="s">
        <v>8414</v>
      </c>
      <c r="F881" s="42" t="s">
        <v>5176</v>
      </c>
      <c r="G881" s="42" t="s">
        <v>6020</v>
      </c>
      <c r="H881" s="42"/>
      <c r="I881" s="42" t="s">
        <v>8045</v>
      </c>
      <c r="J881" s="42" t="s">
        <v>6021</v>
      </c>
      <c r="K881" s="42" t="s">
        <v>5177</v>
      </c>
      <c r="L881" s="42" t="s">
        <v>47</v>
      </c>
      <c r="M881" s="42" t="s">
        <v>1007</v>
      </c>
      <c r="N881" s="42" t="s">
        <v>5178</v>
      </c>
      <c r="O881" s="43"/>
      <c r="P881" s="43"/>
      <c r="Q881" s="42">
        <v>93105</v>
      </c>
      <c r="R881" s="42" t="s">
        <v>8046</v>
      </c>
      <c r="S881" s="42">
        <v>39177</v>
      </c>
      <c r="T881" s="42">
        <v>7385</v>
      </c>
      <c r="U881" s="42"/>
      <c r="V881" s="42"/>
      <c r="W881" s="44"/>
      <c r="X881" s="42"/>
      <c r="Y881" s="42"/>
      <c r="Z881" s="42"/>
      <c r="AA881" s="42"/>
      <c r="AB881" s="42"/>
      <c r="AC881" s="41"/>
      <c r="AD881" s="42"/>
      <c r="AE881" s="42"/>
      <c r="AF881" s="42"/>
    </row>
    <row r="882" spans="1:32" s="45" customFormat="1" ht="44.25" customHeight="1" x14ac:dyDescent="0.2">
      <c r="A882" s="41" t="s">
        <v>5179</v>
      </c>
      <c r="B882" s="42">
        <v>709952005</v>
      </c>
      <c r="C882" s="41" t="s">
        <v>5180</v>
      </c>
      <c r="D882" s="42" t="s">
        <v>5181</v>
      </c>
      <c r="E882" s="42" t="s">
        <v>5182</v>
      </c>
      <c r="F882" s="42" t="s">
        <v>5183</v>
      </c>
      <c r="G882" s="42" t="s">
        <v>8341</v>
      </c>
      <c r="H882" s="42" t="s">
        <v>5184</v>
      </c>
      <c r="I882" s="42" t="s">
        <v>8342</v>
      </c>
      <c r="J882" s="42" t="s">
        <v>5185</v>
      </c>
      <c r="K882" s="42" t="s">
        <v>5186</v>
      </c>
      <c r="L882" s="42" t="s">
        <v>47</v>
      </c>
      <c r="M882" s="42" t="s">
        <v>1007</v>
      </c>
      <c r="N882" s="42" t="s">
        <v>5187</v>
      </c>
      <c r="O882" s="43"/>
      <c r="P882" s="43"/>
      <c r="Q882" s="42">
        <v>93105</v>
      </c>
      <c r="R882" s="42" t="s">
        <v>8343</v>
      </c>
      <c r="S882" s="42">
        <v>39006</v>
      </c>
      <c r="T882" s="42">
        <v>7336</v>
      </c>
      <c r="U882" s="42"/>
      <c r="V882" s="42"/>
      <c r="W882" s="44"/>
      <c r="X882" s="42"/>
      <c r="Y882" s="42"/>
      <c r="Z882" s="42"/>
      <c r="AA882" s="42"/>
      <c r="AB882" s="42"/>
      <c r="AC882" s="41"/>
      <c r="AD882" s="42"/>
      <c r="AE882" s="42"/>
      <c r="AF882" s="42"/>
    </row>
    <row r="883" spans="1:32" s="45" customFormat="1" ht="44.25" customHeight="1" x14ac:dyDescent="0.2">
      <c r="A883" s="41" t="s">
        <v>5168</v>
      </c>
      <c r="B883" s="42">
        <v>707918004</v>
      </c>
      <c r="C883" s="41" t="s">
        <v>512</v>
      </c>
      <c r="D883" s="42" t="s">
        <v>5169</v>
      </c>
      <c r="E883" s="42" t="s">
        <v>1469</v>
      </c>
      <c r="F883" s="42" t="s">
        <v>5170</v>
      </c>
      <c r="G883" s="42" t="s">
        <v>28</v>
      </c>
      <c r="H883" s="42"/>
      <c r="I883" s="42"/>
      <c r="J883" s="42" t="s">
        <v>5171</v>
      </c>
      <c r="K883" s="42" t="s">
        <v>5173</v>
      </c>
      <c r="L883" s="42" t="s">
        <v>773</v>
      </c>
      <c r="M883" s="42" t="s">
        <v>1588</v>
      </c>
      <c r="N883" s="42" t="s">
        <v>5174</v>
      </c>
      <c r="O883" s="43" t="s">
        <v>5172</v>
      </c>
      <c r="P883" s="43"/>
      <c r="Q883" s="42">
        <v>93105</v>
      </c>
      <c r="R883" s="42" t="s">
        <v>5769</v>
      </c>
      <c r="S883" s="42">
        <v>38652</v>
      </c>
      <c r="T883" s="42">
        <v>7319</v>
      </c>
      <c r="U883" s="42"/>
      <c r="V883" s="42"/>
      <c r="W883" s="44"/>
      <c r="X883" s="42"/>
      <c r="Y883" s="42"/>
      <c r="Z883" s="42"/>
      <c r="AA883" s="42"/>
      <c r="AB883" s="42"/>
      <c r="AC883" s="41"/>
      <c r="AD883" s="42"/>
      <c r="AE883" s="42"/>
      <c r="AF883" s="42"/>
    </row>
    <row r="884" spans="1:32" s="45" customFormat="1" ht="44.25" customHeight="1" x14ac:dyDescent="0.2">
      <c r="A884" s="41" t="s">
        <v>5188</v>
      </c>
      <c r="B884" s="42">
        <v>609100001</v>
      </c>
      <c r="C884" s="41" t="s">
        <v>5189</v>
      </c>
      <c r="D884" s="42" t="s">
        <v>5190</v>
      </c>
      <c r="E884" s="42" t="s">
        <v>1469</v>
      </c>
      <c r="F884" s="42" t="s">
        <v>5191</v>
      </c>
      <c r="G884" s="42" t="s">
        <v>28</v>
      </c>
      <c r="H884" s="42"/>
      <c r="I884" s="42"/>
      <c r="J884" s="42" t="s">
        <v>5794</v>
      </c>
      <c r="K884" s="42" t="s">
        <v>5192</v>
      </c>
      <c r="L884" s="42" t="s">
        <v>47</v>
      </c>
      <c r="M884" s="42" t="s">
        <v>623</v>
      </c>
      <c r="N884" s="42">
        <v>229781046</v>
      </c>
      <c r="O884" s="43" t="s">
        <v>5668</v>
      </c>
      <c r="P884" s="43"/>
      <c r="Q884" s="42">
        <v>93105</v>
      </c>
      <c r="R884" s="42" t="s">
        <v>8047</v>
      </c>
      <c r="S884" s="42">
        <v>37970</v>
      </c>
      <c r="T884" s="42">
        <v>6890</v>
      </c>
      <c r="U884" s="42"/>
      <c r="V884" s="42"/>
      <c r="W884" s="44"/>
      <c r="X884" s="42"/>
      <c r="Y884" s="42"/>
      <c r="Z884" s="42"/>
      <c r="AA884" s="42"/>
      <c r="AB884" s="42"/>
      <c r="AC884" s="41"/>
      <c r="AD884" s="42"/>
      <c r="AE884" s="42"/>
      <c r="AF884" s="42"/>
    </row>
    <row r="885" spans="1:32" s="45" customFormat="1" ht="44.25" customHeight="1" x14ac:dyDescent="0.2">
      <c r="A885" s="41" t="s">
        <v>8048</v>
      </c>
      <c r="B885" s="42">
        <v>609110066</v>
      </c>
      <c r="C885" s="41" t="s">
        <v>512</v>
      </c>
      <c r="D885" s="42" t="s">
        <v>5193</v>
      </c>
      <c r="E885" s="42" t="s">
        <v>3842</v>
      </c>
      <c r="F885" s="42" t="s">
        <v>5194</v>
      </c>
      <c r="G885" s="42" t="s">
        <v>5195</v>
      </c>
      <c r="H885" s="42" t="s">
        <v>6024</v>
      </c>
      <c r="I885" s="42"/>
      <c r="J885" s="42" t="s">
        <v>6025</v>
      </c>
      <c r="K885" s="42" t="s">
        <v>5196</v>
      </c>
      <c r="L885" s="42" t="s">
        <v>309</v>
      </c>
      <c r="M885" s="42" t="s">
        <v>4084</v>
      </c>
      <c r="N885" s="42" t="s">
        <v>5458</v>
      </c>
      <c r="O885" s="43" t="s">
        <v>5459</v>
      </c>
      <c r="P885" s="43"/>
      <c r="Q885" s="42">
        <v>93105</v>
      </c>
      <c r="R885" s="42" t="s">
        <v>6043</v>
      </c>
      <c r="S885" s="42">
        <v>39582</v>
      </c>
      <c r="T885" s="42">
        <v>7391</v>
      </c>
      <c r="U885" s="42"/>
      <c r="V885" s="42"/>
      <c r="W885" s="44"/>
      <c r="X885" s="42"/>
      <c r="Y885" s="42"/>
      <c r="Z885" s="42"/>
      <c r="AA885" s="42"/>
      <c r="AB885" s="42"/>
      <c r="AC885" s="41"/>
      <c r="AD885" s="42"/>
      <c r="AE885" s="42"/>
      <c r="AF885" s="42"/>
    </row>
    <row r="886" spans="1:32" s="45" customFormat="1" ht="44.25" customHeight="1" x14ac:dyDescent="0.2">
      <c r="A886" s="41" t="s">
        <v>5197</v>
      </c>
      <c r="B886" s="42">
        <v>879129001</v>
      </c>
      <c r="C886" s="41" t="s">
        <v>512</v>
      </c>
      <c r="D886" s="42" t="s">
        <v>5198</v>
      </c>
      <c r="E886" s="42" t="s">
        <v>5199</v>
      </c>
      <c r="F886" s="42" t="s">
        <v>5200</v>
      </c>
      <c r="G886" s="42" t="s">
        <v>28</v>
      </c>
      <c r="H886" s="42"/>
      <c r="I886" s="42"/>
      <c r="J886" s="42" t="s">
        <v>5537</v>
      </c>
      <c r="K886" s="42" t="s">
        <v>5202</v>
      </c>
      <c r="L886" s="42" t="s">
        <v>48</v>
      </c>
      <c r="M886" s="42" t="s">
        <v>1232</v>
      </c>
      <c r="N886" s="42" t="s">
        <v>5203</v>
      </c>
      <c r="O886" s="43" t="s">
        <v>5201</v>
      </c>
      <c r="P886" s="43"/>
      <c r="Q886" s="42">
        <v>93105</v>
      </c>
      <c r="R886" s="42" t="s">
        <v>5536</v>
      </c>
      <c r="S886" s="42">
        <v>38824</v>
      </c>
      <c r="T886" s="42">
        <v>7318</v>
      </c>
      <c r="U886" s="42"/>
      <c r="V886" s="42"/>
      <c r="W886" s="44"/>
      <c r="X886" s="42"/>
      <c r="Y886" s="42"/>
      <c r="Z886" s="42"/>
      <c r="AA886" s="42"/>
      <c r="AB886" s="42"/>
      <c r="AC886" s="41"/>
      <c r="AD886" s="42"/>
      <c r="AE886" s="42"/>
      <c r="AF886" s="42"/>
    </row>
    <row r="887" spans="1:32" s="45" customFormat="1" ht="44.25" customHeight="1" x14ac:dyDescent="0.2">
      <c r="A887" s="41" t="s">
        <v>5745</v>
      </c>
      <c r="B887" s="42">
        <v>609110007</v>
      </c>
      <c r="C887" s="41" t="s">
        <v>5189</v>
      </c>
      <c r="D887" s="42" t="s">
        <v>5204</v>
      </c>
      <c r="E887" s="42" t="s">
        <v>26</v>
      </c>
      <c r="F887" s="42" t="s">
        <v>5205</v>
      </c>
      <c r="G887" s="42" t="s">
        <v>28</v>
      </c>
      <c r="H887" s="42"/>
      <c r="I887" s="42"/>
      <c r="J887" s="42" t="s">
        <v>5206</v>
      </c>
      <c r="K887" s="42" t="s">
        <v>5208</v>
      </c>
      <c r="L887" s="42" t="s">
        <v>47</v>
      </c>
      <c r="M887" s="42" t="s">
        <v>5210</v>
      </c>
      <c r="N887" s="42" t="s">
        <v>5209</v>
      </c>
      <c r="O887" s="43" t="s">
        <v>5207</v>
      </c>
      <c r="P887" s="43"/>
      <c r="Q887" s="42">
        <v>93105</v>
      </c>
      <c r="R887" s="42" t="s">
        <v>5746</v>
      </c>
      <c r="S887" s="42">
        <v>37970</v>
      </c>
      <c r="T887" s="42">
        <v>7100</v>
      </c>
      <c r="U887" s="42"/>
      <c r="V887" s="42"/>
      <c r="W887" s="44"/>
      <c r="X887" s="42"/>
      <c r="Y887" s="42"/>
      <c r="Z887" s="42"/>
      <c r="AA887" s="42"/>
      <c r="AB887" s="42"/>
      <c r="AC887" s="41"/>
      <c r="AD887" s="42"/>
      <c r="AE887" s="42"/>
      <c r="AF887" s="42"/>
    </row>
    <row r="888" spans="1:32" s="45" customFormat="1" ht="44.25" customHeight="1" x14ac:dyDescent="0.2">
      <c r="A888" s="41" t="s">
        <v>8049</v>
      </c>
      <c r="B888" s="42">
        <v>609210001</v>
      </c>
      <c r="C888" s="41" t="s">
        <v>5189</v>
      </c>
      <c r="D888" s="42" t="s">
        <v>5211</v>
      </c>
      <c r="E888" s="42" t="s">
        <v>26</v>
      </c>
      <c r="F888" s="42" t="s">
        <v>5212</v>
      </c>
      <c r="G888" s="42" t="s">
        <v>28</v>
      </c>
      <c r="H888" s="42"/>
      <c r="I888" s="42"/>
      <c r="J888" s="42" t="s">
        <v>5213</v>
      </c>
      <c r="K888" s="42" t="s">
        <v>5215</v>
      </c>
      <c r="L888" s="42" t="s">
        <v>538</v>
      </c>
      <c r="M888" s="42" t="s">
        <v>187</v>
      </c>
      <c r="N888" s="42" t="s">
        <v>5216</v>
      </c>
      <c r="O888" s="43" t="s">
        <v>5214</v>
      </c>
      <c r="P888" s="43"/>
      <c r="Q888" s="42">
        <v>93105</v>
      </c>
      <c r="R888" s="42" t="s">
        <v>5217</v>
      </c>
      <c r="S888" s="42">
        <v>39401</v>
      </c>
      <c r="T888" s="42">
        <v>7383</v>
      </c>
      <c r="U888" s="42"/>
      <c r="V888" s="42"/>
      <c r="W888" s="44"/>
      <c r="X888" s="42"/>
      <c r="Y888" s="42"/>
      <c r="Z888" s="42"/>
      <c r="AA888" s="42"/>
      <c r="AB888" s="42"/>
      <c r="AC888" s="41"/>
      <c r="AD888" s="42"/>
      <c r="AE888" s="42"/>
      <c r="AF888" s="42"/>
    </row>
    <row r="889" spans="1:32" s="45" customFormat="1" ht="44.25" customHeight="1" x14ac:dyDescent="0.2">
      <c r="A889" s="41" t="s">
        <v>5218</v>
      </c>
      <c r="B889" s="42" t="s">
        <v>8602</v>
      </c>
      <c r="C889" s="41" t="s">
        <v>1356</v>
      </c>
      <c r="D889" s="42" t="s">
        <v>5219</v>
      </c>
      <c r="E889" s="42" t="s">
        <v>5748</v>
      </c>
      <c r="F889" s="42" t="s">
        <v>5220</v>
      </c>
      <c r="G889" s="42" t="s">
        <v>5749</v>
      </c>
      <c r="H889" s="42" t="s">
        <v>5221</v>
      </c>
      <c r="I889" s="42"/>
      <c r="J889" s="42" t="s">
        <v>5222</v>
      </c>
      <c r="K889" s="42" t="s">
        <v>5223</v>
      </c>
      <c r="L889" s="42" t="s">
        <v>47</v>
      </c>
      <c r="M889" s="42" t="s">
        <v>1007</v>
      </c>
      <c r="N889" s="42" t="s">
        <v>5224</v>
      </c>
      <c r="O889" s="43"/>
      <c r="P889" s="43"/>
      <c r="Q889" s="42" t="s">
        <v>368</v>
      </c>
      <c r="R889" s="42" t="s">
        <v>5750</v>
      </c>
      <c r="S889" s="42">
        <v>39392</v>
      </c>
      <c r="T889" s="42">
        <v>7382</v>
      </c>
      <c r="U889" s="42"/>
      <c r="V889" s="42"/>
      <c r="W889" s="44"/>
      <c r="X889" s="42"/>
      <c r="Y889" s="42"/>
      <c r="Z889" s="42"/>
      <c r="AA889" s="42"/>
      <c r="AB889" s="42"/>
      <c r="AC889" s="41"/>
      <c r="AD889" s="42"/>
      <c r="AE889" s="42"/>
      <c r="AF889" s="42"/>
    </row>
    <row r="890" spans="1:32" s="45" customFormat="1" ht="44.25" customHeight="1" x14ac:dyDescent="0.2">
      <c r="A890" s="41" t="s">
        <v>8050</v>
      </c>
      <c r="B890" s="42">
        <v>707291001</v>
      </c>
      <c r="C890" s="41" t="s">
        <v>5225</v>
      </c>
      <c r="D890" s="42" t="s">
        <v>5226</v>
      </c>
      <c r="E890" s="42" t="s">
        <v>26</v>
      </c>
      <c r="F890" s="42" t="s">
        <v>5227</v>
      </c>
      <c r="G890" s="42" t="s">
        <v>28</v>
      </c>
      <c r="H890" s="42"/>
      <c r="I890" s="42"/>
      <c r="J890" s="42" t="s">
        <v>8335</v>
      </c>
      <c r="K890" s="42" t="s">
        <v>5228</v>
      </c>
      <c r="L890" s="42" t="s">
        <v>47</v>
      </c>
      <c r="M890" s="42" t="s">
        <v>623</v>
      </c>
      <c r="N890" s="42"/>
      <c r="O890" s="43"/>
      <c r="P890" s="43"/>
      <c r="Q890" s="42">
        <v>93105</v>
      </c>
      <c r="R890" s="42" t="s">
        <v>8336</v>
      </c>
      <c r="S890" s="42">
        <v>37970</v>
      </c>
      <c r="T890" s="42">
        <v>7134</v>
      </c>
      <c r="U890" s="42"/>
      <c r="V890" s="42"/>
      <c r="W890" s="44"/>
      <c r="X890" s="42"/>
      <c r="Y890" s="42"/>
      <c r="Z890" s="42"/>
      <c r="AA890" s="42"/>
      <c r="AB890" s="42"/>
      <c r="AC890" s="41"/>
      <c r="AD890" s="42"/>
      <c r="AE890" s="42"/>
      <c r="AF890" s="42"/>
    </row>
    <row r="891" spans="1:32" s="45" customFormat="1" ht="44.25" customHeight="1" x14ac:dyDescent="0.2">
      <c r="A891" s="41" t="s">
        <v>8051</v>
      </c>
      <c r="B891" s="42">
        <v>721600009</v>
      </c>
      <c r="C891" s="41" t="s">
        <v>5229</v>
      </c>
      <c r="D891" s="42" t="s">
        <v>5230</v>
      </c>
      <c r="E891" s="42" t="s">
        <v>5231</v>
      </c>
      <c r="F891" s="42" t="s">
        <v>5232</v>
      </c>
      <c r="G891" s="42" t="s">
        <v>28</v>
      </c>
      <c r="H891" s="42"/>
      <c r="I891" s="42"/>
      <c r="J891" s="42" t="s">
        <v>5233</v>
      </c>
      <c r="K891" s="42" t="s">
        <v>5235</v>
      </c>
      <c r="L891" s="42" t="s">
        <v>47</v>
      </c>
      <c r="M891" s="42" t="s">
        <v>1451</v>
      </c>
      <c r="N891" s="42" t="s">
        <v>5236</v>
      </c>
      <c r="O891" s="43" t="s">
        <v>5234</v>
      </c>
      <c r="P891" s="43"/>
      <c r="Q891" s="42" t="s">
        <v>257</v>
      </c>
      <c r="R891" s="42" t="s">
        <v>5237</v>
      </c>
      <c r="S891" s="42">
        <v>40021</v>
      </c>
      <c r="T891" s="42">
        <v>7414</v>
      </c>
      <c r="U891" s="42"/>
      <c r="V891" s="42"/>
      <c r="W891" s="44"/>
      <c r="X891" s="42"/>
      <c r="Y891" s="42"/>
      <c r="Z891" s="42"/>
      <c r="AA891" s="42"/>
      <c r="AB891" s="42"/>
      <c r="AC891" s="41"/>
      <c r="AD891" s="42"/>
      <c r="AE891" s="42"/>
      <c r="AF891" s="42"/>
    </row>
    <row r="892" spans="1:32" s="45" customFormat="1" ht="44.25" customHeight="1" x14ac:dyDescent="0.2">
      <c r="A892" s="41" t="s">
        <v>8471</v>
      </c>
      <c r="B892" s="42">
        <v>651902371</v>
      </c>
      <c r="C892" s="41"/>
      <c r="D892" s="42" t="s">
        <v>8472</v>
      </c>
      <c r="E892" s="42" t="s">
        <v>8473</v>
      </c>
      <c r="F892" s="42" t="s">
        <v>8474</v>
      </c>
      <c r="G892" s="42" t="s">
        <v>8475</v>
      </c>
      <c r="H892" s="42" t="s">
        <v>8476</v>
      </c>
      <c r="I892" s="42" t="s">
        <v>8477</v>
      </c>
      <c r="J892" s="42" t="s">
        <v>8478</v>
      </c>
      <c r="K892" s="42" t="s">
        <v>8479</v>
      </c>
      <c r="L892" s="42" t="s">
        <v>538</v>
      </c>
      <c r="M892" s="42" t="s">
        <v>3328</v>
      </c>
      <c r="N892" s="42" t="s">
        <v>8480</v>
      </c>
      <c r="O892" s="43" t="s">
        <v>8481</v>
      </c>
      <c r="P892" s="43"/>
      <c r="Q892" s="42">
        <v>93401</v>
      </c>
      <c r="R892" s="42" t="s">
        <v>6404</v>
      </c>
      <c r="S892" s="42">
        <v>44469</v>
      </c>
      <c r="T892" s="42">
        <v>7738</v>
      </c>
      <c r="U892" s="42"/>
      <c r="V892" s="42"/>
      <c r="W892" s="44"/>
      <c r="X892" s="42"/>
      <c r="Y892" s="42"/>
      <c r="Z892" s="42"/>
      <c r="AA892" s="42"/>
      <c r="AB892" s="42"/>
      <c r="AC892" s="41"/>
      <c r="AD892" s="42"/>
      <c r="AE892" s="42"/>
      <c r="AF892" s="42"/>
    </row>
  </sheetData>
  <autoFilter ref="A2:AF892"/>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548"/>
  <sheetViews>
    <sheetView topLeftCell="A189" workbookViewId="0">
      <selection activeCell="E5" sqref="E5:E238"/>
    </sheetView>
  </sheetViews>
  <sheetFormatPr baseColWidth="10" defaultRowHeight="11.25" x14ac:dyDescent="0.2"/>
  <cols>
    <col min="1" max="1" width="106.5703125" style="1" bestFit="1" customWidth="1"/>
    <col min="2" max="2" width="13.5703125" style="1" bestFit="1" customWidth="1"/>
    <col min="3" max="3" width="12.85546875" style="3" bestFit="1" customWidth="1"/>
    <col min="4" max="4" width="8.140625" style="3" bestFit="1" customWidth="1"/>
    <col min="5" max="5" width="14.85546875" style="1" customWidth="1"/>
    <col min="6" max="6" width="10.7109375" style="3" customWidth="1"/>
    <col min="7" max="7" width="15.85546875" style="3" customWidth="1"/>
    <col min="8" max="16384" width="11.42578125" style="1"/>
  </cols>
  <sheetData>
    <row r="3" spans="1:7" x14ac:dyDescent="0.2">
      <c r="A3" s="114"/>
      <c r="B3" s="114"/>
      <c r="C3" s="114"/>
      <c r="D3" s="114"/>
      <c r="E3" s="114"/>
      <c r="F3" s="115" t="s">
        <v>8322</v>
      </c>
      <c r="G3" s="114"/>
    </row>
    <row r="4" spans="1:7" x14ac:dyDescent="0.2">
      <c r="A4" s="115" t="s">
        <v>6499</v>
      </c>
      <c r="B4" s="115" t="s">
        <v>6500</v>
      </c>
      <c r="C4" s="115" t="s">
        <v>8129</v>
      </c>
      <c r="D4" s="115" t="s">
        <v>8121</v>
      </c>
      <c r="E4" s="115" t="s">
        <v>13</v>
      </c>
      <c r="F4" s="114" t="s">
        <v>8514</v>
      </c>
      <c r="G4" s="114" t="s">
        <v>8384</v>
      </c>
    </row>
    <row r="5" spans="1:7" x14ac:dyDescent="0.2">
      <c r="A5" s="114" t="s">
        <v>6477</v>
      </c>
      <c r="B5" s="114">
        <v>704164009</v>
      </c>
      <c r="C5" s="114">
        <v>1020313</v>
      </c>
      <c r="D5" s="114">
        <v>2</v>
      </c>
      <c r="E5" s="114" t="s">
        <v>6343</v>
      </c>
      <c r="F5" s="116">
        <v>5861561</v>
      </c>
      <c r="G5" s="116">
        <v>24144048</v>
      </c>
    </row>
    <row r="6" spans="1:7" x14ac:dyDescent="0.2">
      <c r="A6" s="114" t="s">
        <v>6477</v>
      </c>
      <c r="B6" s="114">
        <v>704164009</v>
      </c>
      <c r="C6" s="114">
        <v>1020367</v>
      </c>
      <c r="D6" s="114">
        <v>2</v>
      </c>
      <c r="E6" s="114" t="s">
        <v>6344</v>
      </c>
      <c r="F6" s="116">
        <v>7910031</v>
      </c>
      <c r="G6" s="116">
        <v>30010425</v>
      </c>
    </row>
    <row r="7" spans="1:7" x14ac:dyDescent="0.2">
      <c r="A7" s="114" t="s">
        <v>6478</v>
      </c>
      <c r="B7" s="114">
        <v>818329008</v>
      </c>
      <c r="C7" s="114">
        <v>1050722</v>
      </c>
      <c r="D7" s="114">
        <v>5</v>
      </c>
      <c r="E7" s="114" t="s">
        <v>6685</v>
      </c>
      <c r="F7" s="116"/>
      <c r="G7" s="116">
        <v>8786132</v>
      </c>
    </row>
    <row r="8" spans="1:7" x14ac:dyDescent="0.2">
      <c r="A8" s="114" t="s">
        <v>6478</v>
      </c>
      <c r="B8" s="114">
        <v>818329008</v>
      </c>
      <c r="C8" s="114">
        <v>1050894</v>
      </c>
      <c r="D8" s="114">
        <v>5</v>
      </c>
      <c r="E8" s="114" t="s">
        <v>6345</v>
      </c>
      <c r="F8" s="116"/>
      <c r="G8" s="116">
        <v>5020646</v>
      </c>
    </row>
    <row r="9" spans="1:7" x14ac:dyDescent="0.2">
      <c r="A9" s="114" t="s">
        <v>6478</v>
      </c>
      <c r="B9" s="114">
        <v>818329008</v>
      </c>
      <c r="C9" s="114">
        <v>1050981</v>
      </c>
      <c r="D9" s="114">
        <v>5</v>
      </c>
      <c r="E9" s="114" t="s">
        <v>6348</v>
      </c>
      <c r="F9" s="116">
        <v>1448647</v>
      </c>
      <c r="G9" s="116">
        <v>6438432</v>
      </c>
    </row>
    <row r="10" spans="1:7" x14ac:dyDescent="0.2">
      <c r="A10" s="114" t="s">
        <v>6478</v>
      </c>
      <c r="B10" s="114">
        <v>818329008</v>
      </c>
      <c r="C10" s="114">
        <v>1050982</v>
      </c>
      <c r="D10" s="114">
        <v>5</v>
      </c>
      <c r="E10" s="114" t="s">
        <v>6346</v>
      </c>
      <c r="F10" s="116">
        <v>7082275</v>
      </c>
      <c r="G10" s="116">
        <v>27363336</v>
      </c>
    </row>
    <row r="11" spans="1:7" x14ac:dyDescent="0.2">
      <c r="A11" s="114" t="s">
        <v>6478</v>
      </c>
      <c r="B11" s="114">
        <v>818329008</v>
      </c>
      <c r="C11" s="114">
        <v>1050985</v>
      </c>
      <c r="D11" s="114">
        <v>5</v>
      </c>
      <c r="E11" s="114" t="s">
        <v>6349</v>
      </c>
      <c r="F11" s="116">
        <v>5342568</v>
      </c>
      <c r="G11" s="116">
        <v>18862536</v>
      </c>
    </row>
    <row r="12" spans="1:7" x14ac:dyDescent="0.2">
      <c r="A12" s="114" t="s">
        <v>6478</v>
      </c>
      <c r="B12" s="114">
        <v>818329008</v>
      </c>
      <c r="C12" s="114">
        <v>1050986</v>
      </c>
      <c r="D12" s="114">
        <v>5</v>
      </c>
      <c r="E12" s="114" t="s">
        <v>6346</v>
      </c>
      <c r="F12" s="116">
        <v>3270960</v>
      </c>
      <c r="G12" s="116">
        <v>11775456</v>
      </c>
    </row>
    <row r="13" spans="1:7" x14ac:dyDescent="0.2">
      <c r="A13" s="114" t="s">
        <v>6478</v>
      </c>
      <c r="B13" s="114">
        <v>818329008</v>
      </c>
      <c r="C13" s="114">
        <v>1050987</v>
      </c>
      <c r="D13" s="114">
        <v>5</v>
      </c>
      <c r="E13" s="114" t="s">
        <v>6348</v>
      </c>
      <c r="F13" s="116">
        <v>327096</v>
      </c>
      <c r="G13" s="116">
        <v>1090320</v>
      </c>
    </row>
    <row r="14" spans="1:7" x14ac:dyDescent="0.2">
      <c r="A14" s="114" t="s">
        <v>6478</v>
      </c>
      <c r="B14" s="114">
        <v>818329008</v>
      </c>
      <c r="C14" s="114">
        <v>1050994</v>
      </c>
      <c r="D14" s="114">
        <v>5</v>
      </c>
      <c r="E14" s="114" t="s">
        <v>6348</v>
      </c>
      <c r="F14" s="116">
        <v>4268880</v>
      </c>
      <c r="G14" s="116">
        <v>17217816</v>
      </c>
    </row>
    <row r="15" spans="1:7" x14ac:dyDescent="0.2">
      <c r="A15" s="114" t="s">
        <v>6478</v>
      </c>
      <c r="B15" s="114">
        <v>818329008</v>
      </c>
      <c r="C15" s="114">
        <v>1051018</v>
      </c>
      <c r="D15" s="114">
        <v>5</v>
      </c>
      <c r="E15" s="114" t="s">
        <v>6349</v>
      </c>
      <c r="F15" s="116">
        <v>3557400</v>
      </c>
      <c r="G15" s="116">
        <v>8253168</v>
      </c>
    </row>
    <row r="16" spans="1:7" x14ac:dyDescent="0.2">
      <c r="A16" s="114" t="s">
        <v>6478</v>
      </c>
      <c r="B16" s="114">
        <v>818329008</v>
      </c>
      <c r="C16" s="114">
        <v>1051019</v>
      </c>
      <c r="D16" s="114">
        <v>5</v>
      </c>
      <c r="E16" s="114" t="s">
        <v>6685</v>
      </c>
      <c r="F16" s="116">
        <v>3130512</v>
      </c>
      <c r="G16" s="116">
        <v>13375824</v>
      </c>
    </row>
    <row r="17" spans="1:7" x14ac:dyDescent="0.2">
      <c r="A17" s="114" t="s">
        <v>6478</v>
      </c>
      <c r="B17" s="114">
        <v>818329008</v>
      </c>
      <c r="C17" s="114">
        <v>1051020</v>
      </c>
      <c r="D17" s="114">
        <v>5</v>
      </c>
      <c r="E17" s="114" t="s">
        <v>6347</v>
      </c>
      <c r="F17" s="116"/>
      <c r="G17" s="116">
        <v>2134440</v>
      </c>
    </row>
    <row r="18" spans="1:7" x14ac:dyDescent="0.2">
      <c r="A18" s="114" t="s">
        <v>6478</v>
      </c>
      <c r="B18" s="114">
        <v>818329008</v>
      </c>
      <c r="C18" s="114">
        <v>1051297</v>
      </c>
      <c r="D18" s="114">
        <v>5</v>
      </c>
      <c r="E18" s="114" t="s">
        <v>6349</v>
      </c>
      <c r="F18" s="116">
        <v>7261047</v>
      </c>
      <c r="G18" s="116">
        <v>28901898</v>
      </c>
    </row>
    <row r="19" spans="1:7" x14ac:dyDescent="0.2">
      <c r="A19" s="114" t="s">
        <v>6478</v>
      </c>
      <c r="B19" s="114">
        <v>818329008</v>
      </c>
      <c r="C19" s="114">
        <v>1051298</v>
      </c>
      <c r="D19" s="114">
        <v>5</v>
      </c>
      <c r="E19" s="114" t="s">
        <v>6349</v>
      </c>
      <c r="F19" s="116">
        <v>2379106</v>
      </c>
      <c r="G19" s="116">
        <v>11286997</v>
      </c>
    </row>
    <row r="20" spans="1:7" x14ac:dyDescent="0.2">
      <c r="A20" s="114" t="s">
        <v>6478</v>
      </c>
      <c r="B20" s="114">
        <v>818329008</v>
      </c>
      <c r="C20" s="114">
        <v>1051352</v>
      </c>
      <c r="D20" s="114">
        <v>5</v>
      </c>
      <c r="E20" s="114" t="s">
        <v>6346</v>
      </c>
      <c r="F20" s="116">
        <v>4387460</v>
      </c>
      <c r="G20" s="116">
        <v>24142888</v>
      </c>
    </row>
    <row r="21" spans="1:7" x14ac:dyDescent="0.2">
      <c r="A21" s="114" t="s">
        <v>6478</v>
      </c>
      <c r="B21" s="114">
        <v>818329008</v>
      </c>
      <c r="C21" s="114">
        <v>1051353</v>
      </c>
      <c r="D21" s="114">
        <v>5</v>
      </c>
      <c r="E21" s="114" t="s">
        <v>6346</v>
      </c>
      <c r="F21" s="116">
        <v>7391507</v>
      </c>
      <c r="G21" s="116">
        <v>39258666</v>
      </c>
    </row>
    <row r="22" spans="1:7" x14ac:dyDescent="0.2">
      <c r="A22" s="114" t="s">
        <v>6478</v>
      </c>
      <c r="B22" s="114">
        <v>818329008</v>
      </c>
      <c r="C22" s="114">
        <v>1051354</v>
      </c>
      <c r="D22" s="114">
        <v>5</v>
      </c>
      <c r="E22" s="114" t="s">
        <v>6349</v>
      </c>
      <c r="F22" s="116">
        <v>15550058</v>
      </c>
      <c r="G22" s="116">
        <v>68336577</v>
      </c>
    </row>
    <row r="23" spans="1:7" x14ac:dyDescent="0.2">
      <c r="A23" s="114" t="s">
        <v>6478</v>
      </c>
      <c r="B23" s="114">
        <v>818329008</v>
      </c>
      <c r="C23" s="114">
        <v>1050723</v>
      </c>
      <c r="D23" s="114">
        <v>5</v>
      </c>
      <c r="E23" s="114" t="s">
        <v>6349</v>
      </c>
      <c r="F23" s="116"/>
      <c r="G23" s="116">
        <v>9832099</v>
      </c>
    </row>
    <row r="24" spans="1:7" x14ac:dyDescent="0.2">
      <c r="A24" s="114" t="s">
        <v>6478</v>
      </c>
      <c r="B24" s="114">
        <v>818329008</v>
      </c>
      <c r="C24" s="114">
        <v>1050738</v>
      </c>
      <c r="D24" s="114">
        <v>5</v>
      </c>
      <c r="E24" s="114" t="s">
        <v>6348</v>
      </c>
      <c r="F24" s="116"/>
      <c r="G24" s="116">
        <v>2510323</v>
      </c>
    </row>
    <row r="25" spans="1:7" x14ac:dyDescent="0.2">
      <c r="A25" s="114" t="s">
        <v>6478</v>
      </c>
      <c r="B25" s="114">
        <v>818329008</v>
      </c>
      <c r="C25" s="114">
        <v>1050739</v>
      </c>
      <c r="D25" s="114">
        <v>5</v>
      </c>
      <c r="E25" s="114" t="s">
        <v>6346</v>
      </c>
      <c r="F25" s="116"/>
      <c r="G25" s="116">
        <v>6275808</v>
      </c>
    </row>
    <row r="26" spans="1:7" x14ac:dyDescent="0.2">
      <c r="A26" s="114" t="s">
        <v>6478</v>
      </c>
      <c r="B26" s="114">
        <v>818329008</v>
      </c>
      <c r="C26" s="114">
        <v>1050787</v>
      </c>
      <c r="D26" s="114">
        <v>5</v>
      </c>
      <c r="E26" s="114" t="s">
        <v>6346</v>
      </c>
      <c r="F26" s="116"/>
      <c r="G26" s="116">
        <v>2845920</v>
      </c>
    </row>
    <row r="27" spans="1:7" x14ac:dyDescent="0.2">
      <c r="A27" s="114" t="s">
        <v>6478</v>
      </c>
      <c r="B27" s="114">
        <v>818329008</v>
      </c>
      <c r="C27" s="114">
        <v>1050788</v>
      </c>
      <c r="D27" s="114">
        <v>5</v>
      </c>
      <c r="E27" s="114" t="s">
        <v>6348</v>
      </c>
      <c r="F27" s="116"/>
      <c r="G27" s="116">
        <v>1280664</v>
      </c>
    </row>
    <row r="28" spans="1:7" x14ac:dyDescent="0.2">
      <c r="A28" s="114" t="s">
        <v>6478</v>
      </c>
      <c r="B28" s="114">
        <v>818329008</v>
      </c>
      <c r="C28" s="114">
        <v>1051356</v>
      </c>
      <c r="D28" s="114">
        <v>5</v>
      </c>
      <c r="E28" s="114" t="s">
        <v>8417</v>
      </c>
      <c r="F28" s="116">
        <v>7683984</v>
      </c>
      <c r="G28" s="116">
        <v>17644704</v>
      </c>
    </row>
    <row r="29" spans="1:7" x14ac:dyDescent="0.2">
      <c r="A29" s="114" t="s">
        <v>6491</v>
      </c>
      <c r="B29" s="114">
        <v>735534009</v>
      </c>
      <c r="C29" s="114">
        <v>1090483</v>
      </c>
      <c r="D29" s="114">
        <v>9</v>
      </c>
      <c r="E29" s="114" t="s">
        <v>181</v>
      </c>
      <c r="F29" s="116">
        <v>1769645</v>
      </c>
      <c r="G29" s="116">
        <v>6606674</v>
      </c>
    </row>
    <row r="30" spans="1:7" x14ac:dyDescent="0.2">
      <c r="A30" s="114" t="s">
        <v>6491</v>
      </c>
      <c r="B30" s="114">
        <v>735534009</v>
      </c>
      <c r="C30" s="114">
        <v>1090484</v>
      </c>
      <c r="D30" s="114">
        <v>9</v>
      </c>
      <c r="E30" s="114" t="s">
        <v>181</v>
      </c>
      <c r="F30" s="116">
        <v>1947241</v>
      </c>
      <c r="G30" s="116">
        <v>7339602</v>
      </c>
    </row>
    <row r="31" spans="1:7" x14ac:dyDescent="0.2">
      <c r="A31" s="114" t="s">
        <v>6491</v>
      </c>
      <c r="B31" s="114">
        <v>735534009</v>
      </c>
      <c r="C31" s="114">
        <v>1090503</v>
      </c>
      <c r="D31" s="114">
        <v>9</v>
      </c>
      <c r="E31" s="114" t="s">
        <v>6381</v>
      </c>
      <c r="F31" s="116"/>
      <c r="G31" s="116">
        <v>6463417</v>
      </c>
    </row>
    <row r="32" spans="1:7" x14ac:dyDescent="0.2">
      <c r="A32" s="114" t="s">
        <v>6491</v>
      </c>
      <c r="B32" s="114">
        <v>735534009</v>
      </c>
      <c r="C32" s="114">
        <v>1090505</v>
      </c>
      <c r="D32" s="114">
        <v>9</v>
      </c>
      <c r="E32" s="114" t="s">
        <v>6381</v>
      </c>
      <c r="F32" s="116"/>
      <c r="G32" s="116">
        <v>2018448</v>
      </c>
    </row>
    <row r="33" spans="1:7" x14ac:dyDescent="0.2">
      <c r="A33" s="114" t="s">
        <v>6491</v>
      </c>
      <c r="B33" s="114">
        <v>735534009</v>
      </c>
      <c r="C33" s="114">
        <v>1090646</v>
      </c>
      <c r="D33" s="114">
        <v>9</v>
      </c>
      <c r="E33" s="114" t="s">
        <v>6381</v>
      </c>
      <c r="F33" s="116">
        <v>3106098</v>
      </c>
      <c r="G33" s="116">
        <v>10993514</v>
      </c>
    </row>
    <row r="34" spans="1:7" x14ac:dyDescent="0.2">
      <c r="A34" s="114" t="s">
        <v>6491</v>
      </c>
      <c r="B34" s="114">
        <v>735534009</v>
      </c>
      <c r="C34" s="114">
        <v>1090647</v>
      </c>
      <c r="D34" s="114">
        <v>9</v>
      </c>
      <c r="E34" s="114" t="s">
        <v>181</v>
      </c>
      <c r="F34" s="116">
        <v>9625779</v>
      </c>
      <c r="G34" s="116">
        <v>37310310</v>
      </c>
    </row>
    <row r="35" spans="1:7" x14ac:dyDescent="0.2">
      <c r="A35" s="114" t="s">
        <v>6479</v>
      </c>
      <c r="B35" s="114">
        <v>817951724</v>
      </c>
      <c r="C35" s="114">
        <v>1080706</v>
      </c>
      <c r="D35" s="114">
        <v>8</v>
      </c>
      <c r="E35" s="114" t="s">
        <v>148</v>
      </c>
      <c r="F35" s="116"/>
      <c r="G35" s="116">
        <v>2861768</v>
      </c>
    </row>
    <row r="36" spans="1:7" x14ac:dyDescent="0.2">
      <c r="A36" s="114" t="s">
        <v>6479</v>
      </c>
      <c r="B36" s="114">
        <v>817951724</v>
      </c>
      <c r="C36" s="114">
        <v>1080940</v>
      </c>
      <c r="D36" s="114">
        <v>8</v>
      </c>
      <c r="E36" s="114" t="s">
        <v>148</v>
      </c>
      <c r="F36" s="116"/>
      <c r="G36" s="116">
        <v>917477</v>
      </c>
    </row>
    <row r="37" spans="1:7" x14ac:dyDescent="0.2">
      <c r="A37" s="114" t="s">
        <v>6481</v>
      </c>
      <c r="B37" s="114">
        <v>719400000</v>
      </c>
      <c r="C37" s="114">
        <v>1060377</v>
      </c>
      <c r="D37" s="114">
        <v>6</v>
      </c>
      <c r="E37" s="114" t="s">
        <v>6367</v>
      </c>
      <c r="F37" s="116">
        <v>8944320</v>
      </c>
      <c r="G37" s="116">
        <v>36591456</v>
      </c>
    </row>
    <row r="38" spans="1:7" x14ac:dyDescent="0.2">
      <c r="A38" s="114" t="s">
        <v>6481</v>
      </c>
      <c r="B38" s="114">
        <v>719400000</v>
      </c>
      <c r="C38" s="114">
        <v>1131939</v>
      </c>
      <c r="D38" s="114">
        <v>13</v>
      </c>
      <c r="E38" s="114" t="s">
        <v>5557</v>
      </c>
      <c r="F38" s="116">
        <v>1962576</v>
      </c>
      <c r="G38" s="116">
        <v>8068368</v>
      </c>
    </row>
    <row r="39" spans="1:7" x14ac:dyDescent="0.2">
      <c r="A39" s="114" t="s">
        <v>6481</v>
      </c>
      <c r="B39" s="114">
        <v>719400000</v>
      </c>
      <c r="C39" s="114">
        <v>1131940</v>
      </c>
      <c r="D39" s="114">
        <v>13</v>
      </c>
      <c r="E39" s="114" t="s">
        <v>6369</v>
      </c>
      <c r="F39" s="116">
        <v>3052896</v>
      </c>
      <c r="G39" s="116">
        <v>12211584</v>
      </c>
    </row>
    <row r="40" spans="1:7" x14ac:dyDescent="0.2">
      <c r="A40" s="114" t="s">
        <v>6481</v>
      </c>
      <c r="B40" s="114">
        <v>719400000</v>
      </c>
      <c r="C40" s="114">
        <v>1131941</v>
      </c>
      <c r="D40" s="114">
        <v>13</v>
      </c>
      <c r="E40" s="114" t="s">
        <v>6380</v>
      </c>
      <c r="F40" s="116">
        <v>4797408</v>
      </c>
      <c r="G40" s="116">
        <v>17008992</v>
      </c>
    </row>
    <row r="41" spans="1:7" x14ac:dyDescent="0.2">
      <c r="A41" s="114" t="s">
        <v>6481</v>
      </c>
      <c r="B41" s="114">
        <v>719400000</v>
      </c>
      <c r="C41" s="114">
        <v>1131942</v>
      </c>
      <c r="D41" s="114">
        <v>13</v>
      </c>
      <c r="E41" s="114" t="s">
        <v>6373</v>
      </c>
      <c r="F41" s="116">
        <v>1962576</v>
      </c>
      <c r="G41" s="116">
        <v>6541920</v>
      </c>
    </row>
    <row r="42" spans="1:7" x14ac:dyDescent="0.2">
      <c r="A42" s="114" t="s">
        <v>6481</v>
      </c>
      <c r="B42" s="114">
        <v>719400000</v>
      </c>
      <c r="C42" s="114">
        <v>1132529</v>
      </c>
      <c r="D42" s="114">
        <v>13</v>
      </c>
      <c r="E42" s="114" t="s">
        <v>6378</v>
      </c>
      <c r="F42" s="116">
        <v>3210385</v>
      </c>
      <c r="G42" s="116">
        <v>14549098</v>
      </c>
    </row>
    <row r="43" spans="1:7" x14ac:dyDescent="0.2">
      <c r="A43" s="114" t="s">
        <v>6481</v>
      </c>
      <c r="B43" s="114">
        <v>719400000</v>
      </c>
      <c r="C43" s="114">
        <v>1132581</v>
      </c>
      <c r="D43" s="114">
        <v>13</v>
      </c>
      <c r="E43" s="114" t="s">
        <v>5557</v>
      </c>
      <c r="F43" s="116">
        <v>6722145</v>
      </c>
      <c r="G43" s="116">
        <v>31073563</v>
      </c>
    </row>
    <row r="44" spans="1:7" x14ac:dyDescent="0.2">
      <c r="A44" s="114" t="s">
        <v>6481</v>
      </c>
      <c r="B44" s="114">
        <v>719400000</v>
      </c>
      <c r="C44" s="114">
        <v>1132582</v>
      </c>
      <c r="D44" s="114">
        <v>13</v>
      </c>
      <c r="E44" s="114" t="s">
        <v>6373</v>
      </c>
      <c r="F44" s="116">
        <v>6445553</v>
      </c>
      <c r="G44" s="116">
        <v>25782212</v>
      </c>
    </row>
    <row r="45" spans="1:7" x14ac:dyDescent="0.2">
      <c r="A45" s="114" t="s">
        <v>6481</v>
      </c>
      <c r="B45" s="114">
        <v>719400000</v>
      </c>
      <c r="C45" s="114">
        <v>1132583</v>
      </c>
      <c r="D45" s="114">
        <v>13</v>
      </c>
      <c r="E45" s="114" t="s">
        <v>6380</v>
      </c>
      <c r="F45" s="116">
        <v>14593895</v>
      </c>
      <c r="G45" s="116">
        <v>62768646</v>
      </c>
    </row>
    <row r="46" spans="1:7" x14ac:dyDescent="0.2">
      <c r="A46" s="114" t="s">
        <v>6481</v>
      </c>
      <c r="B46" s="114">
        <v>719400000</v>
      </c>
      <c r="C46" s="114">
        <v>1132584</v>
      </c>
      <c r="D46" s="114">
        <v>13</v>
      </c>
      <c r="E46" s="114" t="s">
        <v>6373</v>
      </c>
      <c r="F46" s="116">
        <v>7067984</v>
      </c>
      <c r="G46" s="116">
        <v>28271936</v>
      </c>
    </row>
    <row r="47" spans="1:7" x14ac:dyDescent="0.2">
      <c r="A47" s="114" t="s">
        <v>6481</v>
      </c>
      <c r="B47" s="114">
        <v>719400000</v>
      </c>
      <c r="C47" s="114">
        <v>1132585</v>
      </c>
      <c r="D47" s="114">
        <v>13</v>
      </c>
      <c r="E47" s="114" t="s">
        <v>6373</v>
      </c>
      <c r="F47" s="116">
        <v>11107109</v>
      </c>
      <c r="G47" s="116">
        <v>45265210</v>
      </c>
    </row>
    <row r="48" spans="1:7" x14ac:dyDescent="0.2">
      <c r="A48" s="114" t="s">
        <v>6481</v>
      </c>
      <c r="B48" s="114">
        <v>719400000</v>
      </c>
      <c r="C48" s="114">
        <v>1132587</v>
      </c>
      <c r="D48" s="114">
        <v>13</v>
      </c>
      <c r="E48" s="114" t="s">
        <v>6380</v>
      </c>
      <c r="F48" s="116">
        <v>4238634</v>
      </c>
      <c r="G48" s="116">
        <v>23929505</v>
      </c>
    </row>
    <row r="49" spans="1:7" x14ac:dyDescent="0.2">
      <c r="A49" s="114" t="s">
        <v>6481</v>
      </c>
      <c r="B49" s="114">
        <v>719400000</v>
      </c>
      <c r="C49" s="114">
        <v>1060311</v>
      </c>
      <c r="D49" s="114">
        <v>6</v>
      </c>
      <c r="E49" s="114" t="s">
        <v>6367</v>
      </c>
      <c r="F49" s="116"/>
      <c r="G49" s="116">
        <v>5758553</v>
      </c>
    </row>
    <row r="50" spans="1:7" x14ac:dyDescent="0.2">
      <c r="A50" s="114" t="s">
        <v>6481</v>
      </c>
      <c r="B50" s="114">
        <v>719400000</v>
      </c>
      <c r="C50" s="114">
        <v>1131910</v>
      </c>
      <c r="D50" s="114">
        <v>13</v>
      </c>
      <c r="E50" s="114" t="s">
        <v>6379</v>
      </c>
      <c r="F50" s="116"/>
      <c r="G50" s="116">
        <v>7964880</v>
      </c>
    </row>
    <row r="51" spans="1:7" x14ac:dyDescent="0.2">
      <c r="A51" s="114" t="s">
        <v>6481</v>
      </c>
      <c r="B51" s="114">
        <v>719400000</v>
      </c>
      <c r="C51" s="114">
        <v>1131958</v>
      </c>
      <c r="D51" s="114">
        <v>13</v>
      </c>
      <c r="E51" s="114" t="s">
        <v>6380</v>
      </c>
      <c r="F51" s="116"/>
      <c r="G51" s="116">
        <v>5794589</v>
      </c>
    </row>
    <row r="52" spans="1:7" x14ac:dyDescent="0.2">
      <c r="A52" s="114" t="s">
        <v>6481</v>
      </c>
      <c r="B52" s="114">
        <v>719400000</v>
      </c>
      <c r="C52" s="114">
        <v>1131961</v>
      </c>
      <c r="D52" s="114">
        <v>13</v>
      </c>
      <c r="E52" s="114" t="s">
        <v>6369</v>
      </c>
      <c r="F52" s="116"/>
      <c r="G52" s="116">
        <v>1651764</v>
      </c>
    </row>
    <row r="53" spans="1:7" x14ac:dyDescent="0.2">
      <c r="A53" s="114" t="s">
        <v>6481</v>
      </c>
      <c r="B53" s="114">
        <v>719400000</v>
      </c>
      <c r="C53" s="114">
        <v>1131960</v>
      </c>
      <c r="D53" s="114">
        <v>13</v>
      </c>
      <c r="E53" s="114" t="s">
        <v>8512</v>
      </c>
      <c r="F53" s="116">
        <v>4024020</v>
      </c>
      <c r="G53" s="116">
        <v>4024020</v>
      </c>
    </row>
    <row r="54" spans="1:7" x14ac:dyDescent="0.2">
      <c r="A54" s="114" t="s">
        <v>6494</v>
      </c>
      <c r="B54" s="114">
        <v>731013004</v>
      </c>
      <c r="C54" s="114">
        <v>1132590</v>
      </c>
      <c r="D54" s="114">
        <v>13</v>
      </c>
      <c r="E54" s="114" t="s">
        <v>6380</v>
      </c>
      <c r="F54" s="116">
        <v>8785484</v>
      </c>
      <c r="G54" s="116">
        <v>38685662</v>
      </c>
    </row>
    <row r="55" spans="1:7" x14ac:dyDescent="0.2">
      <c r="A55" s="114" t="s">
        <v>6494</v>
      </c>
      <c r="B55" s="114">
        <v>731013004</v>
      </c>
      <c r="C55" s="114">
        <v>1131964</v>
      </c>
      <c r="D55" s="114">
        <v>13</v>
      </c>
      <c r="E55" s="114" t="s">
        <v>6380</v>
      </c>
      <c r="F55" s="116"/>
      <c r="G55" s="116">
        <v>11517106</v>
      </c>
    </row>
    <row r="56" spans="1:7" x14ac:dyDescent="0.2">
      <c r="A56" s="114" t="s">
        <v>6486</v>
      </c>
      <c r="B56" s="114">
        <v>719926002</v>
      </c>
      <c r="C56" s="114">
        <v>1070636</v>
      </c>
      <c r="D56" s="114">
        <v>7</v>
      </c>
      <c r="E56" s="114" t="s">
        <v>6353</v>
      </c>
      <c r="F56" s="116">
        <v>7805952</v>
      </c>
      <c r="G56" s="116">
        <v>28044777</v>
      </c>
    </row>
    <row r="57" spans="1:7" x14ac:dyDescent="0.2">
      <c r="A57" s="114" t="s">
        <v>6486</v>
      </c>
      <c r="B57" s="114">
        <v>719926002</v>
      </c>
      <c r="C57" s="114">
        <v>1080680</v>
      </c>
      <c r="D57" s="114">
        <v>16</v>
      </c>
      <c r="E57" s="114" t="s">
        <v>6357</v>
      </c>
      <c r="F57" s="116"/>
      <c r="G57" s="116">
        <v>3082131</v>
      </c>
    </row>
    <row r="58" spans="1:7" x14ac:dyDescent="0.2">
      <c r="A58" s="114" t="s">
        <v>6486</v>
      </c>
      <c r="B58" s="114">
        <v>719926002</v>
      </c>
      <c r="C58" s="114">
        <v>1160042</v>
      </c>
      <c r="D58" s="114">
        <v>16</v>
      </c>
      <c r="E58" s="114" t="s">
        <v>6357</v>
      </c>
      <c r="F58" s="116">
        <v>943811</v>
      </c>
      <c r="G58" s="116">
        <v>3775243</v>
      </c>
    </row>
    <row r="59" spans="1:7" x14ac:dyDescent="0.2">
      <c r="A59" s="114" t="s">
        <v>6486</v>
      </c>
      <c r="B59" s="114">
        <v>719926002</v>
      </c>
      <c r="C59" s="114">
        <v>1160043</v>
      </c>
      <c r="D59" s="114">
        <v>16</v>
      </c>
      <c r="E59" s="114" t="s">
        <v>6357</v>
      </c>
      <c r="F59" s="116">
        <v>898727</v>
      </c>
      <c r="G59" s="116">
        <v>3894483</v>
      </c>
    </row>
    <row r="60" spans="1:7" x14ac:dyDescent="0.2">
      <c r="A60" s="114" t="s">
        <v>6486</v>
      </c>
      <c r="B60" s="114">
        <v>719926002</v>
      </c>
      <c r="C60" s="114">
        <v>1160048</v>
      </c>
      <c r="D60" s="114">
        <v>16</v>
      </c>
      <c r="E60" s="114" t="s">
        <v>6357</v>
      </c>
      <c r="F60" s="116">
        <v>18724527</v>
      </c>
      <c r="G60" s="116">
        <v>84128217</v>
      </c>
    </row>
    <row r="61" spans="1:7" x14ac:dyDescent="0.2">
      <c r="A61" s="114" t="s">
        <v>6486</v>
      </c>
      <c r="B61" s="114">
        <v>719926002</v>
      </c>
      <c r="C61" s="114">
        <v>1160075</v>
      </c>
      <c r="D61" s="114">
        <v>16</v>
      </c>
      <c r="E61" s="114" t="s">
        <v>6357</v>
      </c>
      <c r="F61" s="116">
        <v>4067900</v>
      </c>
      <c r="G61" s="116">
        <v>16383819</v>
      </c>
    </row>
    <row r="62" spans="1:7" x14ac:dyDescent="0.2">
      <c r="A62" s="114" t="s">
        <v>6485</v>
      </c>
      <c r="B62" s="114">
        <v>717449002</v>
      </c>
      <c r="C62" s="114">
        <v>1150070</v>
      </c>
      <c r="D62" s="114">
        <v>15</v>
      </c>
      <c r="E62" s="114" t="s">
        <v>6354</v>
      </c>
      <c r="F62" s="116">
        <v>7765267</v>
      </c>
      <c r="G62" s="116">
        <v>30525532</v>
      </c>
    </row>
    <row r="63" spans="1:7" x14ac:dyDescent="0.2">
      <c r="A63" s="114" t="s">
        <v>6485</v>
      </c>
      <c r="B63" s="114">
        <v>717449002</v>
      </c>
      <c r="C63" s="114">
        <v>1150078</v>
      </c>
      <c r="D63" s="114">
        <v>15</v>
      </c>
      <c r="E63" s="114" t="s">
        <v>6354</v>
      </c>
      <c r="F63" s="116">
        <v>1192181</v>
      </c>
      <c r="G63" s="116">
        <v>3709009</v>
      </c>
    </row>
    <row r="64" spans="1:7" x14ac:dyDescent="0.2">
      <c r="A64" s="114" t="s">
        <v>6485</v>
      </c>
      <c r="B64" s="114">
        <v>717449002</v>
      </c>
      <c r="C64" s="114">
        <v>1150079</v>
      </c>
      <c r="D64" s="114">
        <v>15</v>
      </c>
      <c r="E64" s="114" t="s">
        <v>6354</v>
      </c>
      <c r="F64" s="116">
        <v>840914</v>
      </c>
      <c r="G64" s="116">
        <v>3531839</v>
      </c>
    </row>
    <row r="65" spans="1:7" x14ac:dyDescent="0.2">
      <c r="A65" s="114" t="s">
        <v>6485</v>
      </c>
      <c r="B65" s="114">
        <v>717449002</v>
      </c>
      <c r="C65" s="114">
        <v>1150086</v>
      </c>
      <c r="D65" s="114">
        <v>15</v>
      </c>
      <c r="E65" s="114" t="s">
        <v>6354</v>
      </c>
      <c r="F65" s="116"/>
      <c r="G65" s="116">
        <v>13185908</v>
      </c>
    </row>
    <row r="66" spans="1:7" x14ac:dyDescent="0.2">
      <c r="A66" s="114" t="s">
        <v>6485</v>
      </c>
      <c r="B66" s="114">
        <v>717449002</v>
      </c>
      <c r="C66" s="114">
        <v>1150087</v>
      </c>
      <c r="D66" s="114">
        <v>15</v>
      </c>
      <c r="E66" s="114" t="s">
        <v>6354</v>
      </c>
      <c r="F66" s="116"/>
      <c r="G66" s="116">
        <v>17009880</v>
      </c>
    </row>
    <row r="67" spans="1:7" x14ac:dyDescent="0.2">
      <c r="A67" s="114" t="s">
        <v>6485</v>
      </c>
      <c r="B67" s="114">
        <v>717449002</v>
      </c>
      <c r="C67" s="114">
        <v>1150118</v>
      </c>
      <c r="D67" s="114">
        <v>15</v>
      </c>
      <c r="E67" s="114" t="s">
        <v>6354</v>
      </c>
      <c r="F67" s="116">
        <v>12489523</v>
      </c>
      <c r="G67" s="116">
        <v>47183546</v>
      </c>
    </row>
    <row r="68" spans="1:7" x14ac:dyDescent="0.2">
      <c r="A68" s="114" t="s">
        <v>6485</v>
      </c>
      <c r="B68" s="114">
        <v>717449002</v>
      </c>
      <c r="C68" s="114">
        <v>1150141</v>
      </c>
      <c r="D68" s="114">
        <v>15</v>
      </c>
      <c r="E68" s="114" t="s">
        <v>6354</v>
      </c>
      <c r="F68" s="116">
        <v>6614953</v>
      </c>
      <c r="G68" s="116">
        <v>13229906</v>
      </c>
    </row>
    <row r="69" spans="1:7" x14ac:dyDescent="0.2">
      <c r="A69" s="114" t="s">
        <v>6484</v>
      </c>
      <c r="B69" s="114">
        <v>717150007</v>
      </c>
      <c r="C69" s="114">
        <v>1010194</v>
      </c>
      <c r="D69" s="114">
        <v>1</v>
      </c>
      <c r="E69" s="114" t="s">
        <v>171</v>
      </c>
      <c r="F69" s="116">
        <v>1059717</v>
      </c>
      <c r="G69" s="116">
        <v>4636263</v>
      </c>
    </row>
    <row r="70" spans="1:7" x14ac:dyDescent="0.2">
      <c r="A70" s="114" t="s">
        <v>6484</v>
      </c>
      <c r="B70" s="114">
        <v>717150007</v>
      </c>
      <c r="C70" s="114">
        <v>1010195</v>
      </c>
      <c r="D70" s="114">
        <v>1</v>
      </c>
      <c r="E70" s="114" t="s">
        <v>171</v>
      </c>
      <c r="F70" s="116">
        <v>1009097</v>
      </c>
      <c r="G70" s="116">
        <v>4372753</v>
      </c>
    </row>
    <row r="71" spans="1:7" x14ac:dyDescent="0.2">
      <c r="A71" s="114" t="s">
        <v>6484</v>
      </c>
      <c r="B71" s="114">
        <v>717150007</v>
      </c>
      <c r="C71" s="114">
        <v>1010206</v>
      </c>
      <c r="D71" s="114">
        <v>1</v>
      </c>
      <c r="E71" s="114" t="s">
        <v>171</v>
      </c>
      <c r="F71" s="116"/>
      <c r="G71" s="116">
        <v>15491268</v>
      </c>
    </row>
    <row r="72" spans="1:7" x14ac:dyDescent="0.2">
      <c r="A72" s="114" t="s">
        <v>6484</v>
      </c>
      <c r="B72" s="114">
        <v>717150007</v>
      </c>
      <c r="C72" s="114">
        <v>1010276</v>
      </c>
      <c r="D72" s="114">
        <v>1</v>
      </c>
      <c r="E72" s="114" t="s">
        <v>171</v>
      </c>
      <c r="F72" s="116">
        <v>19989657</v>
      </c>
      <c r="G72" s="116">
        <v>73799974</v>
      </c>
    </row>
    <row r="73" spans="1:7" x14ac:dyDescent="0.2">
      <c r="A73" s="114" t="s">
        <v>6484</v>
      </c>
      <c r="B73" s="114">
        <v>717150007</v>
      </c>
      <c r="C73" s="114">
        <v>1040324</v>
      </c>
      <c r="D73" s="114">
        <v>4</v>
      </c>
      <c r="E73" s="114" t="s">
        <v>6350</v>
      </c>
      <c r="F73" s="116">
        <v>2359526</v>
      </c>
      <c r="G73" s="116">
        <v>9674058</v>
      </c>
    </row>
    <row r="74" spans="1:7" x14ac:dyDescent="0.2">
      <c r="A74" s="114" t="s">
        <v>6484</v>
      </c>
      <c r="B74" s="114">
        <v>717150007</v>
      </c>
      <c r="C74" s="114">
        <v>1040325</v>
      </c>
      <c r="D74" s="114">
        <v>4</v>
      </c>
      <c r="E74" s="114" t="s">
        <v>6350</v>
      </c>
      <c r="F74" s="116">
        <v>2246817</v>
      </c>
      <c r="G74" s="116">
        <v>10035783</v>
      </c>
    </row>
    <row r="75" spans="1:7" x14ac:dyDescent="0.2">
      <c r="A75" s="114" t="s">
        <v>6484</v>
      </c>
      <c r="B75" s="114">
        <v>717150007</v>
      </c>
      <c r="C75" s="114">
        <v>1060295</v>
      </c>
      <c r="D75" s="114">
        <v>6</v>
      </c>
      <c r="E75" s="114" t="s">
        <v>6352</v>
      </c>
      <c r="F75" s="116">
        <v>1552320</v>
      </c>
      <c r="G75" s="116">
        <v>5691840</v>
      </c>
    </row>
    <row r="76" spans="1:7" x14ac:dyDescent="0.2">
      <c r="A76" s="114" t="s">
        <v>6484</v>
      </c>
      <c r="B76" s="114">
        <v>717150007</v>
      </c>
      <c r="C76" s="114">
        <v>1060296</v>
      </c>
      <c r="D76" s="114">
        <v>6</v>
      </c>
      <c r="E76" s="114" t="s">
        <v>6352</v>
      </c>
      <c r="F76" s="116">
        <v>1970892</v>
      </c>
      <c r="G76" s="116">
        <v>7095211</v>
      </c>
    </row>
    <row r="77" spans="1:7" x14ac:dyDescent="0.2">
      <c r="A77" s="114" t="s">
        <v>6484</v>
      </c>
      <c r="B77" s="114">
        <v>717150007</v>
      </c>
      <c r="C77" s="114">
        <v>1060307</v>
      </c>
      <c r="D77" s="114">
        <v>6</v>
      </c>
      <c r="E77" s="114" t="s">
        <v>6352</v>
      </c>
      <c r="F77" s="116"/>
      <c r="G77" s="116">
        <v>12211584</v>
      </c>
    </row>
    <row r="78" spans="1:7" x14ac:dyDescent="0.2">
      <c r="A78" s="114" t="s">
        <v>6484</v>
      </c>
      <c r="B78" s="114">
        <v>717150007</v>
      </c>
      <c r="C78" s="114">
        <v>1060309</v>
      </c>
      <c r="D78" s="114">
        <v>6</v>
      </c>
      <c r="E78" s="114" t="s">
        <v>6352</v>
      </c>
      <c r="F78" s="116"/>
      <c r="G78" s="116">
        <v>12072060</v>
      </c>
    </row>
    <row r="79" spans="1:7" x14ac:dyDescent="0.2">
      <c r="A79" s="114" t="s">
        <v>6484</v>
      </c>
      <c r="B79" s="114">
        <v>717150007</v>
      </c>
      <c r="C79" s="114">
        <v>1060427</v>
      </c>
      <c r="D79" s="114">
        <v>6</v>
      </c>
      <c r="E79" s="114" t="s">
        <v>6352</v>
      </c>
      <c r="F79" s="116">
        <v>3740598</v>
      </c>
      <c r="G79" s="116">
        <v>16635819</v>
      </c>
    </row>
    <row r="80" spans="1:7" x14ac:dyDescent="0.2">
      <c r="A80" s="114" t="s">
        <v>6484</v>
      </c>
      <c r="B80" s="114">
        <v>717150007</v>
      </c>
      <c r="C80" s="114">
        <v>1070638</v>
      </c>
      <c r="D80" s="114">
        <v>7</v>
      </c>
      <c r="E80" s="114" t="s">
        <v>6356</v>
      </c>
      <c r="F80" s="116">
        <v>4545341</v>
      </c>
      <c r="G80" s="116">
        <v>17306847</v>
      </c>
    </row>
    <row r="81" spans="1:7" x14ac:dyDescent="0.2">
      <c r="A81" s="114" t="s">
        <v>6484</v>
      </c>
      <c r="B81" s="114">
        <v>717150007</v>
      </c>
      <c r="C81" s="114">
        <v>1070639</v>
      </c>
      <c r="D81" s="114">
        <v>7</v>
      </c>
      <c r="E81" s="114" t="s">
        <v>6382</v>
      </c>
      <c r="F81" s="116">
        <v>12034176</v>
      </c>
      <c r="G81" s="116">
        <v>48517568</v>
      </c>
    </row>
    <row r="82" spans="1:7" x14ac:dyDescent="0.2">
      <c r="A82" s="114" t="s">
        <v>6484</v>
      </c>
      <c r="B82" s="114">
        <v>717150007</v>
      </c>
      <c r="C82" s="114">
        <v>1110148</v>
      </c>
      <c r="D82" s="114">
        <v>11</v>
      </c>
      <c r="E82" s="114" t="s">
        <v>6501</v>
      </c>
      <c r="F82" s="116">
        <v>1713761</v>
      </c>
      <c r="G82" s="116">
        <v>6664626</v>
      </c>
    </row>
    <row r="83" spans="1:7" x14ac:dyDescent="0.2">
      <c r="A83" s="114" t="s">
        <v>6484</v>
      </c>
      <c r="B83" s="114">
        <v>717150007</v>
      </c>
      <c r="C83" s="114">
        <v>1110149</v>
      </c>
      <c r="D83" s="114">
        <v>11</v>
      </c>
      <c r="E83" s="114" t="s">
        <v>6501</v>
      </c>
      <c r="F83" s="116">
        <v>1934102</v>
      </c>
      <c r="G83" s="116">
        <v>5077018</v>
      </c>
    </row>
    <row r="84" spans="1:7" x14ac:dyDescent="0.2">
      <c r="A84" s="114" t="s">
        <v>6484</v>
      </c>
      <c r="B84" s="114">
        <v>717150007</v>
      </c>
      <c r="C84" s="114">
        <v>1110177</v>
      </c>
      <c r="D84" s="114">
        <v>11</v>
      </c>
      <c r="E84" s="114" t="s">
        <v>6501</v>
      </c>
      <c r="F84" s="116">
        <v>13465268</v>
      </c>
      <c r="G84" s="116">
        <v>54660309</v>
      </c>
    </row>
    <row r="85" spans="1:7" x14ac:dyDescent="0.2">
      <c r="A85" s="114" t="s">
        <v>6484</v>
      </c>
      <c r="B85" s="114">
        <v>717150007</v>
      </c>
      <c r="C85" s="114">
        <v>1120157</v>
      </c>
      <c r="D85" s="114">
        <v>12</v>
      </c>
      <c r="E85" s="114" t="s">
        <v>6376</v>
      </c>
      <c r="F85" s="116">
        <v>1130089</v>
      </c>
      <c r="G85" s="116">
        <v>4681797</v>
      </c>
    </row>
    <row r="86" spans="1:7" x14ac:dyDescent="0.2">
      <c r="A86" s="114" t="s">
        <v>6484</v>
      </c>
      <c r="B86" s="114">
        <v>717150007</v>
      </c>
      <c r="C86" s="114">
        <v>1120158</v>
      </c>
      <c r="D86" s="114">
        <v>12</v>
      </c>
      <c r="E86" s="114" t="s">
        <v>6376</v>
      </c>
      <c r="F86" s="116">
        <v>1229837</v>
      </c>
      <c r="G86" s="116">
        <v>5124320</v>
      </c>
    </row>
    <row r="87" spans="1:7" x14ac:dyDescent="0.2">
      <c r="A87" s="114" t="s">
        <v>6484</v>
      </c>
      <c r="B87" s="114">
        <v>717150007</v>
      </c>
      <c r="C87" s="114">
        <v>1120183</v>
      </c>
      <c r="D87" s="114">
        <v>12</v>
      </c>
      <c r="E87" s="114" t="s">
        <v>6376</v>
      </c>
      <c r="F87" s="116">
        <v>9894044</v>
      </c>
      <c r="G87" s="116">
        <v>40366725</v>
      </c>
    </row>
    <row r="88" spans="1:7" x14ac:dyDescent="0.2">
      <c r="A88" s="114" t="s">
        <v>6484</v>
      </c>
      <c r="B88" s="114">
        <v>717150007</v>
      </c>
      <c r="C88" s="114">
        <v>1131944</v>
      </c>
      <c r="D88" s="114">
        <v>13</v>
      </c>
      <c r="E88" s="114" t="s">
        <v>6372</v>
      </c>
      <c r="F88" s="116">
        <v>3598056</v>
      </c>
      <c r="G88" s="116">
        <v>13519968</v>
      </c>
    </row>
    <row r="89" spans="1:7" x14ac:dyDescent="0.2">
      <c r="A89" s="114" t="s">
        <v>6484</v>
      </c>
      <c r="B89" s="114">
        <v>717150007</v>
      </c>
      <c r="C89" s="114">
        <v>1131945</v>
      </c>
      <c r="D89" s="114">
        <v>13</v>
      </c>
      <c r="E89" s="114" t="s">
        <v>6372</v>
      </c>
      <c r="F89" s="116">
        <v>4688376</v>
      </c>
      <c r="G89" s="116">
        <v>8504496</v>
      </c>
    </row>
    <row r="90" spans="1:7" x14ac:dyDescent="0.2">
      <c r="A90" s="114" t="s">
        <v>6484</v>
      </c>
      <c r="B90" s="114">
        <v>717150007</v>
      </c>
      <c r="C90" s="114">
        <v>1131946</v>
      </c>
      <c r="D90" s="114">
        <v>13</v>
      </c>
      <c r="E90" s="114" t="s">
        <v>6362</v>
      </c>
      <c r="F90" s="116">
        <v>4906440</v>
      </c>
      <c r="G90" s="116">
        <v>18099312</v>
      </c>
    </row>
    <row r="91" spans="1:7" x14ac:dyDescent="0.2">
      <c r="A91" s="114" t="s">
        <v>6484</v>
      </c>
      <c r="B91" s="114">
        <v>717150007</v>
      </c>
      <c r="C91" s="114">
        <v>1131947</v>
      </c>
      <c r="D91" s="114">
        <v>13</v>
      </c>
      <c r="E91" s="114" t="s">
        <v>6361</v>
      </c>
      <c r="F91" s="116">
        <v>2725800</v>
      </c>
      <c r="G91" s="116">
        <v>10576104</v>
      </c>
    </row>
    <row r="92" spans="1:7" x14ac:dyDescent="0.2">
      <c r="A92" s="114" t="s">
        <v>6484</v>
      </c>
      <c r="B92" s="114">
        <v>717150007</v>
      </c>
      <c r="C92" s="114">
        <v>1132540</v>
      </c>
      <c r="D92" s="114">
        <v>13</v>
      </c>
      <c r="E92" s="114" t="s">
        <v>6377</v>
      </c>
      <c r="F92" s="116">
        <v>4570003</v>
      </c>
      <c r="G92" s="116">
        <v>17710822</v>
      </c>
    </row>
    <row r="93" spans="1:7" x14ac:dyDescent="0.2">
      <c r="A93" s="114" t="s">
        <v>6484</v>
      </c>
      <c r="B93" s="114">
        <v>717150007</v>
      </c>
      <c r="C93" s="114">
        <v>1132541</v>
      </c>
      <c r="D93" s="114">
        <v>13</v>
      </c>
      <c r="E93" s="114" t="s">
        <v>6362</v>
      </c>
      <c r="F93" s="116">
        <v>5745061</v>
      </c>
      <c r="G93" s="116">
        <v>21692548</v>
      </c>
    </row>
    <row r="94" spans="1:7" x14ac:dyDescent="0.2">
      <c r="A94" s="114" t="s">
        <v>6484</v>
      </c>
      <c r="B94" s="114">
        <v>717150007</v>
      </c>
      <c r="C94" s="114">
        <v>1132542</v>
      </c>
      <c r="D94" s="114">
        <v>13</v>
      </c>
      <c r="E94" s="114" t="s">
        <v>6371</v>
      </c>
      <c r="F94" s="116">
        <v>6321720</v>
      </c>
      <c r="G94" s="116">
        <v>25769755</v>
      </c>
    </row>
    <row r="95" spans="1:7" x14ac:dyDescent="0.2">
      <c r="A95" s="114" t="s">
        <v>6484</v>
      </c>
      <c r="B95" s="114">
        <v>717150007</v>
      </c>
      <c r="C95" s="114">
        <v>1132543</v>
      </c>
      <c r="D95" s="114">
        <v>13</v>
      </c>
      <c r="E95" s="114" t="s">
        <v>6363</v>
      </c>
      <c r="F95" s="116">
        <v>15900072</v>
      </c>
      <c r="G95" s="116">
        <v>63181901</v>
      </c>
    </row>
    <row r="96" spans="1:7" x14ac:dyDescent="0.2">
      <c r="A96" s="114" t="s">
        <v>6484</v>
      </c>
      <c r="B96" s="114">
        <v>717150007</v>
      </c>
      <c r="C96" s="114">
        <v>1132556</v>
      </c>
      <c r="D96" s="114">
        <v>13</v>
      </c>
      <c r="E96" s="114" t="s">
        <v>6372</v>
      </c>
      <c r="F96" s="116">
        <v>6973428</v>
      </c>
      <c r="G96" s="116">
        <v>26613048</v>
      </c>
    </row>
    <row r="97" spans="1:7" x14ac:dyDescent="0.2">
      <c r="A97" s="114" t="s">
        <v>6484</v>
      </c>
      <c r="B97" s="114">
        <v>717150007</v>
      </c>
      <c r="C97" s="114">
        <v>1132557</v>
      </c>
      <c r="D97" s="114">
        <v>13</v>
      </c>
      <c r="E97" s="114" t="s">
        <v>6377</v>
      </c>
      <c r="F97" s="116">
        <v>7147395</v>
      </c>
      <c r="G97" s="116">
        <v>27451218</v>
      </c>
    </row>
    <row r="98" spans="1:7" x14ac:dyDescent="0.2">
      <c r="A98" s="114" t="s">
        <v>6484</v>
      </c>
      <c r="B98" s="114">
        <v>717150007</v>
      </c>
      <c r="C98" s="114">
        <v>1132558</v>
      </c>
      <c r="D98" s="114">
        <v>13</v>
      </c>
      <c r="E98" s="114" t="s">
        <v>6378</v>
      </c>
      <c r="F98" s="116">
        <v>19099254</v>
      </c>
      <c r="G98" s="116">
        <v>76815409</v>
      </c>
    </row>
    <row r="99" spans="1:7" x14ac:dyDescent="0.2">
      <c r="A99" s="114" t="s">
        <v>6484</v>
      </c>
      <c r="B99" s="114">
        <v>717150007</v>
      </c>
      <c r="C99" s="114">
        <v>1132561</v>
      </c>
      <c r="D99" s="114">
        <v>13</v>
      </c>
      <c r="E99" s="114" t="s">
        <v>6371</v>
      </c>
      <c r="F99" s="116">
        <v>22697656</v>
      </c>
      <c r="G99" s="116">
        <v>87025140</v>
      </c>
    </row>
    <row r="100" spans="1:7" x14ac:dyDescent="0.2">
      <c r="A100" s="114" t="s">
        <v>6484</v>
      </c>
      <c r="B100" s="114">
        <v>717150007</v>
      </c>
      <c r="C100" s="114">
        <v>1132562</v>
      </c>
      <c r="D100" s="114">
        <v>13</v>
      </c>
      <c r="E100" s="114" t="s">
        <v>6362</v>
      </c>
      <c r="F100" s="116">
        <v>13603393</v>
      </c>
      <c r="G100" s="116">
        <v>54413578</v>
      </c>
    </row>
    <row r="101" spans="1:7" x14ac:dyDescent="0.2">
      <c r="A101" s="114" t="s">
        <v>6484</v>
      </c>
      <c r="B101" s="114">
        <v>717150007</v>
      </c>
      <c r="C101" s="114">
        <v>1132588</v>
      </c>
      <c r="D101" s="114">
        <v>13</v>
      </c>
      <c r="E101" s="114" t="s">
        <v>6362</v>
      </c>
      <c r="F101" s="116">
        <v>4528093</v>
      </c>
      <c r="G101" s="116">
        <v>19096739</v>
      </c>
    </row>
    <row r="102" spans="1:7" x14ac:dyDescent="0.2">
      <c r="A102" s="114" t="s">
        <v>6484</v>
      </c>
      <c r="B102" s="114">
        <v>717150007</v>
      </c>
      <c r="C102" s="114">
        <v>1070520</v>
      </c>
      <c r="D102" s="114">
        <v>7</v>
      </c>
      <c r="E102" s="114" t="s">
        <v>6382</v>
      </c>
      <c r="F102" s="116"/>
      <c r="G102" s="116">
        <v>8268691</v>
      </c>
    </row>
    <row r="103" spans="1:7" x14ac:dyDescent="0.2">
      <c r="A103" s="114" t="s">
        <v>6484</v>
      </c>
      <c r="B103" s="114">
        <v>717150007</v>
      </c>
      <c r="C103" s="114">
        <v>1131949</v>
      </c>
      <c r="D103" s="114">
        <v>13</v>
      </c>
      <c r="E103" s="114" t="s">
        <v>6363</v>
      </c>
      <c r="F103" s="116"/>
      <c r="G103" s="116">
        <v>1051123</v>
      </c>
    </row>
    <row r="104" spans="1:7" x14ac:dyDescent="0.2">
      <c r="A104" s="114" t="s">
        <v>6484</v>
      </c>
      <c r="B104" s="114">
        <v>717150007</v>
      </c>
      <c r="C104" s="114">
        <v>1131965</v>
      </c>
      <c r="D104" s="114">
        <v>13</v>
      </c>
      <c r="E104" s="114" t="s">
        <v>5557</v>
      </c>
      <c r="F104" s="116">
        <v>5315587</v>
      </c>
      <c r="G104" s="116">
        <v>9006967</v>
      </c>
    </row>
    <row r="105" spans="1:7" x14ac:dyDescent="0.2">
      <c r="A105" s="114" t="s">
        <v>6484</v>
      </c>
      <c r="B105" s="114">
        <v>717150007</v>
      </c>
      <c r="C105" s="114">
        <v>1131978</v>
      </c>
      <c r="D105" s="114">
        <v>13</v>
      </c>
      <c r="E105" s="114" t="s">
        <v>6363</v>
      </c>
      <c r="F105" s="116"/>
      <c r="G105" s="116">
        <v>19785796</v>
      </c>
    </row>
    <row r="106" spans="1:7" x14ac:dyDescent="0.2">
      <c r="A106" s="114" t="s">
        <v>6484</v>
      </c>
      <c r="B106" s="114">
        <v>717150007</v>
      </c>
      <c r="C106" s="114">
        <v>1060219</v>
      </c>
      <c r="D106" s="114">
        <v>6</v>
      </c>
      <c r="E106" s="114" t="s">
        <v>6352</v>
      </c>
      <c r="F106" s="116"/>
      <c r="G106" s="116">
        <v>530992</v>
      </c>
    </row>
    <row r="107" spans="1:7" x14ac:dyDescent="0.2">
      <c r="A107" s="114" t="s">
        <v>6484</v>
      </c>
      <c r="B107" s="114">
        <v>717150007</v>
      </c>
      <c r="C107" s="114">
        <v>1110155</v>
      </c>
      <c r="D107" s="114">
        <v>11</v>
      </c>
      <c r="E107" s="114" t="s">
        <v>8502</v>
      </c>
      <c r="F107" s="116">
        <v>785474</v>
      </c>
      <c r="G107" s="116">
        <v>785474</v>
      </c>
    </row>
    <row r="108" spans="1:7" x14ac:dyDescent="0.2">
      <c r="A108" s="114" t="s">
        <v>6484</v>
      </c>
      <c r="B108" s="114">
        <v>717150007</v>
      </c>
      <c r="C108" s="114">
        <v>1131392</v>
      </c>
      <c r="D108" s="114">
        <v>13</v>
      </c>
      <c r="E108" s="114" t="s">
        <v>8511</v>
      </c>
      <c r="F108" s="116">
        <v>2928711</v>
      </c>
      <c r="G108" s="116">
        <v>2928711</v>
      </c>
    </row>
    <row r="109" spans="1:7" x14ac:dyDescent="0.2">
      <c r="A109" s="114" t="s">
        <v>8222</v>
      </c>
      <c r="B109" s="114">
        <v>717150007</v>
      </c>
      <c r="C109" s="114">
        <v>1060424</v>
      </c>
      <c r="D109" s="114">
        <v>6</v>
      </c>
      <c r="E109" s="114" t="s">
        <v>6352</v>
      </c>
      <c r="F109" s="116">
        <v>14644910</v>
      </c>
      <c r="G109" s="116">
        <v>52094639</v>
      </c>
    </row>
    <row r="110" spans="1:7" x14ac:dyDescent="0.2">
      <c r="A110" s="114" t="s">
        <v>8222</v>
      </c>
      <c r="B110" s="114">
        <v>717150007</v>
      </c>
      <c r="C110" s="114">
        <v>1060425</v>
      </c>
      <c r="D110" s="114">
        <v>6</v>
      </c>
      <c r="E110" s="114" t="s">
        <v>6352</v>
      </c>
      <c r="F110" s="116">
        <v>1435997</v>
      </c>
      <c r="G110" s="116">
        <v>5459402</v>
      </c>
    </row>
    <row r="111" spans="1:7" x14ac:dyDescent="0.2">
      <c r="A111" s="114" t="s">
        <v>8222</v>
      </c>
      <c r="B111" s="114">
        <v>717150007</v>
      </c>
      <c r="C111" s="114">
        <v>1060426</v>
      </c>
      <c r="D111" s="114">
        <v>6</v>
      </c>
      <c r="E111" s="114" t="s">
        <v>6352</v>
      </c>
      <c r="F111" s="116">
        <v>616924</v>
      </c>
      <c r="G111" s="116">
        <v>1613920</v>
      </c>
    </row>
    <row r="112" spans="1:7" x14ac:dyDescent="0.2">
      <c r="A112" s="114" t="s">
        <v>8222</v>
      </c>
      <c r="B112" s="114">
        <v>717150007</v>
      </c>
      <c r="C112" s="114">
        <v>1060310</v>
      </c>
      <c r="D112" s="114">
        <v>6</v>
      </c>
      <c r="E112" s="114" t="s">
        <v>6352</v>
      </c>
      <c r="F112" s="116"/>
      <c r="G112" s="116">
        <v>4577311</v>
      </c>
    </row>
    <row r="113" spans="1:7" x14ac:dyDescent="0.2">
      <c r="A113" s="114" t="s">
        <v>8222</v>
      </c>
      <c r="B113" s="114">
        <v>717150007</v>
      </c>
      <c r="C113" s="114">
        <v>1070724</v>
      </c>
      <c r="D113" s="114">
        <v>7</v>
      </c>
      <c r="E113" s="114" t="s">
        <v>6382</v>
      </c>
      <c r="F113" s="116">
        <v>3691380</v>
      </c>
      <c r="G113" s="116">
        <v>3691380</v>
      </c>
    </row>
    <row r="114" spans="1:7" x14ac:dyDescent="0.2">
      <c r="A114" s="114" t="s">
        <v>8222</v>
      </c>
      <c r="B114" s="114">
        <v>717150007</v>
      </c>
      <c r="C114" s="114">
        <v>1132593</v>
      </c>
      <c r="D114" s="114">
        <v>13</v>
      </c>
      <c r="E114" s="114" t="s">
        <v>6363</v>
      </c>
      <c r="F114" s="116">
        <v>16389727</v>
      </c>
      <c r="G114" s="116">
        <v>16389727</v>
      </c>
    </row>
    <row r="115" spans="1:7" x14ac:dyDescent="0.2">
      <c r="A115" s="114" t="s">
        <v>6489</v>
      </c>
      <c r="B115" s="114">
        <v>725129009</v>
      </c>
      <c r="C115" s="114">
        <v>1070480</v>
      </c>
      <c r="D115" s="114">
        <v>7</v>
      </c>
      <c r="E115" s="114" t="s">
        <v>6353</v>
      </c>
      <c r="F115" s="116">
        <v>1655808</v>
      </c>
      <c r="G115" s="116">
        <v>4845278</v>
      </c>
    </row>
    <row r="116" spans="1:7" x14ac:dyDescent="0.2">
      <c r="A116" s="114" t="s">
        <v>6489</v>
      </c>
      <c r="B116" s="114">
        <v>725129009</v>
      </c>
      <c r="C116" s="114">
        <v>1070481</v>
      </c>
      <c r="D116" s="114">
        <v>7</v>
      </c>
      <c r="E116" s="114" t="s">
        <v>6353</v>
      </c>
      <c r="F116" s="116">
        <v>525571</v>
      </c>
      <c r="G116" s="116">
        <v>2890642</v>
      </c>
    </row>
    <row r="117" spans="1:7" x14ac:dyDescent="0.2">
      <c r="A117" s="114" t="s">
        <v>8231</v>
      </c>
      <c r="B117" s="114">
        <v>725129009</v>
      </c>
      <c r="C117" s="114">
        <v>1070718</v>
      </c>
      <c r="D117" s="114">
        <v>7</v>
      </c>
      <c r="E117" s="114" t="s">
        <v>6353</v>
      </c>
      <c r="F117" s="116">
        <v>12551616</v>
      </c>
      <c r="G117" s="116">
        <v>43193125</v>
      </c>
    </row>
    <row r="118" spans="1:7" x14ac:dyDescent="0.2">
      <c r="A118" s="114" t="s">
        <v>8231</v>
      </c>
      <c r="B118" s="114">
        <v>725129009</v>
      </c>
      <c r="C118" s="114">
        <v>1070515</v>
      </c>
      <c r="D118" s="114">
        <v>7</v>
      </c>
      <c r="E118" s="114" t="s">
        <v>6353</v>
      </c>
      <c r="F118" s="116"/>
      <c r="G118" s="116">
        <v>218064</v>
      </c>
    </row>
    <row r="119" spans="1:7" x14ac:dyDescent="0.2">
      <c r="A119" s="114" t="s">
        <v>6480</v>
      </c>
      <c r="B119" s="114">
        <v>713523003</v>
      </c>
      <c r="C119" s="114">
        <v>1030293</v>
      </c>
      <c r="D119" s="114">
        <v>3</v>
      </c>
      <c r="E119" s="114" t="s">
        <v>6374</v>
      </c>
      <c r="F119" s="116">
        <v>3107412</v>
      </c>
      <c r="G119" s="116">
        <v>11435277</v>
      </c>
    </row>
    <row r="120" spans="1:7" x14ac:dyDescent="0.2">
      <c r="A120" s="114" t="s">
        <v>6480</v>
      </c>
      <c r="B120" s="114">
        <v>713523003</v>
      </c>
      <c r="C120" s="114">
        <v>1030294</v>
      </c>
      <c r="D120" s="114">
        <v>3</v>
      </c>
      <c r="E120" s="114" t="s">
        <v>6374</v>
      </c>
      <c r="F120" s="116">
        <v>3853402</v>
      </c>
      <c r="G120" s="116">
        <v>13945643</v>
      </c>
    </row>
    <row r="121" spans="1:7" x14ac:dyDescent="0.2">
      <c r="A121" s="114" t="s">
        <v>6480</v>
      </c>
      <c r="B121" s="114">
        <v>713523003</v>
      </c>
      <c r="C121" s="114">
        <v>1030299</v>
      </c>
      <c r="D121" s="114">
        <v>3</v>
      </c>
      <c r="E121" s="114" t="s">
        <v>6374</v>
      </c>
      <c r="F121" s="116">
        <v>811087</v>
      </c>
      <c r="G121" s="116">
        <v>4055436</v>
      </c>
    </row>
    <row r="122" spans="1:7" x14ac:dyDescent="0.2">
      <c r="A122" s="114" t="s">
        <v>6480</v>
      </c>
      <c r="B122" s="114">
        <v>713523003</v>
      </c>
      <c r="C122" s="114">
        <v>1030366</v>
      </c>
      <c r="D122" s="114">
        <v>3</v>
      </c>
      <c r="E122" s="114" t="s">
        <v>6374</v>
      </c>
      <c r="F122" s="116">
        <v>10690252</v>
      </c>
      <c r="G122" s="116">
        <v>44430369</v>
      </c>
    </row>
    <row r="123" spans="1:7" x14ac:dyDescent="0.2">
      <c r="A123" s="114" t="s">
        <v>6480</v>
      </c>
      <c r="B123" s="114">
        <v>713523003</v>
      </c>
      <c r="C123" s="114">
        <v>1030367</v>
      </c>
      <c r="D123" s="114">
        <v>3</v>
      </c>
      <c r="E123" s="114" t="s">
        <v>6374</v>
      </c>
      <c r="F123" s="116">
        <v>937725</v>
      </c>
      <c r="G123" s="116">
        <v>3264246</v>
      </c>
    </row>
    <row r="124" spans="1:7" x14ac:dyDescent="0.2">
      <c r="A124" s="114" t="s">
        <v>6480</v>
      </c>
      <c r="B124" s="114">
        <v>713523003</v>
      </c>
      <c r="C124" s="114">
        <v>1030383</v>
      </c>
      <c r="D124" s="114">
        <v>3</v>
      </c>
      <c r="E124" s="114" t="s">
        <v>6374</v>
      </c>
      <c r="F124" s="116">
        <v>4488718</v>
      </c>
      <c r="G124" s="116">
        <v>19918686</v>
      </c>
    </row>
    <row r="125" spans="1:7" x14ac:dyDescent="0.2">
      <c r="A125" s="114" t="s">
        <v>6480</v>
      </c>
      <c r="B125" s="114">
        <v>713523003</v>
      </c>
      <c r="C125" s="114">
        <v>1040341</v>
      </c>
      <c r="D125" s="114">
        <v>4</v>
      </c>
      <c r="E125" s="114" t="s">
        <v>6375</v>
      </c>
      <c r="F125" s="116"/>
      <c r="G125" s="116">
        <v>1009962</v>
      </c>
    </row>
    <row r="126" spans="1:7" x14ac:dyDescent="0.2">
      <c r="A126" s="114" t="s">
        <v>6480</v>
      </c>
      <c r="B126" s="114">
        <v>713523003</v>
      </c>
      <c r="C126" s="114">
        <v>1040445</v>
      </c>
      <c r="D126" s="114">
        <v>4</v>
      </c>
      <c r="E126" s="114" t="s">
        <v>6375</v>
      </c>
      <c r="F126" s="116">
        <v>9692390</v>
      </c>
      <c r="G126" s="116">
        <v>38169223</v>
      </c>
    </row>
    <row r="127" spans="1:7" x14ac:dyDescent="0.2">
      <c r="A127" s="114" t="s">
        <v>6480</v>
      </c>
      <c r="B127" s="114">
        <v>713523003</v>
      </c>
      <c r="C127" s="114">
        <v>1040504</v>
      </c>
      <c r="D127" s="114">
        <v>4</v>
      </c>
      <c r="E127" s="114" t="s">
        <v>6375</v>
      </c>
      <c r="F127" s="116">
        <v>1991869</v>
      </c>
      <c r="G127" s="116">
        <v>10716815</v>
      </c>
    </row>
    <row r="128" spans="1:7" x14ac:dyDescent="0.2">
      <c r="A128" s="114" t="s">
        <v>6488</v>
      </c>
      <c r="B128" s="114">
        <v>721694003</v>
      </c>
      <c r="C128" s="114">
        <v>1020366</v>
      </c>
      <c r="D128" s="114">
        <v>2</v>
      </c>
      <c r="E128" s="114" t="s">
        <v>6383</v>
      </c>
      <c r="F128" s="116">
        <v>4052590</v>
      </c>
      <c r="G128" s="116">
        <v>16507872</v>
      </c>
    </row>
    <row r="129" spans="1:7" x14ac:dyDescent="0.2">
      <c r="A129" s="114" t="s">
        <v>6488</v>
      </c>
      <c r="B129" s="114">
        <v>721694003</v>
      </c>
      <c r="C129" s="114">
        <v>1040342</v>
      </c>
      <c r="D129" s="114">
        <v>4</v>
      </c>
      <c r="E129" s="114" t="s">
        <v>6360</v>
      </c>
      <c r="F129" s="116"/>
      <c r="G129" s="116">
        <v>3366539</v>
      </c>
    </row>
    <row r="130" spans="1:7" x14ac:dyDescent="0.2">
      <c r="A130" s="114" t="s">
        <v>6488</v>
      </c>
      <c r="B130" s="114">
        <v>721694003</v>
      </c>
      <c r="C130" s="114">
        <v>1040502</v>
      </c>
      <c r="D130" s="114">
        <v>4</v>
      </c>
      <c r="E130" s="114" t="s">
        <v>6360</v>
      </c>
      <c r="F130" s="116">
        <v>1879651</v>
      </c>
      <c r="G130" s="116">
        <v>12680628</v>
      </c>
    </row>
    <row r="131" spans="1:7" x14ac:dyDescent="0.2">
      <c r="A131" s="114" t="s">
        <v>6488</v>
      </c>
      <c r="B131" s="114">
        <v>721694003</v>
      </c>
      <c r="C131" s="114">
        <v>1040503</v>
      </c>
      <c r="D131" s="114">
        <v>4</v>
      </c>
      <c r="E131" s="114" t="s">
        <v>6360</v>
      </c>
      <c r="F131" s="116">
        <v>2833503</v>
      </c>
      <c r="G131" s="116">
        <v>10380160</v>
      </c>
    </row>
    <row r="132" spans="1:7" x14ac:dyDescent="0.2">
      <c r="A132" s="114" t="s">
        <v>6488</v>
      </c>
      <c r="B132" s="114">
        <v>721694003</v>
      </c>
      <c r="C132" s="114">
        <v>1070637</v>
      </c>
      <c r="D132" s="114">
        <v>7</v>
      </c>
      <c r="E132" s="114" t="s">
        <v>6359</v>
      </c>
      <c r="F132" s="116">
        <v>9269568</v>
      </c>
      <c r="G132" s="116">
        <v>35272103</v>
      </c>
    </row>
    <row r="133" spans="1:7" x14ac:dyDescent="0.2">
      <c r="A133" s="114" t="s">
        <v>6488</v>
      </c>
      <c r="B133" s="114">
        <v>721694003</v>
      </c>
      <c r="C133" s="114">
        <v>1070521</v>
      </c>
      <c r="D133" s="114">
        <v>7</v>
      </c>
      <c r="E133" s="114" t="s">
        <v>6353</v>
      </c>
      <c r="F133" s="116"/>
      <c r="G133" s="116">
        <v>9154622</v>
      </c>
    </row>
    <row r="134" spans="1:7" x14ac:dyDescent="0.2">
      <c r="A134" s="114" t="s">
        <v>6488</v>
      </c>
      <c r="B134" s="114">
        <v>721694003</v>
      </c>
      <c r="C134" s="114">
        <v>1070522</v>
      </c>
      <c r="D134" s="114">
        <v>7</v>
      </c>
      <c r="E134" s="114" t="s">
        <v>6382</v>
      </c>
      <c r="F134" s="116"/>
      <c r="G134" s="116">
        <v>3543725</v>
      </c>
    </row>
    <row r="135" spans="1:7" x14ac:dyDescent="0.2">
      <c r="A135" s="114" t="s">
        <v>6488</v>
      </c>
      <c r="B135" s="114">
        <v>721694003</v>
      </c>
      <c r="C135" s="114">
        <v>1070523</v>
      </c>
      <c r="D135" s="114">
        <v>7</v>
      </c>
      <c r="E135" s="114" t="s">
        <v>6382</v>
      </c>
      <c r="F135" s="116"/>
      <c r="G135" s="116">
        <v>7530415</v>
      </c>
    </row>
    <row r="136" spans="1:7" x14ac:dyDescent="0.2">
      <c r="A136" s="114" t="s">
        <v>6488</v>
      </c>
      <c r="B136" s="114">
        <v>721694003</v>
      </c>
      <c r="C136" s="114">
        <v>1040343</v>
      </c>
      <c r="D136" s="114">
        <v>4</v>
      </c>
      <c r="E136" s="114" t="s">
        <v>6360</v>
      </c>
      <c r="F136" s="116">
        <v>1851596</v>
      </c>
      <c r="G136" s="116">
        <v>4521144</v>
      </c>
    </row>
    <row r="137" spans="1:7" x14ac:dyDescent="0.2">
      <c r="A137" s="114" t="s">
        <v>6488</v>
      </c>
      <c r="B137" s="114">
        <v>721694003</v>
      </c>
      <c r="C137" s="114">
        <v>1010207</v>
      </c>
      <c r="D137" s="114">
        <v>1</v>
      </c>
      <c r="E137" s="114" t="s">
        <v>171</v>
      </c>
      <c r="F137" s="116">
        <v>3023978</v>
      </c>
      <c r="G137" s="116">
        <v>3023978</v>
      </c>
    </row>
    <row r="138" spans="1:7" x14ac:dyDescent="0.2">
      <c r="A138" s="114" t="s">
        <v>6488</v>
      </c>
      <c r="B138" s="114">
        <v>721694003</v>
      </c>
      <c r="C138" s="114">
        <v>1010241</v>
      </c>
      <c r="D138" s="114">
        <v>1</v>
      </c>
      <c r="E138" s="114" t="s">
        <v>171</v>
      </c>
      <c r="F138" s="116">
        <v>4724966</v>
      </c>
      <c r="G138" s="116">
        <v>4724966</v>
      </c>
    </row>
    <row r="139" spans="1:7" x14ac:dyDescent="0.2">
      <c r="A139" s="114" t="s">
        <v>6488</v>
      </c>
      <c r="B139" s="114">
        <v>721694003</v>
      </c>
      <c r="C139" s="114">
        <v>1010247</v>
      </c>
      <c r="D139" s="114">
        <v>1</v>
      </c>
      <c r="E139" s="114" t="s">
        <v>171</v>
      </c>
      <c r="F139" s="116">
        <v>2185667</v>
      </c>
      <c r="G139" s="116">
        <v>2185667</v>
      </c>
    </row>
    <row r="140" spans="1:7" x14ac:dyDescent="0.2">
      <c r="A140" s="114" t="s">
        <v>8166</v>
      </c>
      <c r="B140" s="114">
        <v>721694003</v>
      </c>
      <c r="C140" s="114">
        <v>1010275</v>
      </c>
      <c r="D140" s="114">
        <v>1</v>
      </c>
      <c r="E140" s="114" t="s">
        <v>171</v>
      </c>
      <c r="F140" s="116">
        <v>12203305</v>
      </c>
      <c r="G140" s="116">
        <v>48448943</v>
      </c>
    </row>
    <row r="141" spans="1:7" x14ac:dyDescent="0.2">
      <c r="A141" s="114" t="s">
        <v>8166</v>
      </c>
      <c r="B141" s="114">
        <v>721694003</v>
      </c>
      <c r="C141" s="114">
        <v>1010277</v>
      </c>
      <c r="D141" s="114">
        <v>1</v>
      </c>
      <c r="E141" s="114" t="s">
        <v>171</v>
      </c>
      <c r="F141" s="116">
        <v>2797755</v>
      </c>
      <c r="G141" s="116">
        <v>10778957</v>
      </c>
    </row>
    <row r="142" spans="1:7" x14ac:dyDescent="0.2">
      <c r="A142" s="114" t="s">
        <v>8166</v>
      </c>
      <c r="B142" s="114">
        <v>721694003</v>
      </c>
      <c r="C142" s="114">
        <v>1020414</v>
      </c>
      <c r="D142" s="114">
        <v>2</v>
      </c>
      <c r="E142" s="114" t="s">
        <v>6343</v>
      </c>
      <c r="F142" s="116">
        <v>4326626</v>
      </c>
      <c r="G142" s="116">
        <v>17100476</v>
      </c>
    </row>
    <row r="143" spans="1:7" x14ac:dyDescent="0.2">
      <c r="A143" s="114" t="s">
        <v>8166</v>
      </c>
      <c r="B143" s="114">
        <v>721694003</v>
      </c>
      <c r="C143" s="114">
        <v>1020415</v>
      </c>
      <c r="D143" s="114">
        <v>2</v>
      </c>
      <c r="E143" s="114" t="s">
        <v>8179</v>
      </c>
      <c r="F143" s="116">
        <v>6739139</v>
      </c>
      <c r="G143" s="116">
        <v>27867249</v>
      </c>
    </row>
    <row r="144" spans="1:7" x14ac:dyDescent="0.2">
      <c r="A144" s="114" t="s">
        <v>8166</v>
      </c>
      <c r="B144" s="114">
        <v>721694003</v>
      </c>
      <c r="C144" s="114">
        <v>1040479</v>
      </c>
      <c r="D144" s="114">
        <v>4</v>
      </c>
      <c r="E144" s="114" t="s">
        <v>6360</v>
      </c>
      <c r="F144" s="116">
        <v>10970113</v>
      </c>
      <c r="G144" s="116">
        <v>46265258</v>
      </c>
    </row>
    <row r="145" spans="1:7" x14ac:dyDescent="0.2">
      <c r="A145" s="114" t="s">
        <v>8166</v>
      </c>
      <c r="B145" s="114">
        <v>721694003</v>
      </c>
      <c r="C145" s="114">
        <v>1010282</v>
      </c>
      <c r="D145" s="114">
        <v>1</v>
      </c>
      <c r="E145" s="114" t="s">
        <v>171</v>
      </c>
      <c r="F145" s="116">
        <v>2834980</v>
      </c>
      <c r="G145" s="116">
        <v>14741897</v>
      </c>
    </row>
    <row r="146" spans="1:7" x14ac:dyDescent="0.2">
      <c r="A146" s="114" t="s">
        <v>8166</v>
      </c>
      <c r="B146" s="114">
        <v>721694003</v>
      </c>
      <c r="C146" s="114">
        <v>1010283</v>
      </c>
      <c r="D146" s="114">
        <v>1</v>
      </c>
      <c r="E146" s="114" t="s">
        <v>171</v>
      </c>
      <c r="F146" s="116">
        <v>4535967</v>
      </c>
      <c r="G146" s="116">
        <v>18521866</v>
      </c>
    </row>
    <row r="147" spans="1:7" x14ac:dyDescent="0.2">
      <c r="A147" s="114" t="s">
        <v>8166</v>
      </c>
      <c r="B147" s="114">
        <v>721694003</v>
      </c>
      <c r="C147" s="114">
        <v>1010284</v>
      </c>
      <c r="D147" s="114">
        <v>1</v>
      </c>
      <c r="E147" s="114" t="s">
        <v>171</v>
      </c>
      <c r="F147" s="116">
        <v>1001764</v>
      </c>
      <c r="G147" s="116">
        <v>6374861</v>
      </c>
    </row>
    <row r="148" spans="1:7" x14ac:dyDescent="0.2">
      <c r="A148" s="114" t="s">
        <v>8166</v>
      </c>
      <c r="B148" s="114">
        <v>721694003</v>
      </c>
      <c r="C148" s="114">
        <v>1110190</v>
      </c>
      <c r="D148" s="114">
        <v>11</v>
      </c>
      <c r="E148" s="114" t="s">
        <v>6501</v>
      </c>
      <c r="F148" s="116">
        <v>10324052</v>
      </c>
      <c r="G148" s="116">
        <v>18474619</v>
      </c>
    </row>
    <row r="149" spans="1:7" x14ac:dyDescent="0.2">
      <c r="A149" s="114" t="s">
        <v>8166</v>
      </c>
      <c r="B149" s="114">
        <v>721694003</v>
      </c>
      <c r="C149" s="114">
        <v>1070721</v>
      </c>
      <c r="D149" s="114">
        <v>7</v>
      </c>
      <c r="E149" s="114" t="s">
        <v>6353</v>
      </c>
      <c r="F149" s="116">
        <v>2953104</v>
      </c>
      <c r="G149" s="116">
        <v>9745243</v>
      </c>
    </row>
    <row r="150" spans="1:7" x14ac:dyDescent="0.2">
      <c r="A150" s="114" t="s">
        <v>8166</v>
      </c>
      <c r="B150" s="114">
        <v>721694003</v>
      </c>
      <c r="C150" s="114">
        <v>1070722</v>
      </c>
      <c r="D150" s="114">
        <v>7</v>
      </c>
      <c r="E150" s="114" t="s">
        <v>6353</v>
      </c>
      <c r="F150" s="116">
        <v>3396070</v>
      </c>
      <c r="G150" s="116">
        <v>10188209</v>
      </c>
    </row>
    <row r="151" spans="1:7" x14ac:dyDescent="0.2">
      <c r="A151" s="114" t="s">
        <v>6684</v>
      </c>
      <c r="B151" s="114">
        <v>650794826</v>
      </c>
      <c r="C151" s="114">
        <v>1030295</v>
      </c>
      <c r="D151" s="114">
        <v>3</v>
      </c>
      <c r="E151" s="114" t="s">
        <v>6374</v>
      </c>
      <c r="F151" s="116">
        <v>589882</v>
      </c>
      <c r="G151" s="116">
        <v>2005597</v>
      </c>
    </row>
    <row r="152" spans="1:7" x14ac:dyDescent="0.2">
      <c r="A152" s="114" t="s">
        <v>6684</v>
      </c>
      <c r="B152" s="114">
        <v>650794826</v>
      </c>
      <c r="C152" s="114">
        <v>1030296</v>
      </c>
      <c r="D152" s="114">
        <v>3</v>
      </c>
      <c r="E152" s="114" t="s">
        <v>6374</v>
      </c>
      <c r="F152" s="116">
        <v>599151</v>
      </c>
      <c r="G152" s="116">
        <v>2396604</v>
      </c>
    </row>
    <row r="153" spans="1:7" x14ac:dyDescent="0.2">
      <c r="A153" s="114" t="s">
        <v>6684</v>
      </c>
      <c r="B153" s="114">
        <v>650794826</v>
      </c>
      <c r="C153" s="114">
        <v>1030301</v>
      </c>
      <c r="D153" s="114">
        <v>3</v>
      </c>
      <c r="E153" s="114" t="s">
        <v>6374</v>
      </c>
      <c r="F153" s="116"/>
      <c r="G153" s="116">
        <v>5554788</v>
      </c>
    </row>
    <row r="154" spans="1:7" x14ac:dyDescent="0.2">
      <c r="A154" s="114" t="s">
        <v>6683</v>
      </c>
      <c r="B154" s="114">
        <v>700376001</v>
      </c>
      <c r="C154" s="114">
        <v>1040446</v>
      </c>
      <c r="D154" s="114">
        <v>4</v>
      </c>
      <c r="E154" s="114" t="s">
        <v>6360</v>
      </c>
      <c r="F154" s="116">
        <v>15943657</v>
      </c>
      <c r="G154" s="116">
        <v>62417098</v>
      </c>
    </row>
    <row r="155" spans="1:7" x14ac:dyDescent="0.2">
      <c r="A155" s="114" t="s">
        <v>6683</v>
      </c>
      <c r="B155" s="114">
        <v>700376001</v>
      </c>
      <c r="C155" s="114">
        <v>1090594</v>
      </c>
      <c r="D155" s="114">
        <v>9</v>
      </c>
      <c r="E155" s="114" t="s">
        <v>211</v>
      </c>
      <c r="F155" s="116">
        <v>10011134</v>
      </c>
      <c r="G155" s="116">
        <v>40572466</v>
      </c>
    </row>
    <row r="156" spans="1:7" x14ac:dyDescent="0.2">
      <c r="A156" s="114" t="s">
        <v>6683</v>
      </c>
      <c r="B156" s="114">
        <v>700376001</v>
      </c>
      <c r="C156" s="114">
        <v>1090648</v>
      </c>
      <c r="D156" s="114">
        <v>9</v>
      </c>
      <c r="E156" s="114" t="s">
        <v>181</v>
      </c>
      <c r="F156" s="116">
        <v>3893744</v>
      </c>
      <c r="G156" s="116">
        <v>13952807</v>
      </c>
    </row>
    <row r="157" spans="1:7" x14ac:dyDescent="0.2">
      <c r="A157" s="114" t="s">
        <v>6683</v>
      </c>
      <c r="B157" s="114">
        <v>700376001</v>
      </c>
      <c r="C157" s="114">
        <v>1090649</v>
      </c>
      <c r="D157" s="114">
        <v>9</v>
      </c>
      <c r="E157" s="114" t="s">
        <v>181</v>
      </c>
      <c r="F157" s="116">
        <v>6055943</v>
      </c>
      <c r="G157" s="116">
        <v>20852986</v>
      </c>
    </row>
    <row r="158" spans="1:7" x14ac:dyDescent="0.2">
      <c r="A158" s="114" t="s">
        <v>6683</v>
      </c>
      <c r="B158" s="114">
        <v>700376001</v>
      </c>
      <c r="C158" s="114">
        <v>1100404</v>
      </c>
      <c r="D158" s="114">
        <v>10</v>
      </c>
      <c r="E158" s="114" t="s">
        <v>6364</v>
      </c>
      <c r="F158" s="116"/>
      <c r="G158" s="116">
        <v>4769614</v>
      </c>
    </row>
    <row r="159" spans="1:7" x14ac:dyDescent="0.2">
      <c r="A159" s="114" t="s">
        <v>6683</v>
      </c>
      <c r="B159" s="114">
        <v>700376001</v>
      </c>
      <c r="C159" s="114">
        <v>1100510</v>
      </c>
      <c r="D159" s="114">
        <v>10</v>
      </c>
      <c r="E159" s="114" t="s">
        <v>6364</v>
      </c>
      <c r="F159" s="116">
        <v>2359527</v>
      </c>
      <c r="G159" s="116">
        <v>9320131</v>
      </c>
    </row>
    <row r="160" spans="1:7" x14ac:dyDescent="0.2">
      <c r="A160" s="114" t="s">
        <v>6683</v>
      </c>
      <c r="B160" s="114">
        <v>700376001</v>
      </c>
      <c r="C160" s="114">
        <v>1100511</v>
      </c>
      <c r="D160" s="114">
        <v>10</v>
      </c>
      <c r="E160" s="114" t="s">
        <v>6364</v>
      </c>
      <c r="F160" s="116">
        <v>2246817</v>
      </c>
      <c r="G160" s="116">
        <v>8837480</v>
      </c>
    </row>
    <row r="161" spans="1:7" x14ac:dyDescent="0.2">
      <c r="A161" s="114" t="s">
        <v>6683</v>
      </c>
      <c r="B161" s="114">
        <v>700376001</v>
      </c>
      <c r="C161" s="114">
        <v>1100525</v>
      </c>
      <c r="D161" s="114">
        <v>10</v>
      </c>
      <c r="E161" s="114" t="s">
        <v>6364</v>
      </c>
      <c r="F161" s="116">
        <v>179292</v>
      </c>
      <c r="G161" s="116">
        <v>1152597</v>
      </c>
    </row>
    <row r="162" spans="1:7" x14ac:dyDescent="0.2">
      <c r="A162" s="114" t="s">
        <v>6683</v>
      </c>
      <c r="B162" s="114">
        <v>700376001</v>
      </c>
      <c r="C162" s="114">
        <v>1100558</v>
      </c>
      <c r="D162" s="114">
        <v>10</v>
      </c>
      <c r="E162" s="114" t="s">
        <v>6364</v>
      </c>
      <c r="F162" s="116"/>
      <c r="G162" s="116">
        <v>2595479</v>
      </c>
    </row>
    <row r="163" spans="1:7" x14ac:dyDescent="0.2">
      <c r="A163" s="114" t="s">
        <v>6683</v>
      </c>
      <c r="B163" s="114">
        <v>700376001</v>
      </c>
      <c r="C163" s="114">
        <v>1100575</v>
      </c>
      <c r="D163" s="114">
        <v>10</v>
      </c>
      <c r="E163" s="114" t="s">
        <v>6355</v>
      </c>
      <c r="F163" s="116"/>
      <c r="G163" s="116">
        <v>2432435</v>
      </c>
    </row>
    <row r="164" spans="1:7" x14ac:dyDescent="0.2">
      <c r="A164" s="114" t="s">
        <v>6683</v>
      </c>
      <c r="B164" s="114">
        <v>700376001</v>
      </c>
      <c r="C164" s="114">
        <v>1100700</v>
      </c>
      <c r="D164" s="114">
        <v>10</v>
      </c>
      <c r="E164" s="114" t="s">
        <v>6342</v>
      </c>
      <c r="F164" s="116">
        <v>12606612</v>
      </c>
      <c r="G164" s="116">
        <v>50139401</v>
      </c>
    </row>
    <row r="165" spans="1:7" x14ac:dyDescent="0.2">
      <c r="A165" s="114" t="s">
        <v>6683</v>
      </c>
      <c r="B165" s="114">
        <v>700376001</v>
      </c>
      <c r="C165" s="114">
        <v>1100755</v>
      </c>
      <c r="D165" s="114">
        <v>10</v>
      </c>
      <c r="E165" s="114" t="s">
        <v>6364</v>
      </c>
      <c r="F165" s="116"/>
      <c r="G165" s="116">
        <v>80577023</v>
      </c>
    </row>
    <row r="166" spans="1:7" x14ac:dyDescent="0.2">
      <c r="A166" s="114" t="s">
        <v>6683</v>
      </c>
      <c r="B166" s="114">
        <v>700376001</v>
      </c>
      <c r="C166" s="114">
        <v>1132565</v>
      </c>
      <c r="D166" s="114">
        <v>13</v>
      </c>
      <c r="E166" s="114" t="s">
        <v>5557</v>
      </c>
      <c r="F166" s="116">
        <v>5708371</v>
      </c>
      <c r="G166" s="116">
        <v>24825622</v>
      </c>
    </row>
    <row r="167" spans="1:7" x14ac:dyDescent="0.2">
      <c r="A167" s="114" t="s">
        <v>6683</v>
      </c>
      <c r="B167" s="114">
        <v>700376001</v>
      </c>
      <c r="C167" s="114">
        <v>1132566</v>
      </c>
      <c r="D167" s="114">
        <v>13</v>
      </c>
      <c r="E167" s="114" t="s">
        <v>5557</v>
      </c>
      <c r="F167" s="116">
        <v>5441312</v>
      </c>
      <c r="G167" s="116">
        <v>24823501</v>
      </c>
    </row>
    <row r="168" spans="1:7" x14ac:dyDescent="0.2">
      <c r="A168" s="114" t="s">
        <v>6683</v>
      </c>
      <c r="B168" s="114">
        <v>700376001</v>
      </c>
      <c r="C168" s="114">
        <v>1140139</v>
      </c>
      <c r="D168" s="114">
        <v>14</v>
      </c>
      <c r="E168" s="114" t="s">
        <v>6370</v>
      </c>
      <c r="F168" s="116">
        <v>1179763</v>
      </c>
      <c r="G168" s="116">
        <v>4837029</v>
      </c>
    </row>
    <row r="169" spans="1:7" x14ac:dyDescent="0.2">
      <c r="A169" s="114" t="s">
        <v>6683</v>
      </c>
      <c r="B169" s="114">
        <v>700376001</v>
      </c>
      <c r="C169" s="114">
        <v>1140140</v>
      </c>
      <c r="D169" s="114">
        <v>14</v>
      </c>
      <c r="E169" s="114" t="s">
        <v>6370</v>
      </c>
      <c r="F169" s="116">
        <v>1497878</v>
      </c>
      <c r="G169" s="116">
        <v>5691936</v>
      </c>
    </row>
    <row r="170" spans="1:7" x14ac:dyDescent="0.2">
      <c r="A170" s="114" t="s">
        <v>6683</v>
      </c>
      <c r="B170" s="114">
        <v>700376001</v>
      </c>
      <c r="C170" s="114">
        <v>1140194</v>
      </c>
      <c r="D170" s="114">
        <v>14</v>
      </c>
      <c r="E170" s="114" t="s">
        <v>6370</v>
      </c>
      <c r="F170" s="116">
        <v>11637945</v>
      </c>
      <c r="G170" s="116">
        <v>43753718</v>
      </c>
    </row>
    <row r="171" spans="1:7" x14ac:dyDescent="0.2">
      <c r="A171" s="114" t="s">
        <v>6496</v>
      </c>
      <c r="B171" s="114">
        <v>650587340</v>
      </c>
      <c r="C171" s="114">
        <v>1020426</v>
      </c>
      <c r="D171" s="114">
        <v>2</v>
      </c>
      <c r="E171" s="114" t="s">
        <v>6343</v>
      </c>
      <c r="F171" s="116">
        <v>7014905</v>
      </c>
      <c r="G171" s="116">
        <v>27092672</v>
      </c>
    </row>
    <row r="172" spans="1:7" x14ac:dyDescent="0.2">
      <c r="A172" s="114" t="s">
        <v>6496</v>
      </c>
      <c r="B172" s="114">
        <v>650587340</v>
      </c>
      <c r="C172" s="114">
        <v>1090664</v>
      </c>
      <c r="D172" s="114">
        <v>9</v>
      </c>
      <c r="E172" s="114" t="s">
        <v>211</v>
      </c>
      <c r="F172" s="116">
        <v>1318561</v>
      </c>
      <c r="G172" s="116">
        <v>8696891</v>
      </c>
    </row>
    <row r="173" spans="1:7" x14ac:dyDescent="0.2">
      <c r="A173" s="114" t="s">
        <v>6496</v>
      </c>
      <c r="B173" s="114">
        <v>650587340</v>
      </c>
      <c r="C173" s="114">
        <v>1090665</v>
      </c>
      <c r="D173" s="114">
        <v>9</v>
      </c>
      <c r="E173" s="114" t="s">
        <v>6384</v>
      </c>
      <c r="F173" s="116">
        <v>2496849</v>
      </c>
      <c r="G173" s="116">
        <v>11053468</v>
      </c>
    </row>
    <row r="174" spans="1:7" x14ac:dyDescent="0.2">
      <c r="A174" s="114" t="s">
        <v>6496</v>
      </c>
      <c r="B174" s="114">
        <v>650587340</v>
      </c>
      <c r="C174" s="114">
        <v>1100754</v>
      </c>
      <c r="D174" s="114">
        <v>10</v>
      </c>
      <c r="E174" s="114" t="s">
        <v>6364</v>
      </c>
      <c r="F174" s="116">
        <v>654848</v>
      </c>
      <c r="G174" s="116">
        <v>2992966</v>
      </c>
    </row>
    <row r="175" spans="1:7" x14ac:dyDescent="0.2">
      <c r="A175" s="114" t="s">
        <v>6496</v>
      </c>
      <c r="B175" s="114">
        <v>650587340</v>
      </c>
      <c r="C175" s="114">
        <v>1090515</v>
      </c>
      <c r="D175" s="114">
        <v>9</v>
      </c>
      <c r="E175" s="114" t="s">
        <v>6384</v>
      </c>
      <c r="F175" s="116"/>
      <c r="G175" s="116">
        <v>2188250</v>
      </c>
    </row>
    <row r="176" spans="1:7" x14ac:dyDescent="0.2">
      <c r="A176" s="114" t="s">
        <v>6496</v>
      </c>
      <c r="B176" s="114">
        <v>650587340</v>
      </c>
      <c r="C176" s="114">
        <v>1090516</v>
      </c>
      <c r="D176" s="114">
        <v>9</v>
      </c>
      <c r="E176" s="114" t="s">
        <v>6384</v>
      </c>
      <c r="F176" s="116"/>
      <c r="G176" s="116">
        <v>2524904</v>
      </c>
    </row>
    <row r="177" spans="1:7" x14ac:dyDescent="0.2">
      <c r="A177" s="114" t="s">
        <v>6496</v>
      </c>
      <c r="B177" s="114">
        <v>650587340</v>
      </c>
      <c r="C177" s="114">
        <v>1060428</v>
      </c>
      <c r="D177" s="114">
        <v>6</v>
      </c>
      <c r="E177" s="114" t="s">
        <v>8406</v>
      </c>
      <c r="F177" s="116">
        <v>2805449</v>
      </c>
      <c r="G177" s="116">
        <v>6496829</v>
      </c>
    </row>
    <row r="178" spans="1:7" x14ac:dyDescent="0.2">
      <c r="A178" s="114" t="s">
        <v>6496</v>
      </c>
      <c r="B178" s="114">
        <v>650587340</v>
      </c>
      <c r="C178" s="114">
        <v>1060429</v>
      </c>
      <c r="D178" s="114">
        <v>6</v>
      </c>
      <c r="E178" s="114" t="s">
        <v>6367</v>
      </c>
      <c r="F178" s="116">
        <v>6496829</v>
      </c>
      <c r="G178" s="116">
        <v>6496829</v>
      </c>
    </row>
    <row r="179" spans="1:7" x14ac:dyDescent="0.2">
      <c r="A179" s="114" t="s">
        <v>6496</v>
      </c>
      <c r="B179" s="114">
        <v>650587340</v>
      </c>
      <c r="C179" s="114">
        <v>1070723</v>
      </c>
      <c r="D179" s="114">
        <v>7</v>
      </c>
      <c r="E179" s="114" t="s">
        <v>8498</v>
      </c>
      <c r="F179" s="116">
        <v>2953104</v>
      </c>
      <c r="G179" s="116">
        <v>2953104</v>
      </c>
    </row>
    <row r="180" spans="1:7" x14ac:dyDescent="0.2">
      <c r="A180" s="114" t="s">
        <v>6483</v>
      </c>
      <c r="B180" s="114">
        <v>716316009</v>
      </c>
      <c r="C180" s="114">
        <v>1080707</v>
      </c>
      <c r="D180" s="114">
        <v>8</v>
      </c>
      <c r="E180" s="114" t="s">
        <v>6368</v>
      </c>
      <c r="F180" s="116"/>
      <c r="G180" s="116">
        <v>7392902</v>
      </c>
    </row>
    <row r="181" spans="1:7" x14ac:dyDescent="0.2">
      <c r="A181" s="114" t="s">
        <v>6483</v>
      </c>
      <c r="B181" s="114">
        <v>716316009</v>
      </c>
      <c r="C181" s="114">
        <v>1132536</v>
      </c>
      <c r="D181" s="114">
        <v>13</v>
      </c>
      <c r="E181" s="114" t="s">
        <v>229</v>
      </c>
      <c r="F181" s="116">
        <v>8469332</v>
      </c>
      <c r="G181" s="116">
        <v>34967648</v>
      </c>
    </row>
    <row r="182" spans="1:7" x14ac:dyDescent="0.2">
      <c r="A182" s="114" t="s">
        <v>6483</v>
      </c>
      <c r="B182" s="114">
        <v>716316009</v>
      </c>
      <c r="C182" s="114">
        <v>1132537</v>
      </c>
      <c r="D182" s="114">
        <v>13</v>
      </c>
      <c r="E182" s="114" t="s">
        <v>229</v>
      </c>
      <c r="F182" s="116">
        <v>5448688</v>
      </c>
      <c r="G182" s="116">
        <v>21150901</v>
      </c>
    </row>
    <row r="183" spans="1:7" x14ac:dyDescent="0.2">
      <c r="A183" s="114" t="s">
        <v>6483</v>
      </c>
      <c r="B183" s="114">
        <v>716316009</v>
      </c>
      <c r="C183" s="114">
        <v>1132538</v>
      </c>
      <c r="D183" s="114">
        <v>13</v>
      </c>
      <c r="E183" s="114" t="s">
        <v>229</v>
      </c>
      <c r="F183" s="116">
        <v>26277567</v>
      </c>
      <c r="G183" s="116">
        <v>106365434</v>
      </c>
    </row>
    <row r="184" spans="1:7" x14ac:dyDescent="0.2">
      <c r="A184" s="114" t="s">
        <v>6483</v>
      </c>
      <c r="B184" s="114">
        <v>716316009</v>
      </c>
      <c r="C184" s="114">
        <v>1132589</v>
      </c>
      <c r="D184" s="114">
        <v>13</v>
      </c>
      <c r="E184" s="114" t="s">
        <v>6379</v>
      </c>
      <c r="F184" s="116">
        <v>6742921</v>
      </c>
      <c r="G184" s="116">
        <v>33714604</v>
      </c>
    </row>
    <row r="185" spans="1:7" x14ac:dyDescent="0.2">
      <c r="A185" s="114" t="s">
        <v>6483</v>
      </c>
      <c r="B185" s="114">
        <v>716316009</v>
      </c>
      <c r="C185" s="114">
        <v>1131962</v>
      </c>
      <c r="D185" s="114">
        <v>13</v>
      </c>
      <c r="E185" s="114" t="s">
        <v>6379</v>
      </c>
      <c r="F185" s="116">
        <v>10631174</v>
      </c>
      <c r="G185" s="116">
        <v>21705314</v>
      </c>
    </row>
    <row r="186" spans="1:7" x14ac:dyDescent="0.2">
      <c r="A186" s="114" t="s">
        <v>6497</v>
      </c>
      <c r="B186" s="114">
        <v>650450957</v>
      </c>
      <c r="C186" s="114">
        <v>1131888</v>
      </c>
      <c r="D186" s="114">
        <v>13</v>
      </c>
      <c r="E186" s="114" t="s">
        <v>70</v>
      </c>
      <c r="F186" s="116">
        <v>3208128</v>
      </c>
      <c r="G186" s="116">
        <v>10141824</v>
      </c>
    </row>
    <row r="187" spans="1:7" x14ac:dyDescent="0.2">
      <c r="A187" s="114" t="s">
        <v>6497</v>
      </c>
      <c r="B187" s="114">
        <v>650450957</v>
      </c>
      <c r="C187" s="114">
        <v>1131889</v>
      </c>
      <c r="D187" s="114">
        <v>13</v>
      </c>
      <c r="E187" s="114" t="s">
        <v>70</v>
      </c>
      <c r="F187" s="116">
        <v>4073177</v>
      </c>
      <c r="G187" s="116">
        <v>12745101</v>
      </c>
    </row>
    <row r="188" spans="1:7" x14ac:dyDescent="0.2">
      <c r="A188" s="114" t="s">
        <v>6498</v>
      </c>
      <c r="B188" s="114" t="s">
        <v>6335</v>
      </c>
      <c r="C188" s="114">
        <v>1131891</v>
      </c>
      <c r="D188" s="114">
        <v>13</v>
      </c>
      <c r="E188" s="114" t="s">
        <v>6365</v>
      </c>
      <c r="F188" s="116">
        <v>2069760</v>
      </c>
      <c r="G188" s="116">
        <v>8279040</v>
      </c>
    </row>
    <row r="189" spans="1:7" x14ac:dyDescent="0.2">
      <c r="A189" s="114" t="s">
        <v>6498</v>
      </c>
      <c r="B189" s="114" t="s">
        <v>6335</v>
      </c>
      <c r="C189" s="114">
        <v>1131892</v>
      </c>
      <c r="D189" s="114">
        <v>13</v>
      </c>
      <c r="E189" s="114" t="s">
        <v>6365</v>
      </c>
      <c r="F189" s="116">
        <v>2627856</v>
      </c>
      <c r="G189" s="116">
        <v>10511424</v>
      </c>
    </row>
    <row r="190" spans="1:7" x14ac:dyDescent="0.2">
      <c r="A190" s="114" t="s">
        <v>6495</v>
      </c>
      <c r="B190" s="114">
        <v>650165500</v>
      </c>
      <c r="C190" s="114">
        <v>1080901</v>
      </c>
      <c r="D190" s="114">
        <v>8</v>
      </c>
      <c r="E190" s="114" t="s">
        <v>148</v>
      </c>
      <c r="F190" s="116"/>
      <c r="G190" s="116">
        <v>2433262</v>
      </c>
    </row>
    <row r="191" spans="1:7" x14ac:dyDescent="0.2">
      <c r="A191" s="114" t="s">
        <v>6492</v>
      </c>
      <c r="B191" s="114">
        <v>738689003</v>
      </c>
      <c r="C191" s="114">
        <v>1020233</v>
      </c>
      <c r="D191" s="114">
        <v>2</v>
      </c>
      <c r="E191" s="114" t="s">
        <v>6343</v>
      </c>
      <c r="F191" s="116"/>
      <c r="G191" s="116">
        <v>23563567</v>
      </c>
    </row>
    <row r="192" spans="1:7" x14ac:dyDescent="0.2">
      <c r="A192" s="114" t="s">
        <v>6492</v>
      </c>
      <c r="B192" s="114">
        <v>738689003</v>
      </c>
      <c r="C192" s="114">
        <v>1020302</v>
      </c>
      <c r="D192" s="114">
        <v>2</v>
      </c>
      <c r="E192" s="114" t="s">
        <v>6343</v>
      </c>
      <c r="F192" s="116">
        <v>5960909</v>
      </c>
      <c r="G192" s="116">
        <v>12319212</v>
      </c>
    </row>
    <row r="193" spans="1:7" x14ac:dyDescent="0.2">
      <c r="A193" s="114" t="s">
        <v>6492</v>
      </c>
      <c r="B193" s="114">
        <v>738689003</v>
      </c>
      <c r="C193" s="114">
        <v>1020303</v>
      </c>
      <c r="D193" s="114">
        <v>2</v>
      </c>
      <c r="E193" s="114" t="s">
        <v>6343</v>
      </c>
      <c r="F193" s="116">
        <v>7400043</v>
      </c>
      <c r="G193" s="116">
        <v>15136452</v>
      </c>
    </row>
    <row r="194" spans="1:7" x14ac:dyDescent="0.2">
      <c r="A194" s="114" t="s">
        <v>6492</v>
      </c>
      <c r="B194" s="114">
        <v>738689003</v>
      </c>
      <c r="C194" s="114">
        <v>1051008</v>
      </c>
      <c r="D194" s="114">
        <v>5</v>
      </c>
      <c r="E194" s="114" t="s">
        <v>6685</v>
      </c>
      <c r="F194" s="116"/>
      <c r="G194" s="116">
        <v>4724966</v>
      </c>
    </row>
    <row r="195" spans="1:7" x14ac:dyDescent="0.2">
      <c r="A195" s="114" t="s">
        <v>6492</v>
      </c>
      <c r="B195" s="114">
        <v>738689003</v>
      </c>
      <c r="C195" s="114">
        <v>1051176</v>
      </c>
      <c r="D195" s="114">
        <v>5</v>
      </c>
      <c r="E195" s="114" t="s">
        <v>6685</v>
      </c>
      <c r="F195" s="116"/>
      <c r="G195" s="116">
        <v>2587200</v>
      </c>
    </row>
    <row r="196" spans="1:7" x14ac:dyDescent="0.2">
      <c r="A196" s="114" t="s">
        <v>6492</v>
      </c>
      <c r="B196" s="114">
        <v>738689003</v>
      </c>
      <c r="C196" s="114">
        <v>1051177</v>
      </c>
      <c r="D196" s="114">
        <v>5</v>
      </c>
      <c r="E196" s="114" t="s">
        <v>6685</v>
      </c>
      <c r="F196" s="116"/>
      <c r="G196" s="116">
        <v>2759249</v>
      </c>
    </row>
    <row r="197" spans="1:7" x14ac:dyDescent="0.2">
      <c r="A197" s="114" t="s">
        <v>6492</v>
      </c>
      <c r="B197" s="114">
        <v>738689003</v>
      </c>
      <c r="C197" s="114">
        <v>1051355</v>
      </c>
      <c r="D197" s="114">
        <v>5</v>
      </c>
      <c r="E197" s="114" t="s">
        <v>6685</v>
      </c>
      <c r="F197" s="116">
        <v>6152300</v>
      </c>
      <c r="G197" s="116">
        <v>21754533</v>
      </c>
    </row>
    <row r="198" spans="1:7" x14ac:dyDescent="0.2">
      <c r="A198" s="114" t="s">
        <v>6492</v>
      </c>
      <c r="B198" s="114">
        <v>738689003</v>
      </c>
      <c r="C198" s="114">
        <v>1080944</v>
      </c>
      <c r="D198" s="114">
        <v>8</v>
      </c>
      <c r="E198" s="114" t="s">
        <v>6358</v>
      </c>
      <c r="F198" s="116"/>
      <c r="G198" s="116">
        <v>5723116</v>
      </c>
    </row>
    <row r="199" spans="1:7" x14ac:dyDescent="0.2">
      <c r="A199" s="114" t="s">
        <v>6492</v>
      </c>
      <c r="B199" s="114">
        <v>738689003</v>
      </c>
      <c r="C199" s="114">
        <v>1080945</v>
      </c>
      <c r="D199" s="114">
        <v>8</v>
      </c>
      <c r="E199" s="114" t="s">
        <v>148</v>
      </c>
      <c r="F199" s="116"/>
      <c r="G199" s="116">
        <v>6564750</v>
      </c>
    </row>
    <row r="200" spans="1:7" x14ac:dyDescent="0.2">
      <c r="A200" s="114" t="s">
        <v>6492</v>
      </c>
      <c r="B200" s="114">
        <v>738689003</v>
      </c>
      <c r="C200" s="114">
        <v>1081209</v>
      </c>
      <c r="D200" s="114">
        <v>8</v>
      </c>
      <c r="E200" s="114" t="s">
        <v>148</v>
      </c>
      <c r="F200" s="116">
        <v>16685222</v>
      </c>
      <c r="G200" s="116">
        <v>63960018</v>
      </c>
    </row>
    <row r="201" spans="1:7" x14ac:dyDescent="0.2">
      <c r="A201" s="114" t="s">
        <v>6492</v>
      </c>
      <c r="B201" s="114">
        <v>738689003</v>
      </c>
      <c r="C201" s="114">
        <v>1081221</v>
      </c>
      <c r="D201" s="114">
        <v>8</v>
      </c>
      <c r="E201" s="114" t="s">
        <v>148</v>
      </c>
      <c r="F201" s="116">
        <v>5190080</v>
      </c>
      <c r="G201" s="116">
        <v>24351296</v>
      </c>
    </row>
    <row r="202" spans="1:7" x14ac:dyDescent="0.2">
      <c r="A202" s="114" t="s">
        <v>6492</v>
      </c>
      <c r="B202" s="114">
        <v>738689003</v>
      </c>
      <c r="C202" s="114">
        <v>1081222</v>
      </c>
      <c r="D202" s="114">
        <v>8</v>
      </c>
      <c r="E202" s="114" t="s">
        <v>6358</v>
      </c>
      <c r="F202" s="116">
        <v>2721285</v>
      </c>
      <c r="G202" s="116">
        <v>15710512</v>
      </c>
    </row>
    <row r="203" spans="1:7" x14ac:dyDescent="0.2">
      <c r="A203" s="114" t="s">
        <v>6492</v>
      </c>
      <c r="B203" s="114">
        <v>738689003</v>
      </c>
      <c r="C203" s="114">
        <v>1090504</v>
      </c>
      <c r="D203" s="114">
        <v>9</v>
      </c>
      <c r="E203" s="114" t="s">
        <v>181</v>
      </c>
      <c r="F203" s="116"/>
      <c r="G203" s="116">
        <v>8576458</v>
      </c>
    </row>
    <row r="204" spans="1:7" x14ac:dyDescent="0.2">
      <c r="A204" s="114" t="s">
        <v>6492</v>
      </c>
      <c r="B204" s="114">
        <v>738689003</v>
      </c>
      <c r="C204" s="114">
        <v>1090645</v>
      </c>
      <c r="D204" s="114">
        <v>9</v>
      </c>
      <c r="E204" s="114" t="s">
        <v>181</v>
      </c>
      <c r="F204" s="116">
        <v>15105067</v>
      </c>
      <c r="G204" s="116">
        <v>69721022</v>
      </c>
    </row>
    <row r="205" spans="1:7" x14ac:dyDescent="0.2">
      <c r="A205" s="114" t="s">
        <v>6492</v>
      </c>
      <c r="B205" s="114">
        <v>738689003</v>
      </c>
      <c r="C205" s="114">
        <v>1090663</v>
      </c>
      <c r="D205" s="114">
        <v>9</v>
      </c>
      <c r="E205" s="114" t="s">
        <v>181</v>
      </c>
      <c r="F205" s="116">
        <v>4853426</v>
      </c>
      <c r="G205" s="116">
        <v>24203058</v>
      </c>
    </row>
    <row r="206" spans="1:7" x14ac:dyDescent="0.2">
      <c r="A206" s="114" t="s">
        <v>6492</v>
      </c>
      <c r="B206" s="114">
        <v>738689003</v>
      </c>
      <c r="C206" s="114">
        <v>1100753</v>
      </c>
      <c r="D206" s="114">
        <v>10</v>
      </c>
      <c r="E206" s="114" t="s">
        <v>6364</v>
      </c>
      <c r="F206" s="116">
        <v>4040393</v>
      </c>
      <c r="G206" s="116">
        <v>19355959</v>
      </c>
    </row>
    <row r="207" spans="1:7" x14ac:dyDescent="0.2">
      <c r="A207" s="114" t="s">
        <v>6492</v>
      </c>
      <c r="B207" s="114">
        <v>738689003</v>
      </c>
      <c r="C207" s="114">
        <v>1132523</v>
      </c>
      <c r="D207" s="114">
        <v>13</v>
      </c>
      <c r="E207" s="114" t="s">
        <v>8052</v>
      </c>
      <c r="F207" s="116">
        <v>14291577</v>
      </c>
      <c r="G207" s="116">
        <v>58212271</v>
      </c>
    </row>
    <row r="208" spans="1:7" x14ac:dyDescent="0.2">
      <c r="A208" s="114" t="s">
        <v>6492</v>
      </c>
      <c r="B208" s="114">
        <v>738689003</v>
      </c>
      <c r="C208" s="114">
        <v>1132586</v>
      </c>
      <c r="D208" s="114">
        <v>13</v>
      </c>
      <c r="E208" s="114" t="s">
        <v>6372</v>
      </c>
      <c r="F208" s="116">
        <v>12009290</v>
      </c>
      <c r="G208" s="116">
        <v>47495756</v>
      </c>
    </row>
    <row r="209" spans="1:7" x14ac:dyDescent="0.2">
      <c r="A209" s="114" t="s">
        <v>6492</v>
      </c>
      <c r="B209" s="114">
        <v>738689003</v>
      </c>
      <c r="C209" s="114">
        <v>1132591</v>
      </c>
      <c r="D209" s="114">
        <v>13</v>
      </c>
      <c r="E209" s="114" t="s">
        <v>6373</v>
      </c>
      <c r="F209" s="116">
        <v>8514783</v>
      </c>
      <c r="G209" s="116">
        <v>43607502</v>
      </c>
    </row>
    <row r="210" spans="1:7" x14ac:dyDescent="0.2">
      <c r="A210" s="114" t="s">
        <v>6492</v>
      </c>
      <c r="B210" s="114">
        <v>738689003</v>
      </c>
      <c r="C210" s="114">
        <v>1140150</v>
      </c>
      <c r="D210" s="114">
        <v>14</v>
      </c>
      <c r="E210" s="114" t="s">
        <v>6370</v>
      </c>
      <c r="F210" s="116"/>
      <c r="G210" s="116">
        <v>4362239</v>
      </c>
    </row>
    <row r="211" spans="1:7" x14ac:dyDescent="0.2">
      <c r="A211" s="114" t="s">
        <v>6492</v>
      </c>
      <c r="B211" s="114">
        <v>738689003</v>
      </c>
      <c r="C211" s="114">
        <v>1140221</v>
      </c>
      <c r="D211" s="114">
        <v>14</v>
      </c>
      <c r="E211" s="114" t="s">
        <v>6370</v>
      </c>
      <c r="F211" s="116">
        <v>2805449</v>
      </c>
      <c r="G211" s="116">
        <v>17057128</v>
      </c>
    </row>
    <row r="212" spans="1:7" x14ac:dyDescent="0.2">
      <c r="A212" s="114" t="s">
        <v>6492</v>
      </c>
      <c r="B212" s="114">
        <v>738689003</v>
      </c>
      <c r="C212" s="114">
        <v>1020427</v>
      </c>
      <c r="D212" s="114">
        <v>2</v>
      </c>
      <c r="E212" s="114" t="s">
        <v>6343</v>
      </c>
      <c r="F212" s="116">
        <v>17704649</v>
      </c>
      <c r="G212" s="116">
        <v>72660997</v>
      </c>
    </row>
    <row r="213" spans="1:7" x14ac:dyDescent="0.2">
      <c r="A213" s="114" t="s">
        <v>6492</v>
      </c>
      <c r="B213" s="114">
        <v>738689003</v>
      </c>
      <c r="C213" s="114">
        <v>1050662</v>
      </c>
      <c r="D213" s="114">
        <v>5</v>
      </c>
      <c r="E213" s="114" t="s">
        <v>8404</v>
      </c>
      <c r="F213" s="116"/>
      <c r="G213" s="116">
        <v>3347098</v>
      </c>
    </row>
    <row r="214" spans="1:7" x14ac:dyDescent="0.2">
      <c r="A214" s="114" t="s">
        <v>6492</v>
      </c>
      <c r="B214" s="114">
        <v>738689003</v>
      </c>
      <c r="C214" s="114">
        <v>1090508</v>
      </c>
      <c r="D214" s="114">
        <v>9</v>
      </c>
      <c r="E214" s="114" t="s">
        <v>181</v>
      </c>
      <c r="F214" s="116"/>
      <c r="G214" s="116">
        <v>7238058</v>
      </c>
    </row>
    <row r="215" spans="1:7" x14ac:dyDescent="0.2">
      <c r="A215" s="114" t="s">
        <v>6487</v>
      </c>
      <c r="B215" s="114">
        <v>713189006</v>
      </c>
      <c r="C215" s="114">
        <v>1080935</v>
      </c>
      <c r="D215" s="114">
        <v>8</v>
      </c>
      <c r="E215" s="114" t="s">
        <v>148</v>
      </c>
      <c r="F215" s="116"/>
      <c r="G215" s="116">
        <v>6090528</v>
      </c>
    </row>
    <row r="216" spans="1:7" x14ac:dyDescent="0.2">
      <c r="A216" s="114" t="s">
        <v>6487</v>
      </c>
      <c r="B216" s="114">
        <v>713189006</v>
      </c>
      <c r="C216" s="114">
        <v>1080939</v>
      </c>
      <c r="D216" s="114">
        <v>8</v>
      </c>
      <c r="E216" s="114" t="s">
        <v>6368</v>
      </c>
      <c r="F216" s="116"/>
      <c r="G216" s="116">
        <v>2935925</v>
      </c>
    </row>
    <row r="217" spans="1:7" x14ac:dyDescent="0.2">
      <c r="A217" s="114" t="s">
        <v>6487</v>
      </c>
      <c r="B217" s="114">
        <v>713189006</v>
      </c>
      <c r="C217" s="114">
        <v>1080943</v>
      </c>
      <c r="D217" s="114">
        <v>16</v>
      </c>
      <c r="E217" s="114" t="s">
        <v>6357</v>
      </c>
      <c r="F217" s="116"/>
      <c r="G217" s="116">
        <v>6059770</v>
      </c>
    </row>
    <row r="218" spans="1:7" x14ac:dyDescent="0.2">
      <c r="A218" s="114" t="s">
        <v>6487</v>
      </c>
      <c r="B218" s="114">
        <v>713189006</v>
      </c>
      <c r="C218" s="114">
        <v>1081090</v>
      </c>
      <c r="D218" s="114">
        <v>8</v>
      </c>
      <c r="E218" s="114" t="s">
        <v>6368</v>
      </c>
      <c r="F218" s="116">
        <v>2359526</v>
      </c>
      <c r="G218" s="116">
        <v>9320128</v>
      </c>
    </row>
    <row r="219" spans="1:7" x14ac:dyDescent="0.2">
      <c r="A219" s="114" t="s">
        <v>6487</v>
      </c>
      <c r="B219" s="114">
        <v>713189006</v>
      </c>
      <c r="C219" s="114">
        <v>1081091</v>
      </c>
      <c r="D219" s="114">
        <v>8</v>
      </c>
      <c r="E219" s="114" t="s">
        <v>6368</v>
      </c>
      <c r="F219" s="116">
        <v>1647666</v>
      </c>
      <c r="G219" s="116">
        <v>7489390</v>
      </c>
    </row>
    <row r="220" spans="1:7" x14ac:dyDescent="0.2">
      <c r="A220" s="114" t="s">
        <v>6487</v>
      </c>
      <c r="B220" s="114">
        <v>713189006</v>
      </c>
      <c r="C220" s="114">
        <v>1081118</v>
      </c>
      <c r="D220" s="114">
        <v>8</v>
      </c>
      <c r="E220" s="114" t="s">
        <v>6358</v>
      </c>
      <c r="F220" s="116">
        <v>14460526</v>
      </c>
      <c r="G220" s="116">
        <v>56360175</v>
      </c>
    </row>
    <row r="221" spans="1:7" x14ac:dyDescent="0.2">
      <c r="A221" s="114" t="s">
        <v>6487</v>
      </c>
      <c r="B221" s="114">
        <v>713189006</v>
      </c>
      <c r="C221" s="114">
        <v>1081119</v>
      </c>
      <c r="D221" s="114">
        <v>8</v>
      </c>
      <c r="E221" s="114" t="s">
        <v>6351</v>
      </c>
      <c r="F221" s="116">
        <v>5005567</v>
      </c>
      <c r="G221" s="116">
        <v>19240642</v>
      </c>
    </row>
    <row r="222" spans="1:7" x14ac:dyDescent="0.2">
      <c r="A222" s="114" t="s">
        <v>6487</v>
      </c>
      <c r="B222" s="114">
        <v>713189006</v>
      </c>
      <c r="C222" s="114">
        <v>1081215</v>
      </c>
      <c r="D222" s="114">
        <v>8</v>
      </c>
      <c r="E222" s="114" t="s">
        <v>6368</v>
      </c>
      <c r="F222" s="116">
        <v>12359424</v>
      </c>
      <c r="G222" s="116">
        <v>54381466</v>
      </c>
    </row>
    <row r="223" spans="1:7" x14ac:dyDescent="0.2">
      <c r="A223" s="114" t="s">
        <v>6487</v>
      </c>
      <c r="B223" s="114">
        <v>713189006</v>
      </c>
      <c r="C223" s="114">
        <v>1081223</v>
      </c>
      <c r="D223" s="114">
        <v>8</v>
      </c>
      <c r="E223" s="114" t="s">
        <v>6351</v>
      </c>
      <c r="F223" s="116">
        <v>2384631</v>
      </c>
      <c r="G223" s="116">
        <v>15373858</v>
      </c>
    </row>
    <row r="224" spans="1:7" x14ac:dyDescent="0.2">
      <c r="A224" s="114" t="s">
        <v>6487</v>
      </c>
      <c r="B224" s="114">
        <v>713189006</v>
      </c>
      <c r="C224" s="114">
        <v>1080942</v>
      </c>
      <c r="D224" s="114">
        <v>8</v>
      </c>
      <c r="E224" s="114" t="s">
        <v>8420</v>
      </c>
      <c r="F224" s="116"/>
      <c r="G224" s="116">
        <v>4713154</v>
      </c>
    </row>
    <row r="225" spans="1:7" x14ac:dyDescent="0.2">
      <c r="A225" s="114" t="s">
        <v>6490</v>
      </c>
      <c r="B225" s="114">
        <v>728623004</v>
      </c>
      <c r="C225" s="114">
        <v>1050963</v>
      </c>
      <c r="D225" s="114">
        <v>5</v>
      </c>
      <c r="E225" s="114" t="s">
        <v>6366</v>
      </c>
      <c r="F225" s="116">
        <v>5439034</v>
      </c>
      <c r="G225" s="116">
        <v>24894039</v>
      </c>
    </row>
    <row r="226" spans="1:7" x14ac:dyDescent="0.2">
      <c r="A226" s="114" t="s">
        <v>6490</v>
      </c>
      <c r="B226" s="114">
        <v>728623004</v>
      </c>
      <c r="C226" s="114">
        <v>1050980</v>
      </c>
      <c r="D226" s="114">
        <v>5</v>
      </c>
      <c r="E226" s="114" t="s">
        <v>6366</v>
      </c>
      <c r="F226" s="116">
        <v>1199352</v>
      </c>
      <c r="G226" s="116">
        <v>5233536</v>
      </c>
    </row>
    <row r="227" spans="1:7" x14ac:dyDescent="0.2">
      <c r="A227" s="114" t="s">
        <v>6490</v>
      </c>
      <c r="B227" s="114">
        <v>728623004</v>
      </c>
      <c r="C227" s="114">
        <v>1050984</v>
      </c>
      <c r="D227" s="114">
        <v>5</v>
      </c>
      <c r="E227" s="114" t="s">
        <v>6366</v>
      </c>
      <c r="F227" s="116">
        <v>1770569</v>
      </c>
      <c r="G227" s="116">
        <v>8209002</v>
      </c>
    </row>
    <row r="228" spans="1:7" x14ac:dyDescent="0.2">
      <c r="A228" s="114" t="s">
        <v>6490</v>
      </c>
      <c r="B228" s="114">
        <v>728623004</v>
      </c>
      <c r="C228" s="114">
        <v>1051296</v>
      </c>
      <c r="D228" s="114">
        <v>5</v>
      </c>
      <c r="E228" s="114" t="s">
        <v>6366</v>
      </c>
      <c r="F228" s="116">
        <v>1691945</v>
      </c>
      <c r="G228" s="116">
        <v>5771714</v>
      </c>
    </row>
    <row r="229" spans="1:7" x14ac:dyDescent="0.2">
      <c r="A229" s="114" t="s">
        <v>6493</v>
      </c>
      <c r="B229" s="114">
        <v>741504006</v>
      </c>
      <c r="C229" s="114">
        <v>1100542</v>
      </c>
      <c r="D229" s="114">
        <v>10</v>
      </c>
      <c r="E229" s="114" t="s">
        <v>6355</v>
      </c>
      <c r="F229" s="116"/>
      <c r="G229" s="116">
        <v>4284285</v>
      </c>
    </row>
    <row r="230" spans="1:7" x14ac:dyDescent="0.2">
      <c r="A230" s="114" t="s">
        <v>6493</v>
      </c>
      <c r="B230" s="114">
        <v>741504006</v>
      </c>
      <c r="C230" s="114">
        <v>1100548</v>
      </c>
      <c r="D230" s="114">
        <v>10</v>
      </c>
      <c r="E230" s="114" t="s">
        <v>6355</v>
      </c>
      <c r="F230" s="116"/>
      <c r="G230" s="116">
        <v>366991</v>
      </c>
    </row>
    <row r="231" spans="1:7" x14ac:dyDescent="0.2">
      <c r="A231" s="114" t="s">
        <v>6493</v>
      </c>
      <c r="B231" s="114">
        <v>741504006</v>
      </c>
      <c r="C231" s="114">
        <v>1100549</v>
      </c>
      <c r="D231" s="114">
        <v>10</v>
      </c>
      <c r="E231" s="114" t="s">
        <v>6355</v>
      </c>
      <c r="F231" s="116"/>
      <c r="G231" s="116">
        <v>372889</v>
      </c>
    </row>
    <row r="232" spans="1:7" x14ac:dyDescent="0.2">
      <c r="A232" s="114" t="s">
        <v>6493</v>
      </c>
      <c r="B232" s="114">
        <v>741504006</v>
      </c>
      <c r="C232" s="114">
        <v>1100761</v>
      </c>
      <c r="D232" s="114">
        <v>10</v>
      </c>
      <c r="E232" s="114" t="s">
        <v>6355</v>
      </c>
      <c r="F232" s="116">
        <v>7805952</v>
      </c>
      <c r="G232" s="116">
        <v>34346188</v>
      </c>
    </row>
    <row r="233" spans="1:7" x14ac:dyDescent="0.2">
      <c r="A233" s="114" t="s">
        <v>6482</v>
      </c>
      <c r="B233" s="114">
        <v>800665612</v>
      </c>
      <c r="C233" s="114">
        <v>1080708</v>
      </c>
      <c r="D233" s="114">
        <v>8</v>
      </c>
      <c r="E233" s="114" t="s">
        <v>6358</v>
      </c>
      <c r="F233" s="116"/>
      <c r="G233" s="116">
        <v>4292653</v>
      </c>
    </row>
    <row r="234" spans="1:7" x14ac:dyDescent="0.2">
      <c r="A234" s="114" t="s">
        <v>8405</v>
      </c>
      <c r="B234" s="114">
        <v>690803003</v>
      </c>
      <c r="C234" s="114">
        <v>1060147</v>
      </c>
      <c r="D234" s="114">
        <v>6</v>
      </c>
      <c r="E234" s="114" t="s">
        <v>8406</v>
      </c>
      <c r="F234" s="116">
        <v>1034880</v>
      </c>
      <c r="G234" s="116">
        <v>3415104</v>
      </c>
    </row>
    <row r="235" spans="1:7" x14ac:dyDescent="0.2">
      <c r="A235" s="114" t="s">
        <v>8407</v>
      </c>
      <c r="B235" s="114" t="s">
        <v>6334</v>
      </c>
      <c r="C235" s="114">
        <v>1131963</v>
      </c>
      <c r="D235" s="114">
        <v>13</v>
      </c>
      <c r="E235" s="114" t="s">
        <v>8408</v>
      </c>
      <c r="F235" s="116"/>
      <c r="G235" s="116">
        <v>2657794</v>
      </c>
    </row>
    <row r="236" spans="1:7" x14ac:dyDescent="0.2">
      <c r="A236" s="114" t="s">
        <v>8409</v>
      </c>
      <c r="B236" s="114">
        <v>738689003</v>
      </c>
      <c r="C236" s="114">
        <v>1131966</v>
      </c>
      <c r="D236" s="114">
        <v>13</v>
      </c>
      <c r="E236" s="114" t="s">
        <v>6372</v>
      </c>
      <c r="F236" s="116">
        <v>13288968</v>
      </c>
      <c r="G236" s="116">
        <v>26577936</v>
      </c>
    </row>
    <row r="237" spans="1:7" x14ac:dyDescent="0.2">
      <c r="A237" s="114" t="s">
        <v>8409</v>
      </c>
      <c r="B237" s="114">
        <v>738689003</v>
      </c>
      <c r="C237" s="114">
        <v>1131979</v>
      </c>
      <c r="D237" s="114">
        <v>13</v>
      </c>
      <c r="E237" s="114" t="s">
        <v>6373</v>
      </c>
      <c r="F237" s="116"/>
      <c r="G237" s="116">
        <v>13584278</v>
      </c>
    </row>
    <row r="238" spans="1:7" x14ac:dyDescent="0.2">
      <c r="A238" s="114" t="s">
        <v>8411</v>
      </c>
      <c r="B238" s="114">
        <v>816989000</v>
      </c>
      <c r="C238" s="114">
        <v>1132592</v>
      </c>
      <c r="D238" s="114">
        <v>13</v>
      </c>
      <c r="E238" s="114" t="s">
        <v>8412</v>
      </c>
      <c r="F238" s="116"/>
      <c r="G238" s="116">
        <v>8500000</v>
      </c>
    </row>
    <row r="239" spans="1:7" x14ac:dyDescent="0.2">
      <c r="A239" s="114" t="s">
        <v>6502</v>
      </c>
      <c r="B239" s="114"/>
      <c r="C239" s="114"/>
      <c r="D239" s="114"/>
      <c r="E239" s="114"/>
      <c r="F239" s="116">
        <v>1009082227</v>
      </c>
      <c r="G239" s="116">
        <v>4257581385</v>
      </c>
    </row>
    <row r="240" spans="1:7" ht="12.75" x14ac:dyDescent="0.2">
      <c r="A240"/>
      <c r="B240"/>
      <c r="C240"/>
      <c r="D240"/>
      <c r="E240"/>
      <c r="F240" s="29"/>
      <c r="G240" s="29"/>
    </row>
    <row r="241" spans="1:7" ht="12.75" x14ac:dyDescent="0.2">
      <c r="A241"/>
      <c r="B241"/>
      <c r="C241"/>
      <c r="D241"/>
      <c r="E241"/>
      <c r="F241" s="29"/>
      <c r="G241" s="29"/>
    </row>
    <row r="242" spans="1:7" ht="12.75" x14ac:dyDescent="0.2">
      <c r="A242"/>
      <c r="B242"/>
      <c r="C242"/>
      <c r="D242"/>
      <c r="E242"/>
      <c r="F242" s="29"/>
      <c r="G242" s="29"/>
    </row>
    <row r="243" spans="1:7" ht="12.75" x14ac:dyDescent="0.2">
      <c r="A243"/>
      <c r="B243"/>
      <c r="C243"/>
      <c r="D243"/>
      <c r="E243"/>
      <c r="F243" s="29"/>
      <c r="G243" s="29"/>
    </row>
    <row r="244" spans="1:7" ht="12.75" x14ac:dyDescent="0.2">
      <c r="A244"/>
      <c r="B244"/>
      <c r="C244"/>
      <c r="D244"/>
      <c r="E244"/>
      <c r="F244" s="29"/>
      <c r="G244" s="29"/>
    </row>
    <row r="245" spans="1:7" ht="12.75" x14ac:dyDescent="0.2">
      <c r="A245"/>
      <c r="B245"/>
      <c r="C245"/>
      <c r="D245"/>
      <c r="E245"/>
      <c r="F245" s="29"/>
      <c r="G245" s="29"/>
    </row>
    <row r="246" spans="1:7" ht="12.75" x14ac:dyDescent="0.2">
      <c r="A246"/>
      <c r="B246"/>
      <c r="C246"/>
      <c r="D246"/>
      <c r="E246"/>
      <c r="F246" s="29"/>
      <c r="G246" s="29"/>
    </row>
    <row r="247" spans="1:7" ht="12.75" x14ac:dyDescent="0.2">
      <c r="A247"/>
      <c r="B247"/>
      <c r="C247"/>
      <c r="D247"/>
      <c r="E247"/>
      <c r="F247" s="29"/>
      <c r="G247" s="29"/>
    </row>
    <row r="248" spans="1:7" ht="12.75" x14ac:dyDescent="0.2">
      <c r="A248"/>
      <c r="B248"/>
      <c r="C248"/>
      <c r="D248"/>
      <c r="E248"/>
      <c r="F248" s="29"/>
      <c r="G248" s="29"/>
    </row>
    <row r="249" spans="1:7" ht="12.75" x14ac:dyDescent="0.2">
      <c r="A249"/>
      <c r="B249"/>
      <c r="C249"/>
      <c r="D249"/>
      <c r="E249"/>
      <c r="F249" s="29"/>
      <c r="G249" s="29"/>
    </row>
    <row r="250" spans="1:7" ht="12.75" x14ac:dyDescent="0.2">
      <c r="A250"/>
      <c r="B250"/>
      <c r="C250"/>
      <c r="D250"/>
      <c r="E250"/>
      <c r="F250" s="29"/>
      <c r="G250" s="29"/>
    </row>
    <row r="251" spans="1:7" ht="12.75" x14ac:dyDescent="0.2">
      <c r="A251"/>
      <c r="B251"/>
      <c r="C251"/>
      <c r="D251"/>
      <c r="E251"/>
      <c r="F251" s="29"/>
      <c r="G251" s="29"/>
    </row>
    <row r="252" spans="1:7" ht="12.75" x14ac:dyDescent="0.2">
      <c r="A252"/>
      <c r="B252"/>
      <c r="C252"/>
      <c r="D252"/>
      <c r="E252"/>
      <c r="F252" s="29"/>
      <c r="G252" s="29"/>
    </row>
    <row r="253" spans="1:7" ht="12.75" x14ac:dyDescent="0.2">
      <c r="A253"/>
      <c r="B253"/>
      <c r="C253"/>
      <c r="D253"/>
      <c r="E253"/>
      <c r="F253" s="29"/>
      <c r="G253" s="29"/>
    </row>
    <row r="254" spans="1:7" ht="12.75" x14ac:dyDescent="0.2">
      <c r="A254"/>
      <c r="B254"/>
      <c r="C254"/>
      <c r="D254"/>
      <c r="E254"/>
      <c r="F254" s="29"/>
      <c r="G254" s="29"/>
    </row>
    <row r="255" spans="1:7" ht="12.75" x14ac:dyDescent="0.2">
      <c r="A255"/>
      <c r="B255"/>
      <c r="C255"/>
      <c r="D255"/>
      <c r="E255"/>
      <c r="F255" s="29"/>
      <c r="G255" s="29"/>
    </row>
    <row r="256" spans="1:7" ht="12.75" x14ac:dyDescent="0.2">
      <c r="A256"/>
      <c r="B256"/>
      <c r="C256"/>
      <c r="D256"/>
      <c r="E256"/>
      <c r="F256" s="29"/>
      <c r="G256" s="29"/>
    </row>
    <row r="257" spans="1:7" ht="12.75" x14ac:dyDescent="0.2">
      <c r="A257"/>
      <c r="B257"/>
      <c r="C257"/>
      <c r="D257"/>
      <c r="E257"/>
      <c r="F257" s="29"/>
      <c r="G257" s="29"/>
    </row>
    <row r="258" spans="1:7" ht="12.75" x14ac:dyDescent="0.2">
      <c r="A258"/>
      <c r="B258"/>
      <c r="C258"/>
      <c r="D258"/>
      <c r="E258"/>
      <c r="F258" s="29"/>
      <c r="G258" s="29"/>
    </row>
    <row r="259" spans="1:7" ht="12.75" x14ac:dyDescent="0.2">
      <c r="A259"/>
      <c r="B259"/>
      <c r="C259"/>
      <c r="D259"/>
      <c r="E259"/>
      <c r="F259" s="29"/>
      <c r="G259" s="29"/>
    </row>
    <row r="260" spans="1:7" ht="12.75" x14ac:dyDescent="0.2">
      <c r="A260"/>
      <c r="B260"/>
      <c r="C260"/>
      <c r="D260"/>
      <c r="E260"/>
      <c r="F260" s="29"/>
      <c r="G260" s="29"/>
    </row>
    <row r="261" spans="1:7" ht="12.75" x14ac:dyDescent="0.2">
      <c r="A261"/>
      <c r="B261"/>
      <c r="C261"/>
      <c r="D261"/>
      <c r="E261"/>
      <c r="F261" s="29"/>
      <c r="G261" s="29"/>
    </row>
    <row r="262" spans="1:7" ht="12.75" x14ac:dyDescent="0.2">
      <c r="A262"/>
      <c r="B262"/>
      <c r="C262"/>
      <c r="D262"/>
      <c r="E262"/>
      <c r="F262" s="29"/>
      <c r="G262" s="29"/>
    </row>
    <row r="263" spans="1:7" ht="12.75" x14ac:dyDescent="0.2">
      <c r="A263"/>
      <c r="B263"/>
      <c r="C263"/>
      <c r="D263"/>
      <c r="E263"/>
      <c r="F263" s="29"/>
      <c r="G263" s="29"/>
    </row>
    <row r="264" spans="1:7" ht="12.75" x14ac:dyDescent="0.2">
      <c r="A264"/>
      <c r="B264"/>
      <c r="C264"/>
      <c r="D264"/>
      <c r="E264"/>
      <c r="F264" s="29"/>
      <c r="G264" s="29"/>
    </row>
    <row r="265" spans="1:7" ht="12.75" x14ac:dyDescent="0.2">
      <c r="A265"/>
      <c r="B265"/>
      <c r="C265"/>
      <c r="D265"/>
      <c r="E265"/>
      <c r="F265" s="29"/>
      <c r="G265" s="29"/>
    </row>
    <row r="266" spans="1:7" ht="12.75" x14ac:dyDescent="0.2">
      <c r="A266"/>
      <c r="B266"/>
      <c r="C266"/>
      <c r="D266"/>
      <c r="E266"/>
      <c r="F266" s="29"/>
      <c r="G266" s="29"/>
    </row>
    <row r="267" spans="1:7" ht="12.75" x14ac:dyDescent="0.2">
      <c r="A267"/>
      <c r="B267"/>
      <c r="C267"/>
      <c r="D267"/>
      <c r="E267"/>
      <c r="F267" s="29"/>
      <c r="G267" s="29"/>
    </row>
    <row r="268" spans="1:7" ht="12.75" x14ac:dyDescent="0.2">
      <c r="A268"/>
      <c r="B268"/>
      <c r="C268"/>
      <c r="D268"/>
      <c r="E268"/>
      <c r="F268" s="29"/>
      <c r="G268" s="29"/>
    </row>
    <row r="269" spans="1:7" ht="12.75" x14ac:dyDescent="0.2">
      <c r="A269"/>
      <c r="B269"/>
      <c r="C269"/>
      <c r="D269"/>
      <c r="E269"/>
      <c r="F269" s="29"/>
      <c r="G269" s="29"/>
    </row>
    <row r="270" spans="1:7" ht="12.75" x14ac:dyDescent="0.2">
      <c r="A270"/>
      <c r="B270"/>
      <c r="C270"/>
      <c r="D270"/>
      <c r="E270"/>
      <c r="F270" s="29"/>
      <c r="G270" s="29"/>
    </row>
    <row r="271" spans="1:7" ht="12.75" x14ac:dyDescent="0.2">
      <c r="A271"/>
      <c r="B271"/>
      <c r="C271"/>
      <c r="D271"/>
      <c r="E271"/>
      <c r="F271" s="29"/>
      <c r="G271" s="29"/>
    </row>
    <row r="272" spans="1:7" ht="12.75" x14ac:dyDescent="0.2">
      <c r="A272"/>
      <c r="B272"/>
      <c r="C272"/>
      <c r="D272"/>
      <c r="E272"/>
      <c r="F272" s="29"/>
      <c r="G272" s="29"/>
    </row>
    <row r="273" spans="1:7" ht="12.75" x14ac:dyDescent="0.2">
      <c r="A273"/>
      <c r="B273"/>
      <c r="C273"/>
      <c r="D273"/>
      <c r="E273"/>
      <c r="F273" s="29"/>
      <c r="G273" s="29"/>
    </row>
    <row r="274" spans="1:7" ht="12.75" x14ac:dyDescent="0.2">
      <c r="A274"/>
      <c r="B274"/>
      <c r="C274"/>
      <c r="D274"/>
      <c r="E274"/>
      <c r="F274" s="29"/>
      <c r="G274" s="29"/>
    </row>
    <row r="275" spans="1:7" ht="12.75" x14ac:dyDescent="0.2">
      <c r="A275"/>
      <c r="B275"/>
      <c r="C275"/>
      <c r="D275"/>
      <c r="E275"/>
      <c r="F275" s="29"/>
      <c r="G275" s="29"/>
    </row>
    <row r="276" spans="1:7" ht="12.75" x14ac:dyDescent="0.2">
      <c r="A276"/>
      <c r="B276"/>
      <c r="C276"/>
      <c r="D276"/>
      <c r="E276"/>
      <c r="F276" s="29"/>
      <c r="G276" s="29"/>
    </row>
    <row r="277" spans="1:7" ht="12.75" x14ac:dyDescent="0.2">
      <c r="A277"/>
      <c r="B277"/>
      <c r="C277"/>
      <c r="D277"/>
      <c r="E277"/>
      <c r="F277" s="29"/>
      <c r="G277" s="29"/>
    </row>
    <row r="278" spans="1:7" ht="12.75" x14ac:dyDescent="0.2">
      <c r="A278"/>
      <c r="B278"/>
      <c r="C278"/>
      <c r="D278"/>
      <c r="E278"/>
      <c r="F278" s="29"/>
      <c r="G278" s="29"/>
    </row>
    <row r="279" spans="1:7" ht="12.75" x14ac:dyDescent="0.2">
      <c r="A279"/>
      <c r="B279"/>
      <c r="C279"/>
      <c r="D279"/>
      <c r="E279"/>
      <c r="F279" s="29"/>
      <c r="G279" s="29"/>
    </row>
    <row r="280" spans="1:7" ht="12.75" x14ac:dyDescent="0.2">
      <c r="A280"/>
      <c r="B280"/>
      <c r="C280"/>
      <c r="D280"/>
      <c r="E280"/>
      <c r="F280" s="29"/>
      <c r="G280" s="29"/>
    </row>
    <row r="281" spans="1:7" ht="12.75" x14ac:dyDescent="0.2">
      <c r="A281"/>
      <c r="B281"/>
      <c r="C281"/>
      <c r="D281"/>
      <c r="E281"/>
      <c r="F281" s="29"/>
      <c r="G281" s="29"/>
    </row>
    <row r="282" spans="1:7" ht="12.75" x14ac:dyDescent="0.2">
      <c r="A282"/>
      <c r="B282"/>
      <c r="C282"/>
      <c r="D282"/>
      <c r="E282"/>
      <c r="F282" s="29"/>
      <c r="G282" s="29"/>
    </row>
    <row r="283" spans="1:7" ht="12.75" x14ac:dyDescent="0.2">
      <c r="A283"/>
      <c r="B283"/>
      <c r="C283"/>
      <c r="D283"/>
      <c r="E283"/>
      <c r="F283" s="29"/>
      <c r="G283" s="29"/>
    </row>
    <row r="284" spans="1:7" ht="12.75" x14ac:dyDescent="0.2">
      <c r="A284"/>
      <c r="B284"/>
      <c r="C284"/>
      <c r="D284"/>
      <c r="E284"/>
      <c r="F284" s="29"/>
      <c r="G284" s="29"/>
    </row>
    <row r="285" spans="1:7" ht="12.75" x14ac:dyDescent="0.2">
      <c r="A285"/>
      <c r="B285"/>
      <c r="C285"/>
      <c r="D285"/>
      <c r="E285"/>
      <c r="F285" s="29"/>
      <c r="G285" s="29"/>
    </row>
    <row r="286" spans="1:7" ht="12.75" x14ac:dyDescent="0.2">
      <c r="A286"/>
      <c r="B286"/>
      <c r="C286"/>
      <c r="D286"/>
      <c r="E286"/>
      <c r="F286" s="29"/>
      <c r="G286" s="29"/>
    </row>
    <row r="287" spans="1:7" ht="12.75" x14ac:dyDescent="0.2">
      <c r="A287"/>
      <c r="B287"/>
      <c r="C287"/>
      <c r="D287"/>
      <c r="E287"/>
      <c r="F287" s="29"/>
      <c r="G287" s="29"/>
    </row>
    <row r="288" spans="1:7" ht="12.75" x14ac:dyDescent="0.2">
      <c r="A288"/>
      <c r="B288"/>
      <c r="C288"/>
      <c r="D288"/>
      <c r="E288"/>
      <c r="F288" s="29"/>
      <c r="G288" s="29"/>
    </row>
    <row r="289" spans="1:7" ht="12.75" x14ac:dyDescent="0.2">
      <c r="A289"/>
      <c r="B289"/>
      <c r="C289"/>
      <c r="D289"/>
      <c r="E289"/>
      <c r="F289" s="29"/>
      <c r="G289" s="29"/>
    </row>
    <row r="290" spans="1:7" ht="12.75" x14ac:dyDescent="0.2">
      <c r="A290"/>
      <c r="B290"/>
      <c r="C290"/>
      <c r="D290"/>
      <c r="E290"/>
      <c r="F290" s="29"/>
      <c r="G290" s="29"/>
    </row>
    <row r="291" spans="1:7" ht="12.75" x14ac:dyDescent="0.2">
      <c r="A291"/>
      <c r="B291"/>
      <c r="C291"/>
      <c r="D291"/>
      <c r="E291"/>
      <c r="F291" s="29"/>
      <c r="G291" s="29"/>
    </row>
    <row r="292" spans="1:7" ht="12.75" x14ac:dyDescent="0.2">
      <c r="A292"/>
      <c r="B292"/>
      <c r="C292"/>
      <c r="D292"/>
      <c r="E292"/>
      <c r="F292" s="29"/>
      <c r="G292" s="29"/>
    </row>
    <row r="293" spans="1:7" ht="12.75" x14ac:dyDescent="0.2">
      <c r="A293"/>
      <c r="B293"/>
      <c r="C293"/>
      <c r="D293"/>
      <c r="E293"/>
      <c r="F293" s="29"/>
      <c r="G293" s="29"/>
    </row>
    <row r="294" spans="1:7" ht="12.75" x14ac:dyDescent="0.2">
      <c r="A294"/>
      <c r="B294"/>
      <c r="C294"/>
      <c r="D294"/>
      <c r="E294"/>
      <c r="F294" s="29"/>
      <c r="G294" s="29"/>
    </row>
    <row r="295" spans="1:7" ht="12.75" x14ac:dyDescent="0.2">
      <c r="A295"/>
      <c r="B295"/>
      <c r="C295"/>
      <c r="D295"/>
      <c r="E295"/>
      <c r="F295" s="29"/>
      <c r="G295" s="29"/>
    </row>
    <row r="296" spans="1:7" ht="12.75" x14ac:dyDescent="0.2">
      <c r="A296"/>
      <c r="B296"/>
      <c r="C296"/>
      <c r="D296"/>
      <c r="E296"/>
      <c r="F296" s="29"/>
      <c r="G296" s="29"/>
    </row>
    <row r="297" spans="1:7" ht="12.75" x14ac:dyDescent="0.2">
      <c r="A297"/>
      <c r="B297"/>
      <c r="C297"/>
      <c r="D297"/>
      <c r="E297"/>
      <c r="F297" s="29"/>
      <c r="G297" s="29"/>
    </row>
    <row r="298" spans="1:7" ht="12.75" x14ac:dyDescent="0.2">
      <c r="A298"/>
      <c r="B298"/>
      <c r="C298"/>
      <c r="D298"/>
      <c r="E298"/>
      <c r="F298" s="29"/>
      <c r="G298" s="29"/>
    </row>
    <row r="299" spans="1:7" ht="12.75" x14ac:dyDescent="0.2">
      <c r="A299"/>
      <c r="B299"/>
      <c r="C299"/>
      <c r="D299"/>
      <c r="E299"/>
      <c r="F299" s="29"/>
      <c r="G299" s="29"/>
    </row>
    <row r="300" spans="1:7" ht="12.75" x14ac:dyDescent="0.2">
      <c r="A300"/>
      <c r="B300"/>
      <c r="C300"/>
      <c r="D300"/>
      <c r="E300"/>
      <c r="F300" s="29"/>
      <c r="G300" s="29"/>
    </row>
    <row r="301" spans="1:7" ht="12.75" x14ac:dyDescent="0.2">
      <c r="A301"/>
      <c r="B301"/>
      <c r="C301"/>
      <c r="D301"/>
      <c r="E301"/>
      <c r="F301" s="29"/>
      <c r="G301" s="29"/>
    </row>
    <row r="302" spans="1:7" ht="12.75" x14ac:dyDescent="0.2">
      <c r="A302"/>
      <c r="B302"/>
      <c r="C302"/>
      <c r="D302"/>
      <c r="E302"/>
      <c r="F302" s="29"/>
      <c r="G302" s="29"/>
    </row>
    <row r="303" spans="1:7" ht="12.75" x14ac:dyDescent="0.2">
      <c r="A303"/>
      <c r="B303"/>
      <c r="C303"/>
      <c r="D303"/>
      <c r="E303"/>
      <c r="F303" s="29"/>
      <c r="G303" s="29"/>
    </row>
    <row r="304" spans="1:7" ht="12.75" x14ac:dyDescent="0.2">
      <c r="A304"/>
      <c r="B304"/>
      <c r="C304"/>
      <c r="D304"/>
      <c r="E304"/>
      <c r="F304" s="29"/>
      <c r="G304" s="29"/>
    </row>
    <row r="305" spans="1:7" ht="12.75" x14ac:dyDescent="0.2">
      <c r="A305"/>
      <c r="B305"/>
      <c r="C305"/>
      <c r="D305"/>
      <c r="E305"/>
      <c r="F305" s="29"/>
      <c r="G305" s="29"/>
    </row>
    <row r="306" spans="1:7" ht="12.75" x14ac:dyDescent="0.2">
      <c r="A306"/>
      <c r="B306"/>
      <c r="C306"/>
      <c r="D306"/>
      <c r="E306"/>
      <c r="F306" s="29"/>
      <c r="G306" s="29"/>
    </row>
    <row r="307" spans="1:7" ht="12.75" x14ac:dyDescent="0.2">
      <c r="A307"/>
      <c r="B307"/>
      <c r="C307"/>
      <c r="D307"/>
      <c r="E307"/>
      <c r="F307" s="29"/>
      <c r="G307" s="29"/>
    </row>
    <row r="308" spans="1:7" ht="12.75" x14ac:dyDescent="0.2">
      <c r="A308"/>
      <c r="B308"/>
      <c r="C308"/>
      <c r="D308"/>
      <c r="E308"/>
      <c r="F308" s="29"/>
      <c r="G308" s="29"/>
    </row>
    <row r="309" spans="1:7" ht="12.75" x14ac:dyDescent="0.2">
      <c r="A309"/>
      <c r="B309"/>
      <c r="C309"/>
      <c r="D309"/>
      <c r="E309"/>
      <c r="F309" s="29"/>
      <c r="G309" s="29"/>
    </row>
    <row r="310" spans="1:7" ht="12.75" x14ac:dyDescent="0.2">
      <c r="A310"/>
      <c r="B310"/>
      <c r="C310"/>
      <c r="D310"/>
      <c r="E310"/>
      <c r="F310" s="29"/>
      <c r="G310" s="29"/>
    </row>
    <row r="311" spans="1:7" ht="12.75" x14ac:dyDescent="0.2">
      <c r="A311"/>
      <c r="B311"/>
      <c r="C311"/>
      <c r="D311"/>
      <c r="E311"/>
      <c r="F311" s="29"/>
      <c r="G311" s="29"/>
    </row>
    <row r="312" spans="1:7" ht="12.75" x14ac:dyDescent="0.2">
      <c r="A312"/>
      <c r="B312"/>
      <c r="C312"/>
      <c r="D312"/>
      <c r="E312"/>
      <c r="F312" s="29"/>
      <c r="G312" s="29"/>
    </row>
    <row r="313" spans="1:7" ht="12.75" x14ac:dyDescent="0.2">
      <c r="A313"/>
      <c r="B313"/>
      <c r="C313"/>
      <c r="D313"/>
      <c r="E313"/>
      <c r="F313" s="29"/>
      <c r="G313" s="29"/>
    </row>
    <row r="314" spans="1:7" ht="12.75" x14ac:dyDescent="0.2">
      <c r="A314"/>
      <c r="B314"/>
      <c r="C314"/>
      <c r="D314"/>
      <c r="E314"/>
      <c r="F314" s="29"/>
      <c r="G314" s="29"/>
    </row>
    <row r="315" spans="1:7" ht="12.75" x14ac:dyDescent="0.2">
      <c r="A315"/>
      <c r="B315"/>
      <c r="C315"/>
      <c r="D315"/>
      <c r="E315"/>
      <c r="F315" s="29"/>
      <c r="G315" s="29"/>
    </row>
    <row r="316" spans="1:7" ht="12.75" x14ac:dyDescent="0.2">
      <c r="A316"/>
      <c r="B316"/>
      <c r="C316"/>
      <c r="D316"/>
      <c r="E316"/>
      <c r="F316" s="29"/>
      <c r="G316" s="29"/>
    </row>
    <row r="317" spans="1:7" ht="12.75" x14ac:dyDescent="0.2">
      <c r="A317"/>
      <c r="B317"/>
      <c r="C317"/>
      <c r="D317"/>
      <c r="E317"/>
      <c r="F317" s="29"/>
      <c r="G317" s="29"/>
    </row>
    <row r="318" spans="1:7" ht="12.75" x14ac:dyDescent="0.2">
      <c r="A318"/>
      <c r="B318"/>
      <c r="C318"/>
      <c r="D318"/>
      <c r="E318"/>
      <c r="F318" s="29"/>
      <c r="G318" s="29"/>
    </row>
    <row r="319" spans="1:7" ht="12.75" x14ac:dyDescent="0.2">
      <c r="A319"/>
      <c r="B319"/>
      <c r="C319"/>
      <c r="D319"/>
      <c r="E319"/>
      <c r="F319" s="29"/>
      <c r="G319" s="29"/>
    </row>
    <row r="320" spans="1:7" ht="12.75" x14ac:dyDescent="0.2">
      <c r="A320"/>
      <c r="B320"/>
      <c r="C320"/>
      <c r="D320"/>
      <c r="E320"/>
      <c r="F320" s="29"/>
      <c r="G320" s="29"/>
    </row>
    <row r="321" spans="1:7" ht="12.75" x14ac:dyDescent="0.2">
      <c r="A321"/>
      <c r="B321"/>
      <c r="C321"/>
      <c r="D321"/>
      <c r="E321"/>
      <c r="F321" s="29"/>
      <c r="G321" s="29"/>
    </row>
    <row r="322" spans="1:7" ht="12.75" x14ac:dyDescent="0.2">
      <c r="A322"/>
      <c r="B322"/>
      <c r="C322"/>
      <c r="D322"/>
      <c r="E322"/>
      <c r="F322" s="29"/>
      <c r="G322" s="29"/>
    </row>
    <row r="323" spans="1:7" ht="12.75" x14ac:dyDescent="0.2">
      <c r="A323"/>
      <c r="B323"/>
      <c r="C323"/>
      <c r="D323"/>
      <c r="E323"/>
      <c r="F323" s="29"/>
      <c r="G323" s="29"/>
    </row>
    <row r="324" spans="1:7" ht="12.75" x14ac:dyDescent="0.2">
      <c r="A324"/>
      <c r="B324"/>
      <c r="C324"/>
      <c r="D324"/>
      <c r="E324"/>
      <c r="F324" s="29"/>
      <c r="G324" s="29"/>
    </row>
    <row r="325" spans="1:7" ht="12.75" x14ac:dyDescent="0.2">
      <c r="A325"/>
      <c r="B325"/>
      <c r="C325"/>
      <c r="D325"/>
      <c r="E325"/>
      <c r="F325" s="29"/>
      <c r="G325" s="29"/>
    </row>
    <row r="326" spans="1:7" ht="12.75" x14ac:dyDescent="0.2">
      <c r="A326"/>
      <c r="B326"/>
      <c r="C326"/>
      <c r="D326"/>
      <c r="E326"/>
      <c r="F326" s="29"/>
      <c r="G326" s="29"/>
    </row>
    <row r="327" spans="1:7" ht="12.75" x14ac:dyDescent="0.2">
      <c r="A327"/>
      <c r="B327"/>
      <c r="C327"/>
      <c r="D327"/>
      <c r="E327"/>
      <c r="F327" s="29"/>
      <c r="G327" s="29"/>
    </row>
    <row r="328" spans="1:7" ht="12.75" x14ac:dyDescent="0.2">
      <c r="A328"/>
      <c r="B328"/>
      <c r="C328"/>
      <c r="D328"/>
      <c r="E328"/>
      <c r="F328" s="29"/>
      <c r="G328" s="29"/>
    </row>
    <row r="329" spans="1:7" ht="12.75" x14ac:dyDescent="0.2">
      <c r="A329"/>
      <c r="B329"/>
      <c r="C329"/>
      <c r="D329"/>
      <c r="E329"/>
      <c r="F329" s="29"/>
      <c r="G329" s="29"/>
    </row>
    <row r="330" spans="1:7" ht="12.75" x14ac:dyDescent="0.2">
      <c r="A330"/>
      <c r="B330"/>
      <c r="C330"/>
      <c r="D330"/>
      <c r="E330"/>
      <c r="F330" s="29"/>
      <c r="G330" s="29"/>
    </row>
    <row r="331" spans="1:7" ht="12.75" x14ac:dyDescent="0.2">
      <c r="A331"/>
      <c r="B331"/>
      <c r="C331"/>
      <c r="D331"/>
      <c r="E331"/>
      <c r="F331" s="29"/>
      <c r="G331" s="29"/>
    </row>
    <row r="332" spans="1:7" ht="12.75" x14ac:dyDescent="0.2">
      <c r="A332"/>
      <c r="B332"/>
      <c r="C332"/>
      <c r="D332"/>
      <c r="E332"/>
      <c r="F332" s="29"/>
      <c r="G332" s="29"/>
    </row>
    <row r="333" spans="1:7" ht="12.75" x14ac:dyDescent="0.2">
      <c r="A333"/>
      <c r="B333"/>
      <c r="C333"/>
      <c r="D333"/>
      <c r="E333"/>
      <c r="F333" s="29"/>
      <c r="G333" s="29"/>
    </row>
    <row r="334" spans="1:7" ht="12.75" x14ac:dyDescent="0.2">
      <c r="A334"/>
      <c r="B334"/>
      <c r="C334"/>
      <c r="D334"/>
      <c r="E334"/>
      <c r="F334" s="29"/>
      <c r="G334" s="29"/>
    </row>
    <row r="335" spans="1:7" ht="12.75" x14ac:dyDescent="0.2">
      <c r="A335"/>
      <c r="B335"/>
      <c r="C335"/>
      <c r="D335"/>
      <c r="E335"/>
      <c r="F335" s="29"/>
      <c r="G335" s="29"/>
    </row>
    <row r="336" spans="1:7" ht="12.75" x14ac:dyDescent="0.2">
      <c r="A336"/>
      <c r="B336"/>
      <c r="C336"/>
      <c r="D336"/>
      <c r="E336"/>
      <c r="F336" s="29"/>
      <c r="G336" s="29"/>
    </row>
    <row r="337" spans="1:7" ht="12.75" x14ac:dyDescent="0.2">
      <c r="A337"/>
      <c r="B337"/>
      <c r="C337"/>
      <c r="D337"/>
      <c r="E337"/>
      <c r="F337" s="29"/>
      <c r="G337" s="29"/>
    </row>
    <row r="338" spans="1:7" ht="12.75" x14ac:dyDescent="0.2">
      <c r="A338"/>
      <c r="B338"/>
      <c r="C338"/>
      <c r="D338"/>
      <c r="E338"/>
      <c r="F338" s="29"/>
      <c r="G338" s="29"/>
    </row>
    <row r="339" spans="1:7" ht="12.75" x14ac:dyDescent="0.2">
      <c r="A339"/>
      <c r="B339"/>
      <c r="C339"/>
      <c r="D339"/>
      <c r="E339"/>
      <c r="F339" s="29"/>
      <c r="G339" s="29"/>
    </row>
    <row r="340" spans="1:7" ht="12.75" x14ac:dyDescent="0.2">
      <c r="A340"/>
      <c r="B340"/>
      <c r="C340"/>
      <c r="D340"/>
      <c r="E340"/>
      <c r="F340" s="29"/>
      <c r="G340" s="29"/>
    </row>
    <row r="341" spans="1:7" ht="12.75" x14ac:dyDescent="0.2">
      <c r="A341"/>
      <c r="B341"/>
      <c r="C341"/>
      <c r="D341"/>
      <c r="E341"/>
      <c r="F341" s="29"/>
      <c r="G341" s="29"/>
    </row>
    <row r="342" spans="1:7" ht="12.75" x14ac:dyDescent="0.2">
      <c r="A342"/>
      <c r="B342"/>
      <c r="C342"/>
      <c r="D342"/>
      <c r="E342"/>
      <c r="F342" s="29"/>
      <c r="G342" s="29"/>
    </row>
    <row r="343" spans="1:7" ht="12.75" x14ac:dyDescent="0.2">
      <c r="A343"/>
      <c r="B343"/>
      <c r="C343"/>
      <c r="D343"/>
      <c r="E343"/>
      <c r="F343" s="29"/>
      <c r="G343" s="29"/>
    </row>
    <row r="344" spans="1:7" ht="12.75" x14ac:dyDescent="0.2">
      <c r="A344"/>
      <c r="B344"/>
      <c r="C344"/>
      <c r="D344"/>
      <c r="E344"/>
      <c r="F344" s="29"/>
      <c r="G344" s="29"/>
    </row>
    <row r="345" spans="1:7" ht="12.75" x14ac:dyDescent="0.2">
      <c r="A345"/>
      <c r="B345"/>
      <c r="C345"/>
      <c r="D345"/>
      <c r="E345"/>
      <c r="F345" s="29"/>
      <c r="G345" s="29"/>
    </row>
    <row r="346" spans="1:7" ht="12.75" x14ac:dyDescent="0.2">
      <c r="A346"/>
      <c r="B346"/>
      <c r="C346"/>
      <c r="D346"/>
      <c r="E346"/>
      <c r="F346" s="29"/>
      <c r="G346" s="29"/>
    </row>
    <row r="347" spans="1:7" ht="12.75" x14ac:dyDescent="0.2">
      <c r="A347"/>
      <c r="B347"/>
      <c r="C347"/>
      <c r="D347"/>
      <c r="E347"/>
      <c r="F347" s="29"/>
      <c r="G347" s="29"/>
    </row>
    <row r="348" spans="1:7" ht="12.75" x14ac:dyDescent="0.2">
      <c r="A348"/>
      <c r="B348"/>
      <c r="C348"/>
      <c r="D348"/>
      <c r="E348"/>
      <c r="F348" s="29"/>
      <c r="G348" s="29"/>
    </row>
    <row r="349" spans="1:7" ht="12.75" x14ac:dyDescent="0.2">
      <c r="A349"/>
      <c r="B349"/>
      <c r="C349"/>
      <c r="D349"/>
      <c r="E349"/>
      <c r="F349" s="29"/>
      <c r="G349" s="29"/>
    </row>
    <row r="350" spans="1:7" ht="12.75" x14ac:dyDescent="0.2">
      <c r="A350"/>
      <c r="B350"/>
      <c r="C350"/>
      <c r="D350"/>
      <c r="E350"/>
      <c r="F350" s="29"/>
      <c r="G350" s="29"/>
    </row>
    <row r="351" spans="1:7" ht="12.75" x14ac:dyDescent="0.2">
      <c r="A351"/>
      <c r="B351"/>
      <c r="C351"/>
      <c r="D351"/>
      <c r="E351"/>
      <c r="F351" s="29"/>
      <c r="G351" s="29"/>
    </row>
    <row r="352" spans="1:7" ht="12.75" x14ac:dyDescent="0.2">
      <c r="A352"/>
      <c r="B352"/>
      <c r="C352"/>
      <c r="D352"/>
      <c r="E352"/>
      <c r="F352" s="29"/>
      <c r="G352" s="29"/>
    </row>
    <row r="353" spans="1:7" ht="12.75" x14ac:dyDescent="0.2">
      <c r="A353"/>
      <c r="B353"/>
      <c r="C353"/>
      <c r="D353"/>
      <c r="E353"/>
      <c r="F353" s="29"/>
      <c r="G353" s="29"/>
    </row>
    <row r="354" spans="1:7" ht="12.75" x14ac:dyDescent="0.2">
      <c r="A354"/>
      <c r="B354"/>
      <c r="C354"/>
      <c r="D354"/>
      <c r="E354"/>
      <c r="F354" s="29"/>
      <c r="G354" s="29"/>
    </row>
    <row r="355" spans="1:7" ht="12.75" x14ac:dyDescent="0.2">
      <c r="A355"/>
      <c r="B355"/>
      <c r="C355"/>
      <c r="D355"/>
      <c r="E355"/>
      <c r="F355" s="29"/>
      <c r="G355" s="29"/>
    </row>
    <row r="356" spans="1:7" ht="12.75" x14ac:dyDescent="0.2">
      <c r="A356"/>
      <c r="B356"/>
      <c r="C356"/>
      <c r="D356"/>
      <c r="E356"/>
      <c r="F356" s="29"/>
      <c r="G356" s="29"/>
    </row>
    <row r="357" spans="1:7" ht="12.75" x14ac:dyDescent="0.2">
      <c r="A357"/>
      <c r="B357"/>
      <c r="C357"/>
      <c r="D357"/>
      <c r="E357"/>
      <c r="F357" s="29"/>
      <c r="G357" s="29"/>
    </row>
    <row r="358" spans="1:7" ht="12.75" x14ac:dyDescent="0.2">
      <c r="A358"/>
      <c r="B358"/>
      <c r="C358"/>
      <c r="D358"/>
      <c r="E358"/>
      <c r="F358" s="29"/>
      <c r="G358" s="29"/>
    </row>
    <row r="359" spans="1:7" ht="12.75" x14ac:dyDescent="0.2">
      <c r="A359"/>
      <c r="B359"/>
      <c r="C359"/>
      <c r="D359"/>
      <c r="E359"/>
      <c r="F359" s="29"/>
      <c r="G359" s="29"/>
    </row>
    <row r="360" spans="1:7" ht="12.75" x14ac:dyDescent="0.2">
      <c r="A360"/>
      <c r="B360"/>
      <c r="C360"/>
      <c r="D360"/>
      <c r="E360"/>
      <c r="F360" s="29"/>
      <c r="G360" s="29"/>
    </row>
    <row r="361" spans="1:7" ht="12.75" x14ac:dyDescent="0.2">
      <c r="A361"/>
      <c r="B361"/>
      <c r="C361"/>
      <c r="D361"/>
      <c r="E361"/>
      <c r="F361" s="29"/>
      <c r="G361" s="29"/>
    </row>
    <row r="362" spans="1:7" ht="12.75" x14ac:dyDescent="0.2">
      <c r="A362"/>
      <c r="B362"/>
      <c r="C362"/>
      <c r="D362"/>
      <c r="E362"/>
      <c r="F362" s="29"/>
      <c r="G362" s="29"/>
    </row>
    <row r="363" spans="1:7" ht="12.75" x14ac:dyDescent="0.2">
      <c r="A363"/>
      <c r="B363"/>
      <c r="C363"/>
      <c r="D363"/>
      <c r="E363"/>
      <c r="F363" s="29"/>
      <c r="G363" s="29"/>
    </row>
    <row r="364" spans="1:7" ht="12.75" x14ac:dyDescent="0.2">
      <c r="A364"/>
      <c r="B364"/>
      <c r="C364"/>
      <c r="D364"/>
      <c r="E364"/>
      <c r="F364" s="29"/>
      <c r="G364" s="29"/>
    </row>
    <row r="365" spans="1:7" ht="12.75" x14ac:dyDescent="0.2">
      <c r="A365"/>
      <c r="B365"/>
      <c r="C365"/>
      <c r="D365"/>
      <c r="E365"/>
      <c r="F365" s="29"/>
      <c r="G365" s="29"/>
    </row>
    <row r="366" spans="1:7" ht="12.75" x14ac:dyDescent="0.2">
      <c r="A366"/>
      <c r="B366"/>
      <c r="C366"/>
      <c r="D366"/>
      <c r="E366"/>
      <c r="F366" s="29"/>
      <c r="G366" s="29"/>
    </row>
    <row r="367" spans="1:7" ht="12.75" x14ac:dyDescent="0.2">
      <c r="A367"/>
      <c r="B367"/>
      <c r="C367"/>
      <c r="D367"/>
      <c r="E367"/>
      <c r="F367" s="29"/>
      <c r="G367" s="29"/>
    </row>
    <row r="368" spans="1:7" ht="12.75" x14ac:dyDescent="0.2">
      <c r="A368"/>
      <c r="B368"/>
      <c r="C368"/>
      <c r="D368"/>
      <c r="E368"/>
      <c r="F368" s="29"/>
      <c r="G368" s="29"/>
    </row>
    <row r="369" spans="1:7" ht="12.75" x14ac:dyDescent="0.2">
      <c r="A369"/>
      <c r="B369"/>
      <c r="C369"/>
      <c r="D369"/>
      <c r="E369"/>
      <c r="F369" s="29"/>
      <c r="G369" s="29"/>
    </row>
    <row r="370" spans="1:7" ht="12.75" x14ac:dyDescent="0.2">
      <c r="A370"/>
      <c r="B370"/>
      <c r="C370"/>
      <c r="D370"/>
      <c r="E370"/>
      <c r="F370" s="29"/>
      <c r="G370" s="29"/>
    </row>
    <row r="371" spans="1:7" ht="12.75" x14ac:dyDescent="0.2">
      <c r="A371"/>
      <c r="B371"/>
      <c r="C371"/>
      <c r="D371"/>
      <c r="E371"/>
      <c r="F371" s="29"/>
      <c r="G371" s="29"/>
    </row>
    <row r="372" spans="1:7" ht="12.75" x14ac:dyDescent="0.2">
      <c r="A372"/>
      <c r="B372"/>
      <c r="C372"/>
      <c r="D372"/>
      <c r="E372"/>
      <c r="F372" s="29"/>
      <c r="G372" s="29"/>
    </row>
    <row r="373" spans="1:7" ht="12.75" x14ac:dyDescent="0.2">
      <c r="A373"/>
      <c r="B373"/>
      <c r="C373"/>
      <c r="D373"/>
      <c r="E373"/>
      <c r="F373" s="29"/>
      <c r="G373" s="29"/>
    </row>
    <row r="374" spans="1:7" ht="12.75" x14ac:dyDescent="0.2">
      <c r="A374"/>
      <c r="B374"/>
      <c r="C374"/>
      <c r="D374"/>
      <c r="E374"/>
      <c r="F374" s="29"/>
      <c r="G374" s="29"/>
    </row>
    <row r="375" spans="1:7" ht="12.75" x14ac:dyDescent="0.2">
      <c r="A375"/>
      <c r="B375"/>
      <c r="C375"/>
      <c r="D375"/>
      <c r="E375"/>
      <c r="F375" s="29"/>
      <c r="G375" s="29"/>
    </row>
    <row r="376" spans="1:7" ht="12.75" x14ac:dyDescent="0.2">
      <c r="A376"/>
      <c r="B376"/>
      <c r="C376"/>
      <c r="D376"/>
      <c r="E376"/>
      <c r="F376" s="29"/>
      <c r="G376" s="29"/>
    </row>
    <row r="377" spans="1:7" ht="12.75" x14ac:dyDescent="0.2">
      <c r="A377"/>
      <c r="B377"/>
      <c r="C377"/>
      <c r="D377"/>
      <c r="E377"/>
      <c r="F377" s="29"/>
      <c r="G377" s="29"/>
    </row>
    <row r="378" spans="1:7" ht="12.75" x14ac:dyDescent="0.2">
      <c r="A378"/>
      <c r="B378"/>
      <c r="C378"/>
      <c r="D378"/>
      <c r="E378"/>
      <c r="F378" s="29"/>
      <c r="G378" s="29"/>
    </row>
    <row r="379" spans="1:7" ht="12.75" x14ac:dyDescent="0.2">
      <c r="A379"/>
      <c r="B379"/>
      <c r="C379"/>
      <c r="D379"/>
      <c r="E379"/>
      <c r="F379" s="29"/>
      <c r="G379" s="29"/>
    </row>
    <row r="380" spans="1:7" ht="12.75" x14ac:dyDescent="0.2">
      <c r="A380"/>
      <c r="B380"/>
      <c r="C380"/>
      <c r="D380"/>
      <c r="E380"/>
      <c r="F380" s="29"/>
      <c r="G380" s="29"/>
    </row>
    <row r="381" spans="1:7" ht="12.75" x14ac:dyDescent="0.2">
      <c r="A381"/>
      <c r="B381"/>
      <c r="C381"/>
      <c r="D381"/>
      <c r="E381"/>
      <c r="F381" s="29"/>
      <c r="G381" s="29"/>
    </row>
    <row r="382" spans="1:7" ht="12.75" x14ac:dyDescent="0.2">
      <c r="A382"/>
      <c r="B382"/>
      <c r="C382"/>
      <c r="D382"/>
      <c r="E382"/>
      <c r="F382" s="29"/>
      <c r="G382" s="29"/>
    </row>
    <row r="383" spans="1:7" ht="12.75" x14ac:dyDescent="0.2">
      <c r="A383"/>
      <c r="B383"/>
      <c r="C383"/>
      <c r="D383"/>
      <c r="E383"/>
      <c r="F383" s="29"/>
      <c r="G383" s="29"/>
    </row>
    <row r="384" spans="1:7" ht="12.75" x14ac:dyDescent="0.2">
      <c r="A384"/>
      <c r="B384"/>
      <c r="C384"/>
      <c r="D384"/>
      <c r="E384"/>
      <c r="F384" s="29"/>
      <c r="G384" s="29"/>
    </row>
    <row r="385" spans="1:7" ht="12.75" x14ac:dyDescent="0.2">
      <c r="A385"/>
      <c r="B385"/>
      <c r="C385"/>
      <c r="D385"/>
      <c r="E385"/>
      <c r="F385" s="29"/>
      <c r="G385" s="29"/>
    </row>
    <row r="386" spans="1:7" ht="12.75" x14ac:dyDescent="0.2">
      <c r="A386"/>
      <c r="B386"/>
      <c r="C386"/>
      <c r="D386"/>
      <c r="E386"/>
      <c r="F386" s="29"/>
      <c r="G386" s="29"/>
    </row>
    <row r="387" spans="1:7" ht="12.75" x14ac:dyDescent="0.2">
      <c r="A387"/>
      <c r="B387"/>
      <c r="C387"/>
      <c r="D387"/>
      <c r="E387"/>
      <c r="F387" s="29"/>
      <c r="G387" s="29"/>
    </row>
    <row r="388" spans="1:7" ht="12.75" x14ac:dyDescent="0.2">
      <c r="A388"/>
      <c r="B388"/>
      <c r="C388"/>
      <c r="D388"/>
      <c r="E388"/>
      <c r="F388" s="29"/>
      <c r="G388" s="29"/>
    </row>
    <row r="389" spans="1:7" ht="12.75" x14ac:dyDescent="0.2">
      <c r="A389"/>
      <c r="B389"/>
      <c r="C389"/>
      <c r="D389"/>
      <c r="E389"/>
      <c r="F389" s="29"/>
      <c r="G389" s="29"/>
    </row>
    <row r="390" spans="1:7" ht="12.75" x14ac:dyDescent="0.2">
      <c r="A390"/>
      <c r="B390"/>
      <c r="C390"/>
      <c r="D390"/>
      <c r="E390"/>
      <c r="F390" s="29"/>
      <c r="G390" s="29"/>
    </row>
    <row r="391" spans="1:7" ht="12.75" x14ac:dyDescent="0.2">
      <c r="A391"/>
      <c r="B391"/>
      <c r="C391"/>
      <c r="D391"/>
      <c r="E391"/>
      <c r="F391" s="29"/>
      <c r="G391" s="29"/>
    </row>
    <row r="392" spans="1:7" ht="12.75" x14ac:dyDescent="0.2">
      <c r="A392"/>
      <c r="B392"/>
      <c r="C392"/>
      <c r="D392"/>
      <c r="E392"/>
      <c r="F392" s="29"/>
      <c r="G392" s="29"/>
    </row>
    <row r="393" spans="1:7" ht="12.75" x14ac:dyDescent="0.2">
      <c r="A393"/>
      <c r="B393"/>
      <c r="C393"/>
      <c r="D393"/>
      <c r="E393"/>
      <c r="F393" s="29"/>
      <c r="G393" s="29"/>
    </row>
    <row r="394" spans="1:7" ht="12.75" x14ac:dyDescent="0.2">
      <c r="A394"/>
      <c r="B394"/>
      <c r="C394"/>
      <c r="D394"/>
      <c r="E394"/>
      <c r="F394" s="29"/>
      <c r="G394" s="29"/>
    </row>
    <row r="395" spans="1:7" ht="12.75" x14ac:dyDescent="0.2">
      <c r="A395"/>
      <c r="B395"/>
      <c r="C395"/>
      <c r="D395"/>
      <c r="E395"/>
      <c r="F395" s="29"/>
      <c r="G395" s="29"/>
    </row>
    <row r="396" spans="1:7" ht="12.75" x14ac:dyDescent="0.2">
      <c r="A396"/>
      <c r="B396"/>
      <c r="C396"/>
      <c r="D396"/>
      <c r="E396"/>
      <c r="F396" s="29"/>
      <c r="G396" s="29"/>
    </row>
    <row r="397" spans="1:7" ht="12.75" x14ac:dyDescent="0.2">
      <c r="A397"/>
      <c r="B397"/>
      <c r="C397"/>
      <c r="D397"/>
      <c r="E397"/>
      <c r="F397" s="29"/>
      <c r="G397" s="29"/>
    </row>
    <row r="398" spans="1:7" ht="12.75" x14ac:dyDescent="0.2">
      <c r="A398"/>
      <c r="B398"/>
      <c r="C398"/>
      <c r="D398"/>
      <c r="E398"/>
      <c r="F398" s="29"/>
      <c r="G398" s="29"/>
    </row>
    <row r="399" spans="1:7" ht="12.75" x14ac:dyDescent="0.2">
      <c r="A399"/>
      <c r="B399"/>
      <c r="C399"/>
      <c r="D399"/>
      <c r="E399"/>
      <c r="F399" s="29"/>
      <c r="G399" s="29"/>
    </row>
    <row r="400" spans="1:7" ht="12.75" x14ac:dyDescent="0.2">
      <c r="A400"/>
      <c r="B400"/>
      <c r="C400"/>
      <c r="D400"/>
      <c r="E400"/>
      <c r="F400" s="29"/>
      <c r="G400" s="29"/>
    </row>
    <row r="401" spans="1:7" ht="12.75" x14ac:dyDescent="0.2">
      <c r="A401"/>
      <c r="B401"/>
      <c r="C401"/>
      <c r="D401"/>
      <c r="E401"/>
      <c r="F401" s="29"/>
      <c r="G401" s="29"/>
    </row>
    <row r="402" spans="1:7" ht="12.75" x14ac:dyDescent="0.2">
      <c r="A402"/>
      <c r="B402"/>
      <c r="C402"/>
      <c r="D402"/>
      <c r="E402"/>
      <c r="F402" s="29"/>
      <c r="G402" s="29"/>
    </row>
    <row r="403" spans="1:7" ht="12.75" x14ac:dyDescent="0.2">
      <c r="A403"/>
      <c r="B403"/>
      <c r="C403"/>
      <c r="D403"/>
      <c r="E403"/>
      <c r="F403" s="29"/>
      <c r="G403" s="29"/>
    </row>
    <row r="404" spans="1:7" ht="12.75" x14ac:dyDescent="0.2">
      <c r="A404"/>
      <c r="B404"/>
      <c r="C404"/>
      <c r="D404"/>
      <c r="E404"/>
      <c r="F404" s="29"/>
      <c r="G404" s="29"/>
    </row>
    <row r="405" spans="1:7" ht="12.75" x14ac:dyDescent="0.2">
      <c r="A405"/>
      <c r="B405"/>
      <c r="C405"/>
      <c r="D405"/>
      <c r="E405"/>
      <c r="F405" s="29"/>
      <c r="G405" s="29"/>
    </row>
    <row r="406" spans="1:7" ht="12.75" x14ac:dyDescent="0.2">
      <c r="A406"/>
      <c r="B406"/>
      <c r="C406"/>
      <c r="D406"/>
      <c r="E406"/>
      <c r="F406" s="29"/>
      <c r="G406" s="29"/>
    </row>
    <row r="407" spans="1:7" ht="12.75" x14ac:dyDescent="0.2">
      <c r="A407"/>
      <c r="B407"/>
      <c r="C407"/>
      <c r="D407"/>
      <c r="E407"/>
      <c r="F407" s="29"/>
      <c r="G407" s="29"/>
    </row>
    <row r="408" spans="1:7" ht="12.75" x14ac:dyDescent="0.2">
      <c r="A408"/>
      <c r="B408"/>
      <c r="C408"/>
      <c r="D408"/>
      <c r="E408"/>
      <c r="F408" s="29"/>
      <c r="G408" s="29"/>
    </row>
    <row r="409" spans="1:7" ht="12.75" x14ac:dyDescent="0.2">
      <c r="A409"/>
      <c r="B409"/>
      <c r="C409"/>
      <c r="D409"/>
      <c r="E409"/>
      <c r="F409" s="29"/>
      <c r="G409" s="29"/>
    </row>
    <row r="410" spans="1:7" ht="12.75" x14ac:dyDescent="0.2">
      <c r="A410"/>
      <c r="B410"/>
      <c r="C410"/>
      <c r="D410"/>
      <c r="E410"/>
      <c r="F410" s="29"/>
      <c r="G410" s="29"/>
    </row>
    <row r="411" spans="1:7" ht="12.75" x14ac:dyDescent="0.2">
      <c r="A411"/>
      <c r="B411"/>
      <c r="C411"/>
      <c r="D411"/>
      <c r="E411"/>
      <c r="F411" s="29"/>
      <c r="G411" s="29"/>
    </row>
    <row r="412" spans="1:7" ht="12.75" x14ac:dyDescent="0.2">
      <c r="A412"/>
      <c r="B412"/>
      <c r="C412"/>
      <c r="D412"/>
      <c r="E412"/>
      <c r="F412" s="29"/>
      <c r="G412" s="29"/>
    </row>
    <row r="413" spans="1:7" ht="12.75" x14ac:dyDescent="0.2">
      <c r="A413"/>
      <c r="B413"/>
      <c r="C413"/>
      <c r="D413"/>
      <c r="E413"/>
      <c r="F413" s="29"/>
      <c r="G413" s="29"/>
    </row>
    <row r="414" spans="1:7" ht="12.75" x14ac:dyDescent="0.2">
      <c r="A414"/>
      <c r="B414"/>
      <c r="C414"/>
      <c r="D414"/>
      <c r="E414"/>
      <c r="F414" s="29"/>
      <c r="G414" s="29"/>
    </row>
    <row r="415" spans="1:7" ht="12.75" x14ac:dyDescent="0.2">
      <c r="A415"/>
      <c r="B415"/>
      <c r="C415"/>
      <c r="D415"/>
      <c r="E415"/>
      <c r="F415" s="29"/>
      <c r="G415" s="29"/>
    </row>
    <row r="416" spans="1:7" ht="12.75" x14ac:dyDescent="0.2">
      <c r="A416"/>
      <c r="B416"/>
      <c r="C416"/>
      <c r="D416"/>
      <c r="E416"/>
      <c r="F416" s="29"/>
      <c r="G416" s="29"/>
    </row>
    <row r="417" spans="1:7" ht="12.75" x14ac:dyDescent="0.2">
      <c r="A417"/>
      <c r="B417"/>
      <c r="C417"/>
      <c r="D417"/>
      <c r="E417"/>
      <c r="F417" s="29"/>
      <c r="G417" s="29"/>
    </row>
    <row r="418" spans="1:7" ht="12.75" x14ac:dyDescent="0.2">
      <c r="A418"/>
      <c r="B418"/>
      <c r="C418"/>
      <c r="D418"/>
      <c r="E418"/>
      <c r="F418" s="29"/>
      <c r="G418" s="29"/>
    </row>
    <row r="419" spans="1:7" ht="12.75" x14ac:dyDescent="0.2">
      <c r="A419"/>
      <c r="B419"/>
      <c r="C419"/>
      <c r="D419"/>
      <c r="E419"/>
      <c r="F419" s="29"/>
      <c r="G419" s="29"/>
    </row>
    <row r="420" spans="1:7" ht="12.75" x14ac:dyDescent="0.2">
      <c r="A420"/>
      <c r="B420"/>
      <c r="C420"/>
      <c r="D420"/>
      <c r="E420"/>
      <c r="F420" s="29"/>
      <c r="G420" s="29"/>
    </row>
    <row r="421" spans="1:7" ht="12.75" x14ac:dyDescent="0.2">
      <c r="A421"/>
      <c r="B421"/>
      <c r="C421"/>
      <c r="D421"/>
      <c r="E421"/>
      <c r="F421" s="29"/>
      <c r="G421" s="29"/>
    </row>
    <row r="422" spans="1:7" ht="12.75" x14ac:dyDescent="0.2">
      <c r="A422"/>
      <c r="B422"/>
      <c r="C422"/>
      <c r="D422"/>
      <c r="E422"/>
      <c r="F422" s="29"/>
      <c r="G422" s="29"/>
    </row>
    <row r="423" spans="1:7" ht="12.75" x14ac:dyDescent="0.2">
      <c r="A423"/>
      <c r="B423"/>
      <c r="C423"/>
      <c r="D423"/>
      <c r="E423"/>
      <c r="F423" s="29"/>
      <c r="G423" s="29"/>
    </row>
    <row r="424" spans="1:7" ht="12.75" x14ac:dyDescent="0.2">
      <c r="A424"/>
      <c r="B424"/>
      <c r="C424"/>
      <c r="D424"/>
      <c r="E424"/>
      <c r="F424" s="29"/>
      <c r="G424" s="29"/>
    </row>
    <row r="425" spans="1:7" ht="12.75" x14ac:dyDescent="0.2">
      <c r="A425"/>
      <c r="B425"/>
      <c r="C425"/>
      <c r="D425"/>
      <c r="E425"/>
      <c r="F425" s="29"/>
      <c r="G425" s="29"/>
    </row>
    <row r="426" spans="1:7" ht="12.75" x14ac:dyDescent="0.2">
      <c r="A426"/>
      <c r="B426"/>
      <c r="C426"/>
      <c r="D426"/>
      <c r="E426"/>
      <c r="F426" s="29"/>
      <c r="G426" s="29"/>
    </row>
    <row r="427" spans="1:7" ht="12.75" x14ac:dyDescent="0.2">
      <c r="A427"/>
      <c r="B427"/>
      <c r="C427"/>
      <c r="D427"/>
      <c r="E427"/>
      <c r="F427" s="29"/>
      <c r="G427" s="29"/>
    </row>
    <row r="428" spans="1:7" ht="12.75" x14ac:dyDescent="0.2">
      <c r="A428"/>
      <c r="B428"/>
      <c r="C428"/>
      <c r="D428"/>
      <c r="E428"/>
      <c r="F428" s="29"/>
      <c r="G428" s="29"/>
    </row>
    <row r="429" spans="1:7" ht="12.75" x14ac:dyDescent="0.2">
      <c r="A429"/>
      <c r="B429"/>
      <c r="C429"/>
      <c r="D429"/>
      <c r="E429"/>
      <c r="F429" s="29"/>
      <c r="G429" s="29"/>
    </row>
    <row r="430" spans="1:7" ht="12.75" x14ac:dyDescent="0.2">
      <c r="A430"/>
      <c r="B430"/>
      <c r="C430"/>
      <c r="D430"/>
      <c r="E430"/>
      <c r="F430" s="29"/>
      <c r="G430" s="29"/>
    </row>
    <row r="431" spans="1:7" ht="12.75" x14ac:dyDescent="0.2">
      <c r="A431"/>
      <c r="B431"/>
      <c r="C431"/>
      <c r="D431"/>
      <c r="E431"/>
      <c r="F431" s="29"/>
      <c r="G431" s="29"/>
    </row>
    <row r="432" spans="1:7" ht="12.75" x14ac:dyDescent="0.2">
      <c r="A432"/>
      <c r="B432"/>
      <c r="C432"/>
      <c r="D432"/>
      <c r="E432"/>
      <c r="F432" s="29"/>
      <c r="G432" s="29"/>
    </row>
    <row r="433" spans="1:7" ht="12.75" x14ac:dyDescent="0.2">
      <c r="A433"/>
      <c r="B433"/>
      <c r="C433"/>
      <c r="D433"/>
      <c r="E433"/>
      <c r="F433" s="29"/>
      <c r="G433" s="29"/>
    </row>
    <row r="434" spans="1:7" ht="12.75" x14ac:dyDescent="0.2">
      <c r="A434"/>
      <c r="B434"/>
      <c r="C434"/>
      <c r="D434"/>
      <c r="E434"/>
      <c r="F434" s="29"/>
      <c r="G434" s="29"/>
    </row>
    <row r="435" spans="1:7" ht="12.75" x14ac:dyDescent="0.2">
      <c r="A435"/>
      <c r="B435"/>
      <c r="C435"/>
      <c r="D435"/>
      <c r="E435"/>
      <c r="F435" s="29"/>
      <c r="G435" s="29"/>
    </row>
    <row r="436" spans="1:7" ht="12.75" x14ac:dyDescent="0.2">
      <c r="A436"/>
      <c r="B436"/>
      <c r="C436"/>
      <c r="D436"/>
      <c r="E436"/>
      <c r="F436" s="29"/>
      <c r="G436" s="29"/>
    </row>
    <row r="437" spans="1:7" ht="12.75" x14ac:dyDescent="0.2">
      <c r="A437"/>
      <c r="B437"/>
      <c r="C437"/>
      <c r="D437"/>
      <c r="E437"/>
      <c r="F437" s="29"/>
      <c r="G437" s="29"/>
    </row>
    <row r="438" spans="1:7" ht="12.75" x14ac:dyDescent="0.2">
      <c r="A438"/>
      <c r="B438"/>
      <c r="C438"/>
      <c r="D438"/>
      <c r="E438"/>
      <c r="F438" s="29"/>
      <c r="G438" s="29"/>
    </row>
    <row r="439" spans="1:7" ht="12.75" x14ac:dyDescent="0.2">
      <c r="A439"/>
      <c r="B439"/>
      <c r="C439"/>
      <c r="D439"/>
      <c r="E439"/>
      <c r="F439" s="29"/>
      <c r="G439" s="29"/>
    </row>
    <row r="440" spans="1:7" ht="12.75" x14ac:dyDescent="0.2">
      <c r="A440"/>
      <c r="B440"/>
      <c r="C440"/>
      <c r="D440"/>
      <c r="E440"/>
      <c r="F440" s="29"/>
      <c r="G440" s="29"/>
    </row>
    <row r="441" spans="1:7" ht="12.75" x14ac:dyDescent="0.2">
      <c r="A441"/>
      <c r="B441"/>
      <c r="C441"/>
      <c r="D441"/>
      <c r="E441"/>
      <c r="F441" s="29"/>
      <c r="G441" s="29"/>
    </row>
    <row r="442" spans="1:7" ht="12.75" x14ac:dyDescent="0.2">
      <c r="A442"/>
      <c r="B442"/>
      <c r="C442"/>
      <c r="D442"/>
      <c r="E442"/>
      <c r="F442" s="29"/>
      <c r="G442" s="29"/>
    </row>
    <row r="443" spans="1:7" ht="12.75" x14ac:dyDescent="0.2">
      <c r="A443"/>
      <c r="B443"/>
      <c r="C443"/>
      <c r="D443"/>
      <c r="E443"/>
      <c r="F443" s="29"/>
      <c r="G443" s="29"/>
    </row>
    <row r="444" spans="1:7" ht="12.75" x14ac:dyDescent="0.2">
      <c r="A444"/>
      <c r="B444"/>
      <c r="C444"/>
      <c r="D444"/>
      <c r="E444"/>
      <c r="F444" s="29"/>
      <c r="G444" s="29"/>
    </row>
    <row r="445" spans="1:7" ht="12.75" x14ac:dyDescent="0.2">
      <c r="A445"/>
      <c r="B445"/>
      <c r="C445"/>
      <c r="D445"/>
      <c r="E445"/>
      <c r="F445" s="29"/>
      <c r="G445" s="29"/>
    </row>
    <row r="446" spans="1:7" ht="12.75" x14ac:dyDescent="0.2">
      <c r="A446"/>
      <c r="B446"/>
      <c r="C446"/>
      <c r="D446"/>
      <c r="E446"/>
      <c r="F446" s="29"/>
      <c r="G446" s="29"/>
    </row>
    <row r="447" spans="1:7" ht="12.75" x14ac:dyDescent="0.2">
      <c r="A447"/>
      <c r="B447"/>
      <c r="C447"/>
      <c r="D447"/>
      <c r="E447"/>
      <c r="F447" s="29"/>
      <c r="G447" s="29"/>
    </row>
    <row r="448" spans="1:7" ht="12.75" x14ac:dyDescent="0.2">
      <c r="A448"/>
      <c r="B448"/>
      <c r="C448"/>
      <c r="D448"/>
      <c r="E448"/>
      <c r="F448" s="29"/>
      <c r="G448" s="29"/>
    </row>
    <row r="449" spans="1:7" ht="12.75" x14ac:dyDescent="0.2">
      <c r="A449"/>
      <c r="B449"/>
      <c r="C449"/>
      <c r="D449"/>
      <c r="E449"/>
      <c r="F449" s="29"/>
      <c r="G449" s="29"/>
    </row>
    <row r="450" spans="1:7" ht="12.75" x14ac:dyDescent="0.2">
      <c r="A450"/>
      <c r="B450"/>
      <c r="C450"/>
      <c r="D450"/>
      <c r="E450"/>
      <c r="F450" s="29"/>
      <c r="G450" s="29"/>
    </row>
    <row r="451" spans="1:7" ht="12.75" x14ac:dyDescent="0.2">
      <c r="A451"/>
      <c r="B451"/>
      <c r="C451"/>
      <c r="D451"/>
      <c r="E451"/>
      <c r="F451" s="29"/>
      <c r="G451" s="29"/>
    </row>
    <row r="452" spans="1:7" ht="12.75" x14ac:dyDescent="0.2">
      <c r="A452"/>
      <c r="B452"/>
      <c r="C452"/>
      <c r="D452"/>
      <c r="E452"/>
      <c r="F452" s="29"/>
      <c r="G452" s="29"/>
    </row>
    <row r="453" spans="1:7" ht="12.75" x14ac:dyDescent="0.2">
      <c r="A453"/>
      <c r="B453"/>
      <c r="C453"/>
      <c r="D453"/>
      <c r="E453"/>
      <c r="F453" s="29"/>
      <c r="G453" s="29"/>
    </row>
    <row r="454" spans="1:7" ht="12.75" x14ac:dyDescent="0.2">
      <c r="A454"/>
      <c r="B454"/>
      <c r="C454"/>
      <c r="D454"/>
      <c r="E454"/>
      <c r="F454" s="29"/>
      <c r="G454" s="29"/>
    </row>
    <row r="455" spans="1:7" ht="12.75" x14ac:dyDescent="0.2">
      <c r="A455"/>
      <c r="B455"/>
      <c r="C455"/>
      <c r="D455"/>
      <c r="E455"/>
      <c r="F455" s="29"/>
      <c r="G455" s="29"/>
    </row>
    <row r="456" spans="1:7" ht="12.75" x14ac:dyDescent="0.2">
      <c r="A456"/>
      <c r="B456"/>
      <c r="C456"/>
      <c r="D456"/>
      <c r="E456"/>
      <c r="F456" s="29"/>
      <c r="G456" s="29"/>
    </row>
    <row r="457" spans="1:7" ht="12.75" x14ac:dyDescent="0.2">
      <c r="A457"/>
      <c r="B457"/>
      <c r="C457"/>
      <c r="D457"/>
      <c r="E457"/>
      <c r="F457" s="29"/>
      <c r="G457" s="29"/>
    </row>
    <row r="458" spans="1:7" ht="12.75" x14ac:dyDescent="0.2">
      <c r="A458"/>
      <c r="B458"/>
      <c r="C458"/>
      <c r="D458"/>
      <c r="E458"/>
      <c r="F458" s="29"/>
      <c r="G458" s="29"/>
    </row>
    <row r="459" spans="1:7" ht="12.75" x14ac:dyDescent="0.2">
      <c r="A459"/>
      <c r="B459"/>
      <c r="C459"/>
      <c r="D459"/>
      <c r="E459"/>
      <c r="F459" s="29"/>
      <c r="G459" s="29"/>
    </row>
    <row r="460" spans="1:7" ht="12.75" x14ac:dyDescent="0.2">
      <c r="A460"/>
      <c r="B460"/>
      <c r="C460"/>
      <c r="D460"/>
      <c r="E460"/>
      <c r="F460" s="29"/>
      <c r="G460" s="29"/>
    </row>
    <row r="461" spans="1:7" ht="12.75" x14ac:dyDescent="0.2">
      <c r="A461"/>
      <c r="B461"/>
      <c r="C461"/>
      <c r="D461"/>
      <c r="E461"/>
      <c r="F461" s="29"/>
      <c r="G461" s="29"/>
    </row>
    <row r="462" spans="1:7" ht="12.75" x14ac:dyDescent="0.2">
      <c r="A462"/>
      <c r="B462"/>
      <c r="C462"/>
      <c r="D462"/>
      <c r="E462"/>
      <c r="F462" s="29"/>
      <c r="G462" s="29"/>
    </row>
    <row r="463" spans="1:7" ht="12.75" x14ac:dyDescent="0.2">
      <c r="A463"/>
      <c r="B463"/>
      <c r="C463"/>
      <c r="D463"/>
      <c r="E463"/>
      <c r="F463" s="29"/>
      <c r="G463" s="29"/>
    </row>
    <row r="464" spans="1:7" ht="12.75" x14ac:dyDescent="0.2">
      <c r="A464"/>
      <c r="B464"/>
      <c r="C464"/>
      <c r="D464"/>
      <c r="E464"/>
      <c r="F464" s="29"/>
      <c r="G464" s="29"/>
    </row>
    <row r="465" spans="1:7" ht="12.75" x14ac:dyDescent="0.2">
      <c r="A465"/>
      <c r="B465"/>
      <c r="C465"/>
      <c r="D465"/>
      <c r="E465"/>
      <c r="F465" s="29"/>
      <c r="G465" s="29"/>
    </row>
    <row r="466" spans="1:7" ht="12.75" x14ac:dyDescent="0.2">
      <c r="A466"/>
      <c r="B466"/>
      <c r="C466"/>
      <c r="D466"/>
      <c r="E466"/>
      <c r="F466" s="29"/>
      <c r="G466" s="29"/>
    </row>
    <row r="467" spans="1:7" ht="12.75" x14ac:dyDescent="0.2">
      <c r="A467"/>
      <c r="B467"/>
      <c r="C467"/>
      <c r="D467"/>
      <c r="E467"/>
      <c r="F467" s="29"/>
      <c r="G467" s="29"/>
    </row>
    <row r="468" spans="1:7" ht="12.75" x14ac:dyDescent="0.2">
      <c r="A468"/>
      <c r="B468"/>
      <c r="C468"/>
      <c r="D468"/>
      <c r="E468"/>
      <c r="F468" s="29"/>
      <c r="G468" s="29"/>
    </row>
    <row r="469" spans="1:7" ht="12.75" x14ac:dyDescent="0.2">
      <c r="A469"/>
      <c r="B469"/>
      <c r="C469"/>
      <c r="D469"/>
      <c r="E469"/>
      <c r="F469" s="29"/>
      <c r="G469" s="29"/>
    </row>
    <row r="470" spans="1:7" ht="12.75" x14ac:dyDescent="0.2">
      <c r="A470"/>
      <c r="B470"/>
      <c r="C470"/>
      <c r="D470"/>
      <c r="E470"/>
      <c r="F470" s="29"/>
      <c r="G470" s="29"/>
    </row>
    <row r="471" spans="1:7" ht="12.75" x14ac:dyDescent="0.2">
      <c r="A471"/>
      <c r="B471"/>
      <c r="C471"/>
      <c r="D471"/>
      <c r="E471"/>
      <c r="F471" s="29"/>
      <c r="G471" s="29"/>
    </row>
    <row r="472" spans="1:7" ht="12.75" x14ac:dyDescent="0.2">
      <c r="A472"/>
      <c r="B472"/>
      <c r="C472"/>
      <c r="D472"/>
      <c r="E472"/>
      <c r="F472" s="29"/>
      <c r="G472" s="29"/>
    </row>
    <row r="473" spans="1:7" ht="12.75" x14ac:dyDescent="0.2">
      <c r="A473"/>
      <c r="B473"/>
      <c r="C473"/>
      <c r="D473"/>
      <c r="E473"/>
      <c r="F473" s="29"/>
      <c r="G473" s="29"/>
    </row>
    <row r="474" spans="1:7" ht="12.75" x14ac:dyDescent="0.2">
      <c r="A474"/>
      <c r="B474"/>
      <c r="C474"/>
      <c r="D474"/>
      <c r="E474"/>
      <c r="F474" s="29"/>
      <c r="G474" s="29"/>
    </row>
    <row r="475" spans="1:7" ht="12.75" x14ac:dyDescent="0.2">
      <c r="A475"/>
      <c r="B475"/>
      <c r="C475"/>
      <c r="D475"/>
      <c r="E475"/>
      <c r="F475" s="29"/>
      <c r="G475" s="29"/>
    </row>
    <row r="476" spans="1:7" ht="12.75" x14ac:dyDescent="0.2">
      <c r="A476"/>
      <c r="B476"/>
      <c r="C476"/>
      <c r="D476"/>
      <c r="E476"/>
      <c r="F476" s="29"/>
      <c r="G476" s="29"/>
    </row>
    <row r="477" spans="1:7" ht="12.75" x14ac:dyDescent="0.2">
      <c r="A477"/>
      <c r="B477"/>
      <c r="C477"/>
      <c r="D477"/>
      <c r="E477"/>
      <c r="F477" s="29"/>
      <c r="G477" s="29"/>
    </row>
    <row r="478" spans="1:7" ht="12.75" x14ac:dyDescent="0.2">
      <c r="A478"/>
      <c r="B478"/>
      <c r="C478"/>
      <c r="D478"/>
      <c r="E478"/>
      <c r="F478" s="29"/>
      <c r="G478" s="29"/>
    </row>
    <row r="479" spans="1:7" ht="12.75" x14ac:dyDescent="0.2">
      <c r="A479"/>
      <c r="B479"/>
      <c r="C479"/>
      <c r="D479"/>
      <c r="E479"/>
      <c r="F479" s="29"/>
      <c r="G479" s="29"/>
    </row>
    <row r="480" spans="1:7" ht="12.75" x14ac:dyDescent="0.2">
      <c r="A480"/>
      <c r="B480"/>
      <c r="C480"/>
      <c r="D480"/>
      <c r="E480"/>
      <c r="F480" s="29"/>
      <c r="G480" s="29"/>
    </row>
    <row r="481" spans="1:7" ht="12.75" x14ac:dyDescent="0.2">
      <c r="A481"/>
      <c r="B481"/>
      <c r="C481"/>
      <c r="D481"/>
      <c r="E481"/>
      <c r="F481" s="29"/>
      <c r="G481" s="29"/>
    </row>
    <row r="482" spans="1:7" ht="12.75" x14ac:dyDescent="0.2">
      <c r="A482"/>
      <c r="B482"/>
      <c r="C482"/>
      <c r="D482"/>
      <c r="E482"/>
      <c r="F482" s="29"/>
      <c r="G482" s="29"/>
    </row>
    <row r="483" spans="1:7" ht="12.75" x14ac:dyDescent="0.2">
      <c r="A483"/>
      <c r="B483"/>
      <c r="C483"/>
      <c r="D483"/>
      <c r="E483"/>
      <c r="F483" s="29"/>
      <c r="G483" s="29"/>
    </row>
    <row r="484" spans="1:7" ht="12.75" x14ac:dyDescent="0.2">
      <c r="A484"/>
      <c r="B484"/>
      <c r="C484"/>
      <c r="D484"/>
      <c r="E484"/>
      <c r="F484" s="29"/>
      <c r="G484" s="29"/>
    </row>
    <row r="485" spans="1:7" ht="12.75" x14ac:dyDescent="0.2">
      <c r="A485"/>
      <c r="B485"/>
      <c r="C485"/>
      <c r="D485"/>
      <c r="E485"/>
      <c r="F485" s="29"/>
      <c r="G485" s="29"/>
    </row>
    <row r="486" spans="1:7" ht="12.75" x14ac:dyDescent="0.2">
      <c r="A486"/>
      <c r="B486"/>
      <c r="C486"/>
      <c r="D486"/>
      <c r="E486"/>
      <c r="F486" s="29"/>
      <c r="G486" s="29"/>
    </row>
    <row r="487" spans="1:7" ht="12.75" x14ac:dyDescent="0.2">
      <c r="A487"/>
      <c r="B487"/>
      <c r="C487"/>
      <c r="D487"/>
      <c r="E487"/>
      <c r="F487" s="29"/>
      <c r="G487" s="29"/>
    </row>
    <row r="488" spans="1:7" ht="12.75" x14ac:dyDescent="0.2">
      <c r="A488"/>
      <c r="B488"/>
      <c r="C488"/>
      <c r="D488"/>
      <c r="E488"/>
      <c r="F488" s="29"/>
      <c r="G488" s="29"/>
    </row>
    <row r="489" spans="1:7" ht="12.75" x14ac:dyDescent="0.2">
      <c r="A489"/>
      <c r="B489"/>
      <c r="C489"/>
      <c r="D489"/>
      <c r="E489"/>
      <c r="F489" s="29"/>
      <c r="G489" s="29"/>
    </row>
    <row r="490" spans="1:7" ht="12.75" x14ac:dyDescent="0.2">
      <c r="A490"/>
      <c r="B490"/>
      <c r="C490"/>
      <c r="D490"/>
      <c r="E490"/>
      <c r="F490" s="29"/>
      <c r="G490" s="29"/>
    </row>
    <row r="491" spans="1:7" ht="12.75" x14ac:dyDescent="0.2">
      <c r="A491"/>
      <c r="B491"/>
      <c r="C491"/>
      <c r="D491"/>
      <c r="E491"/>
      <c r="F491" s="29"/>
      <c r="G491" s="29"/>
    </row>
    <row r="492" spans="1:7" ht="12.75" x14ac:dyDescent="0.2">
      <c r="A492"/>
      <c r="B492"/>
      <c r="C492"/>
      <c r="D492"/>
      <c r="E492"/>
      <c r="F492" s="29"/>
      <c r="G492" s="29"/>
    </row>
    <row r="493" spans="1:7" ht="12.75" x14ac:dyDescent="0.2">
      <c r="A493"/>
      <c r="B493"/>
      <c r="C493"/>
      <c r="D493"/>
      <c r="E493"/>
      <c r="F493" s="29"/>
      <c r="G493" s="29"/>
    </row>
    <row r="494" spans="1:7" ht="12.75" x14ac:dyDescent="0.2">
      <c r="A494"/>
      <c r="B494"/>
      <c r="C494"/>
      <c r="D494"/>
      <c r="E494"/>
      <c r="F494" s="29"/>
      <c r="G494" s="29"/>
    </row>
    <row r="495" spans="1:7" ht="12.75" x14ac:dyDescent="0.2">
      <c r="A495"/>
      <c r="B495"/>
      <c r="C495"/>
      <c r="D495"/>
      <c r="E495"/>
      <c r="F495" s="29"/>
      <c r="G495" s="29"/>
    </row>
    <row r="496" spans="1:7" ht="12.75" x14ac:dyDescent="0.2">
      <c r="A496"/>
      <c r="B496"/>
      <c r="C496"/>
      <c r="D496"/>
      <c r="E496"/>
      <c r="F496" s="29"/>
      <c r="G496" s="29"/>
    </row>
    <row r="497" spans="1:7" ht="12.75" x14ac:dyDescent="0.2">
      <c r="A497"/>
      <c r="B497"/>
      <c r="C497"/>
      <c r="D497"/>
      <c r="E497"/>
      <c r="F497" s="29"/>
      <c r="G497" s="29"/>
    </row>
    <row r="498" spans="1:7" ht="12.75" x14ac:dyDescent="0.2">
      <c r="A498"/>
      <c r="B498"/>
      <c r="C498"/>
      <c r="D498"/>
      <c r="E498"/>
      <c r="F498" s="29"/>
      <c r="G498" s="29"/>
    </row>
    <row r="499" spans="1:7" ht="12.75" x14ac:dyDescent="0.2">
      <c r="A499"/>
      <c r="B499"/>
      <c r="C499"/>
      <c r="D499"/>
      <c r="E499"/>
      <c r="F499" s="29"/>
      <c r="G499" s="29"/>
    </row>
    <row r="500" spans="1:7" ht="12.75" x14ac:dyDescent="0.2">
      <c r="A500"/>
      <c r="B500"/>
      <c r="C500"/>
      <c r="D500"/>
      <c r="E500"/>
      <c r="F500" s="29"/>
      <c r="G500" s="29"/>
    </row>
    <row r="501" spans="1:7" ht="12.75" x14ac:dyDescent="0.2">
      <c r="A501"/>
      <c r="B501"/>
      <c r="C501"/>
      <c r="D501"/>
      <c r="E501"/>
      <c r="F501" s="29"/>
      <c r="G501" s="29"/>
    </row>
    <row r="502" spans="1:7" ht="12.75" x14ac:dyDescent="0.2">
      <c r="A502"/>
      <c r="B502"/>
      <c r="C502"/>
      <c r="D502"/>
      <c r="E502"/>
      <c r="F502" s="29"/>
      <c r="G502" s="29"/>
    </row>
    <row r="503" spans="1:7" ht="12.75" x14ac:dyDescent="0.2">
      <c r="A503"/>
      <c r="B503"/>
      <c r="C503"/>
      <c r="D503"/>
      <c r="E503"/>
      <c r="F503" s="29"/>
      <c r="G503" s="29"/>
    </row>
    <row r="504" spans="1:7" ht="12.75" x14ac:dyDescent="0.2">
      <c r="A504"/>
      <c r="B504"/>
      <c r="C504"/>
      <c r="D504"/>
      <c r="E504"/>
      <c r="F504" s="29"/>
      <c r="G504" s="29"/>
    </row>
    <row r="505" spans="1:7" ht="12.75" x14ac:dyDescent="0.2">
      <c r="A505"/>
      <c r="B505"/>
      <c r="C505"/>
      <c r="D505"/>
      <c r="E505"/>
      <c r="F505" s="29"/>
      <c r="G505" s="29"/>
    </row>
    <row r="506" spans="1:7" ht="12.75" x14ac:dyDescent="0.2">
      <c r="A506"/>
      <c r="B506"/>
      <c r="C506"/>
      <c r="D506"/>
      <c r="E506"/>
      <c r="F506" s="29"/>
      <c r="G506" s="29"/>
    </row>
    <row r="507" spans="1:7" ht="12.75" x14ac:dyDescent="0.2">
      <c r="A507"/>
      <c r="B507"/>
      <c r="C507"/>
      <c r="D507"/>
      <c r="E507"/>
      <c r="F507" s="29"/>
      <c r="G507" s="29"/>
    </row>
    <row r="508" spans="1:7" ht="12.75" x14ac:dyDescent="0.2">
      <c r="A508"/>
      <c r="B508"/>
      <c r="C508"/>
      <c r="D508"/>
      <c r="E508"/>
      <c r="F508" s="29"/>
      <c r="G508" s="29"/>
    </row>
    <row r="509" spans="1:7" ht="12.75" x14ac:dyDescent="0.2">
      <c r="A509"/>
      <c r="B509"/>
      <c r="C509"/>
      <c r="D509"/>
      <c r="E509"/>
      <c r="F509" s="29"/>
      <c r="G509" s="29"/>
    </row>
    <row r="510" spans="1:7" ht="12.75" x14ac:dyDescent="0.2">
      <c r="A510"/>
      <c r="B510"/>
      <c r="C510"/>
      <c r="D510"/>
      <c r="E510"/>
      <c r="F510" s="29"/>
      <c r="G510" s="29"/>
    </row>
    <row r="511" spans="1:7" ht="12.75" x14ac:dyDescent="0.2">
      <c r="A511"/>
      <c r="B511"/>
      <c r="C511"/>
      <c r="D511"/>
      <c r="E511"/>
      <c r="F511" s="29"/>
      <c r="G511" s="29"/>
    </row>
    <row r="512" spans="1:7" ht="12.75" x14ac:dyDescent="0.2">
      <c r="A512"/>
      <c r="B512"/>
      <c r="C512"/>
      <c r="D512"/>
      <c r="E512"/>
      <c r="F512" s="29"/>
      <c r="G512" s="29"/>
    </row>
    <row r="513" spans="1:7" ht="12.75" x14ac:dyDescent="0.2">
      <c r="A513"/>
      <c r="B513"/>
      <c r="C513"/>
      <c r="D513"/>
      <c r="E513"/>
      <c r="F513" s="29"/>
      <c r="G513" s="29"/>
    </row>
    <row r="514" spans="1:7" ht="12.75" x14ac:dyDescent="0.2">
      <c r="A514"/>
      <c r="B514"/>
      <c r="C514"/>
      <c r="D514"/>
      <c r="E514"/>
      <c r="F514" s="29"/>
      <c r="G514" s="29"/>
    </row>
    <row r="515" spans="1:7" ht="12.75" x14ac:dyDescent="0.2">
      <c r="A515"/>
      <c r="B515"/>
      <c r="C515"/>
      <c r="D515"/>
      <c r="E515"/>
      <c r="F515" s="29"/>
      <c r="G515" s="29"/>
    </row>
    <row r="516" spans="1:7" ht="12.75" x14ac:dyDescent="0.2">
      <c r="A516"/>
      <c r="B516"/>
      <c r="C516"/>
      <c r="D516"/>
      <c r="E516"/>
      <c r="F516" s="29"/>
      <c r="G516" s="29"/>
    </row>
    <row r="517" spans="1:7" ht="12.75" x14ac:dyDescent="0.2">
      <c r="A517"/>
      <c r="B517"/>
      <c r="C517"/>
      <c r="D517"/>
      <c r="E517"/>
      <c r="F517" s="29"/>
      <c r="G517" s="29"/>
    </row>
    <row r="518" spans="1:7" ht="12.75" x14ac:dyDescent="0.2">
      <c r="A518"/>
      <c r="B518"/>
      <c r="C518"/>
      <c r="D518"/>
      <c r="E518"/>
      <c r="F518" s="29"/>
      <c r="G518" s="29"/>
    </row>
    <row r="519" spans="1:7" ht="12.75" x14ac:dyDescent="0.2">
      <c r="A519"/>
      <c r="B519"/>
      <c r="C519"/>
      <c r="D519"/>
      <c r="E519"/>
      <c r="F519" s="29"/>
      <c r="G519" s="29"/>
    </row>
    <row r="520" spans="1:7" ht="12.75" x14ac:dyDescent="0.2">
      <c r="A520"/>
      <c r="B520"/>
      <c r="C520"/>
      <c r="D520"/>
      <c r="E520"/>
      <c r="F520" s="29"/>
      <c r="G520" s="29"/>
    </row>
    <row r="521" spans="1:7" ht="12.75" x14ac:dyDescent="0.2">
      <c r="A521"/>
      <c r="B521"/>
      <c r="C521"/>
      <c r="D521"/>
      <c r="E521"/>
      <c r="F521" s="29"/>
      <c r="G521" s="29"/>
    </row>
    <row r="522" spans="1:7" ht="12.75" x14ac:dyDescent="0.2">
      <c r="A522"/>
      <c r="B522"/>
      <c r="C522"/>
      <c r="D522"/>
      <c r="E522"/>
      <c r="F522" s="29"/>
      <c r="G522" s="29"/>
    </row>
    <row r="523" spans="1:7" ht="12.75" x14ac:dyDescent="0.2">
      <c r="A523"/>
      <c r="B523"/>
      <c r="C523"/>
      <c r="D523"/>
      <c r="E523"/>
      <c r="F523" s="29"/>
      <c r="G523" s="29"/>
    </row>
    <row r="524" spans="1:7" ht="12.75" x14ac:dyDescent="0.2">
      <c r="A524"/>
      <c r="B524"/>
      <c r="C524"/>
      <c r="D524"/>
      <c r="E524"/>
      <c r="F524" s="29"/>
      <c r="G524" s="29"/>
    </row>
    <row r="525" spans="1:7" ht="12.75" x14ac:dyDescent="0.2">
      <c r="A525"/>
      <c r="B525"/>
      <c r="C525"/>
      <c r="D525"/>
      <c r="E525"/>
      <c r="F525" s="29"/>
      <c r="G525" s="29"/>
    </row>
    <row r="526" spans="1:7" ht="12.75" x14ac:dyDescent="0.2">
      <c r="A526"/>
      <c r="B526"/>
      <c r="C526"/>
      <c r="D526"/>
      <c r="E526"/>
      <c r="F526" s="29"/>
      <c r="G526" s="29"/>
    </row>
    <row r="527" spans="1:7" ht="12.75" x14ac:dyDescent="0.2">
      <c r="A527"/>
      <c r="B527"/>
      <c r="C527"/>
      <c r="D527"/>
      <c r="E527"/>
      <c r="F527" s="29"/>
      <c r="G527" s="29"/>
    </row>
    <row r="528" spans="1:7" ht="12.75" x14ac:dyDescent="0.2">
      <c r="A528"/>
      <c r="B528"/>
      <c r="C528"/>
      <c r="D528"/>
      <c r="E528"/>
      <c r="F528" s="29"/>
      <c r="G528" s="29"/>
    </row>
    <row r="529" spans="1:7" ht="12.75" x14ac:dyDescent="0.2">
      <c r="A529"/>
      <c r="B529"/>
      <c r="C529"/>
      <c r="D529"/>
      <c r="E529"/>
      <c r="F529" s="29"/>
      <c r="G529" s="29"/>
    </row>
    <row r="530" spans="1:7" ht="12.75" x14ac:dyDescent="0.2">
      <c r="A530"/>
      <c r="B530"/>
      <c r="C530"/>
      <c r="D530"/>
      <c r="E530"/>
      <c r="F530" s="29"/>
      <c r="G530" s="29"/>
    </row>
    <row r="531" spans="1:7" ht="12.75" x14ac:dyDescent="0.2">
      <c r="A531"/>
      <c r="B531"/>
      <c r="C531"/>
      <c r="D531"/>
      <c r="E531"/>
      <c r="F531" s="29"/>
      <c r="G531" s="29"/>
    </row>
    <row r="532" spans="1:7" ht="12.75" x14ac:dyDescent="0.2">
      <c r="A532"/>
      <c r="B532"/>
      <c r="C532"/>
      <c r="D532"/>
      <c r="E532"/>
      <c r="F532" s="29"/>
      <c r="G532" s="29"/>
    </row>
    <row r="533" spans="1:7" ht="12.75" x14ac:dyDescent="0.2">
      <c r="A533"/>
      <c r="B533"/>
      <c r="C533"/>
      <c r="D533"/>
      <c r="E533"/>
      <c r="F533" s="29"/>
      <c r="G533" s="29"/>
    </row>
    <row r="534" spans="1:7" ht="12.75" x14ac:dyDescent="0.2">
      <c r="A534"/>
      <c r="B534"/>
      <c r="C534"/>
      <c r="D534"/>
      <c r="E534"/>
      <c r="F534" s="29"/>
      <c r="G534" s="29"/>
    </row>
    <row r="535" spans="1:7" ht="12.75" x14ac:dyDescent="0.2">
      <c r="A535"/>
      <c r="B535"/>
      <c r="C535"/>
      <c r="D535"/>
      <c r="E535"/>
      <c r="F535" s="29"/>
      <c r="G535" s="29"/>
    </row>
    <row r="536" spans="1:7" ht="12.75" x14ac:dyDescent="0.2">
      <c r="A536"/>
      <c r="B536"/>
      <c r="C536"/>
      <c r="D536"/>
      <c r="E536"/>
      <c r="F536" s="29"/>
      <c r="G536" s="29"/>
    </row>
    <row r="537" spans="1:7" ht="12.75" x14ac:dyDescent="0.2">
      <c r="A537"/>
      <c r="B537"/>
      <c r="C537"/>
      <c r="D537"/>
      <c r="E537"/>
      <c r="F537" s="29"/>
      <c r="G537" s="29"/>
    </row>
    <row r="538" spans="1:7" ht="12.75" x14ac:dyDescent="0.2">
      <c r="A538"/>
      <c r="B538"/>
      <c r="C538"/>
      <c r="D538"/>
      <c r="E538"/>
      <c r="F538" s="29"/>
      <c r="G538" s="29"/>
    </row>
    <row r="539" spans="1:7" ht="12.75" x14ac:dyDescent="0.2">
      <c r="A539"/>
      <c r="B539"/>
      <c r="C539"/>
      <c r="D539"/>
      <c r="E539"/>
      <c r="F539" s="29"/>
      <c r="G539" s="29"/>
    </row>
    <row r="540" spans="1:7" ht="12.75" x14ac:dyDescent="0.2">
      <c r="A540"/>
      <c r="B540"/>
      <c r="C540"/>
      <c r="D540"/>
      <c r="E540"/>
      <c r="F540" s="29"/>
      <c r="G540" s="29"/>
    </row>
    <row r="541" spans="1:7" ht="12.75" x14ac:dyDescent="0.2">
      <c r="A541"/>
      <c r="B541"/>
      <c r="C541"/>
      <c r="D541"/>
      <c r="E541"/>
      <c r="F541" s="29"/>
      <c r="G541" s="29"/>
    </row>
    <row r="542" spans="1:7" ht="12.75" x14ac:dyDescent="0.2">
      <c r="A542"/>
      <c r="B542"/>
      <c r="C542"/>
      <c r="D542"/>
      <c r="E542"/>
      <c r="F542" s="29"/>
      <c r="G542" s="29"/>
    </row>
    <row r="543" spans="1:7" ht="12.75" x14ac:dyDescent="0.2">
      <c r="A543"/>
      <c r="B543"/>
      <c r="C543"/>
      <c r="D543"/>
      <c r="E543"/>
      <c r="F543" s="29"/>
      <c r="G543" s="29"/>
    </row>
    <row r="544" spans="1:7" ht="12.75" x14ac:dyDescent="0.2">
      <c r="A544"/>
      <c r="B544"/>
      <c r="C544"/>
      <c r="D544"/>
      <c r="E544"/>
      <c r="F544" s="29"/>
      <c r="G544" s="29"/>
    </row>
    <row r="545" spans="1:7" ht="12.75" x14ac:dyDescent="0.2">
      <c r="A545"/>
      <c r="B545"/>
      <c r="C545"/>
      <c r="D545"/>
      <c r="E545"/>
      <c r="F545" s="29"/>
      <c r="G545" s="29"/>
    </row>
    <row r="546" spans="1:7" ht="12.75" x14ac:dyDescent="0.2">
      <c r="A546"/>
      <c r="B546"/>
      <c r="C546"/>
      <c r="D546"/>
      <c r="E546"/>
      <c r="F546" s="29"/>
      <c r="G546" s="29"/>
    </row>
    <row r="547" spans="1:7" ht="12.75" x14ac:dyDescent="0.2">
      <c r="A547"/>
      <c r="B547"/>
      <c r="C547"/>
      <c r="D547"/>
      <c r="E547"/>
      <c r="F547" s="29"/>
      <c r="G547" s="29"/>
    </row>
    <row r="548" spans="1:7" ht="12.75" x14ac:dyDescent="0.2">
      <c r="A548"/>
      <c r="B548"/>
      <c r="C548"/>
      <c r="D548"/>
      <c r="E548"/>
      <c r="F548" s="29"/>
      <c r="G548" s="29"/>
    </row>
  </sheetData>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6"/>
  <sheetViews>
    <sheetView topLeftCell="C222" workbookViewId="0">
      <selection activeCell="AC2" sqref="AC2:AC235"/>
    </sheetView>
  </sheetViews>
  <sheetFormatPr baseColWidth="10" defaultColWidth="12.7109375" defaultRowHeight="34.5" customHeight="1" x14ac:dyDescent="0.2"/>
  <cols>
    <col min="17" max="28" width="12.85546875" style="3" bestFit="1" customWidth="1"/>
    <col min="29" max="29" width="13.140625" style="3" bestFit="1" customWidth="1"/>
  </cols>
  <sheetData>
    <row r="1" spans="1:29" ht="34.5" customHeight="1" x14ac:dyDescent="0.2">
      <c r="A1" s="25" t="s">
        <v>8121</v>
      </c>
      <c r="B1" s="26" t="s">
        <v>8122</v>
      </c>
      <c r="C1" s="26" t="s">
        <v>8123</v>
      </c>
      <c r="D1" s="26" t="s">
        <v>8124</v>
      </c>
      <c r="E1" s="26" t="s">
        <v>8125</v>
      </c>
      <c r="F1" s="27" t="s">
        <v>6500</v>
      </c>
      <c r="G1" s="27" t="s">
        <v>6499</v>
      </c>
      <c r="H1" s="27" t="s">
        <v>8126</v>
      </c>
      <c r="I1" s="26" t="s">
        <v>8127</v>
      </c>
      <c r="J1" s="26" t="s">
        <v>13</v>
      </c>
      <c r="K1" s="26" t="s">
        <v>8128</v>
      </c>
      <c r="L1" s="27" t="s">
        <v>8129</v>
      </c>
      <c r="M1" s="27" t="s">
        <v>8130</v>
      </c>
      <c r="N1" s="26" t="s">
        <v>8131</v>
      </c>
      <c r="O1" s="26" t="s">
        <v>8132</v>
      </c>
      <c r="P1" s="27" t="s">
        <v>8133</v>
      </c>
      <c r="Q1" s="28" t="s">
        <v>8134</v>
      </c>
      <c r="R1" s="28" t="s">
        <v>8135</v>
      </c>
      <c r="S1" s="28" t="s">
        <v>8136</v>
      </c>
      <c r="T1" s="28" t="s">
        <v>8137</v>
      </c>
      <c r="U1" s="28" t="s">
        <v>8138</v>
      </c>
      <c r="V1" s="28" t="s">
        <v>8139</v>
      </c>
      <c r="W1" s="28" t="s">
        <v>8140</v>
      </c>
      <c r="X1" s="28" t="s">
        <v>8141</v>
      </c>
      <c r="Y1" s="28" t="s">
        <v>8053</v>
      </c>
      <c r="Z1" s="28" t="s">
        <v>8142</v>
      </c>
      <c r="AA1" s="28" t="s">
        <v>8143</v>
      </c>
      <c r="AB1" s="28" t="s">
        <v>8144</v>
      </c>
      <c r="AC1" s="28" t="s">
        <v>6686</v>
      </c>
    </row>
    <row r="2" spans="1:29" ht="34.5" customHeight="1" x14ac:dyDescent="0.2">
      <c r="A2" s="88">
        <v>1</v>
      </c>
      <c r="B2" s="89" t="s">
        <v>8147</v>
      </c>
      <c r="C2" s="90">
        <v>20032</v>
      </c>
      <c r="D2" s="89" t="s">
        <v>8145</v>
      </c>
      <c r="E2" s="89" t="s">
        <v>8153</v>
      </c>
      <c r="F2" s="91">
        <v>717150007</v>
      </c>
      <c r="G2" s="92" t="s">
        <v>6484</v>
      </c>
      <c r="H2" s="93">
        <v>6570</v>
      </c>
      <c r="I2" s="94" t="s">
        <v>8149</v>
      </c>
      <c r="J2" s="93" t="s">
        <v>171</v>
      </c>
      <c r="K2" s="89">
        <v>15</v>
      </c>
      <c r="L2" s="95">
        <v>1010194</v>
      </c>
      <c r="M2" s="96">
        <v>11</v>
      </c>
      <c r="N2" s="97" t="s">
        <v>8154</v>
      </c>
      <c r="O2" s="97" t="s">
        <v>8151</v>
      </c>
      <c r="P2" s="98">
        <v>10669426</v>
      </c>
      <c r="Q2" s="99">
        <v>1192182</v>
      </c>
      <c r="R2" s="100">
        <v>1192182</v>
      </c>
      <c r="S2" s="100">
        <v>1192182</v>
      </c>
      <c r="T2" s="100">
        <v>1059717</v>
      </c>
      <c r="U2" s="100"/>
      <c r="V2" s="100"/>
      <c r="W2" s="100"/>
      <c r="X2" s="100"/>
      <c r="Y2" s="100"/>
      <c r="Z2" s="100"/>
      <c r="AA2" s="101"/>
      <c r="AB2" s="102"/>
      <c r="AC2" s="103">
        <f>SUM(Tabla3[[#This Row],[ENERO]:[DICIEMBRE]])</f>
        <v>4636263</v>
      </c>
    </row>
    <row r="3" spans="1:29" ht="34.5" customHeight="1" x14ac:dyDescent="0.2">
      <c r="A3" s="88">
        <v>1</v>
      </c>
      <c r="B3" s="89" t="s">
        <v>8147</v>
      </c>
      <c r="C3" s="90">
        <v>20032</v>
      </c>
      <c r="D3" s="89" t="s">
        <v>8145</v>
      </c>
      <c r="E3" s="89" t="s">
        <v>8155</v>
      </c>
      <c r="F3" s="91">
        <v>717150007</v>
      </c>
      <c r="G3" s="92" t="s">
        <v>6484</v>
      </c>
      <c r="H3" s="93">
        <v>6570</v>
      </c>
      <c r="I3" s="94" t="s">
        <v>8149</v>
      </c>
      <c r="J3" s="93" t="s">
        <v>171</v>
      </c>
      <c r="K3" s="89">
        <v>15</v>
      </c>
      <c r="L3" s="95">
        <v>1010195</v>
      </c>
      <c r="M3" s="96">
        <v>11</v>
      </c>
      <c r="N3" s="97" t="s">
        <v>8156</v>
      </c>
      <c r="O3" s="97" t="s">
        <v>8151</v>
      </c>
      <c r="P3" s="98">
        <v>10669426</v>
      </c>
      <c r="Q3" s="99">
        <v>1513645</v>
      </c>
      <c r="R3" s="100">
        <v>840914</v>
      </c>
      <c r="S3" s="100">
        <v>1009097</v>
      </c>
      <c r="T3" s="100">
        <v>1009097</v>
      </c>
      <c r="U3" s="100"/>
      <c r="V3" s="100"/>
      <c r="W3" s="100"/>
      <c r="X3" s="100"/>
      <c r="Y3" s="100"/>
      <c r="Z3" s="100"/>
      <c r="AA3" s="101"/>
      <c r="AB3" s="102"/>
      <c r="AC3" s="103">
        <f>SUM(Tabla3[[#This Row],[ENERO]:[DICIEMBRE]])</f>
        <v>4372753</v>
      </c>
    </row>
    <row r="4" spans="1:29" ht="34.5" customHeight="1" x14ac:dyDescent="0.2">
      <c r="A4" s="88">
        <v>1</v>
      </c>
      <c r="B4" s="89" t="s">
        <v>8147</v>
      </c>
      <c r="C4" s="90">
        <v>20032</v>
      </c>
      <c r="D4" s="89" t="s">
        <v>8145</v>
      </c>
      <c r="E4" s="89" t="s">
        <v>8161</v>
      </c>
      <c r="F4" s="91">
        <v>717150007</v>
      </c>
      <c r="G4" s="92" t="s">
        <v>6484</v>
      </c>
      <c r="H4" s="93">
        <v>6570</v>
      </c>
      <c r="I4" s="94" t="s">
        <v>8149</v>
      </c>
      <c r="J4" s="93" t="s">
        <v>171</v>
      </c>
      <c r="K4" s="89">
        <v>55</v>
      </c>
      <c r="L4" s="95">
        <v>1010206</v>
      </c>
      <c r="M4" s="96">
        <v>13</v>
      </c>
      <c r="N4" s="97" t="s">
        <v>8162</v>
      </c>
      <c r="O4" s="97" t="s">
        <v>8151</v>
      </c>
      <c r="P4" s="98">
        <v>10676210</v>
      </c>
      <c r="Q4" s="99">
        <v>4186829</v>
      </c>
      <c r="R4" s="100">
        <v>5722000</v>
      </c>
      <c r="S4" s="100">
        <v>5582439</v>
      </c>
      <c r="T4" s="100"/>
      <c r="U4" s="100"/>
      <c r="V4" s="100"/>
      <c r="W4" s="100"/>
      <c r="X4" s="100"/>
      <c r="Y4" s="100"/>
      <c r="Z4" s="100"/>
      <c r="AA4" s="101"/>
      <c r="AB4" s="102"/>
      <c r="AC4" s="103">
        <f>SUM(Tabla3[[#This Row],[ENERO]:[DICIEMBRE]])</f>
        <v>15491268</v>
      </c>
    </row>
    <row r="5" spans="1:29" ht="34.5" customHeight="1" x14ac:dyDescent="0.2">
      <c r="A5" s="88">
        <v>1</v>
      </c>
      <c r="B5" s="89" t="s">
        <v>8147</v>
      </c>
      <c r="C5" s="90">
        <v>20032</v>
      </c>
      <c r="D5" s="89" t="s">
        <v>8145</v>
      </c>
      <c r="E5" s="89" t="s">
        <v>8158</v>
      </c>
      <c r="F5" s="91">
        <v>721694003</v>
      </c>
      <c r="G5" s="92" t="s">
        <v>8166</v>
      </c>
      <c r="H5" s="93">
        <v>6915</v>
      </c>
      <c r="I5" s="94" t="s">
        <v>8149</v>
      </c>
      <c r="J5" s="93" t="s">
        <v>171</v>
      </c>
      <c r="K5" s="89">
        <v>78</v>
      </c>
      <c r="L5" s="95">
        <v>1010275</v>
      </c>
      <c r="M5" s="96">
        <v>15</v>
      </c>
      <c r="N5" s="97" t="s">
        <v>8167</v>
      </c>
      <c r="O5" s="97" t="s">
        <v>8146</v>
      </c>
      <c r="P5" s="98">
        <v>23900332700</v>
      </c>
      <c r="Q5" s="99">
        <v>12203305</v>
      </c>
      <c r="R5" s="100">
        <v>11656889</v>
      </c>
      <c r="S5" s="100">
        <v>12385444</v>
      </c>
      <c r="T5" s="100">
        <v>12203305</v>
      </c>
      <c r="U5" s="100"/>
      <c r="V5" s="100"/>
      <c r="W5" s="100"/>
      <c r="X5" s="100"/>
      <c r="Y5" s="100"/>
      <c r="Z5" s="100"/>
      <c r="AA5" s="101"/>
      <c r="AB5" s="102"/>
      <c r="AC5" s="103">
        <f>SUM(Tabla3[[#This Row],[ENERO]:[DICIEMBRE]])</f>
        <v>48448943</v>
      </c>
    </row>
    <row r="6" spans="1:29" ht="34.5" customHeight="1" x14ac:dyDescent="0.2">
      <c r="A6" s="88">
        <v>1</v>
      </c>
      <c r="B6" s="89" t="s">
        <v>8147</v>
      </c>
      <c r="C6" s="90">
        <v>20032</v>
      </c>
      <c r="D6" s="89" t="s">
        <v>8145</v>
      </c>
      <c r="E6" s="89" t="s">
        <v>8148</v>
      </c>
      <c r="F6" s="91">
        <v>717150007</v>
      </c>
      <c r="G6" s="92" t="s">
        <v>6484</v>
      </c>
      <c r="H6" s="93">
        <v>6570</v>
      </c>
      <c r="I6" s="94" t="s">
        <v>8149</v>
      </c>
      <c r="J6" s="93" t="s">
        <v>171</v>
      </c>
      <c r="K6" s="89">
        <v>118</v>
      </c>
      <c r="L6" s="95">
        <v>1010276</v>
      </c>
      <c r="M6" s="96">
        <v>12</v>
      </c>
      <c r="N6" s="97" t="s">
        <v>8150</v>
      </c>
      <c r="O6" s="97" t="s">
        <v>8151</v>
      </c>
      <c r="P6" s="98">
        <v>10704116</v>
      </c>
      <c r="Q6" s="99">
        <v>18650820</v>
      </c>
      <c r="R6" s="100">
        <v>19186355</v>
      </c>
      <c r="S6" s="100">
        <v>15973142</v>
      </c>
      <c r="T6" s="100">
        <v>19989657</v>
      </c>
      <c r="U6" s="100"/>
      <c r="V6" s="100"/>
      <c r="W6" s="100"/>
      <c r="X6" s="100"/>
      <c r="Y6" s="100"/>
      <c r="Z6" s="100"/>
      <c r="AA6" s="101"/>
      <c r="AB6" s="102"/>
      <c r="AC6" s="103">
        <f>SUM(Tabla3[[#This Row],[ENERO]:[DICIEMBRE]])</f>
        <v>73799974</v>
      </c>
    </row>
    <row r="7" spans="1:29" ht="34.5" customHeight="1" x14ac:dyDescent="0.2">
      <c r="A7" s="88">
        <v>1</v>
      </c>
      <c r="B7" s="89" t="s">
        <v>8147</v>
      </c>
      <c r="C7" s="90">
        <v>20032</v>
      </c>
      <c r="D7" s="89" t="s">
        <v>8145</v>
      </c>
      <c r="E7" s="89" t="s">
        <v>8160</v>
      </c>
      <c r="F7" s="91">
        <v>721694003</v>
      </c>
      <c r="G7" s="92" t="s">
        <v>8166</v>
      </c>
      <c r="H7" s="93">
        <v>6915</v>
      </c>
      <c r="I7" s="94" t="s">
        <v>8149</v>
      </c>
      <c r="J7" s="93" t="s">
        <v>171</v>
      </c>
      <c r="K7" s="89">
        <v>22</v>
      </c>
      <c r="L7" s="95">
        <v>1010277</v>
      </c>
      <c r="M7" s="96">
        <v>12</v>
      </c>
      <c r="N7" s="97" t="s">
        <v>8168</v>
      </c>
      <c r="O7" s="97" t="s">
        <v>8146</v>
      </c>
      <c r="P7" s="98">
        <v>23900332751</v>
      </c>
      <c r="Q7" s="99">
        <v>2797754</v>
      </c>
      <c r="R7" s="100">
        <v>2591724</v>
      </c>
      <c r="S7" s="100">
        <v>2591724</v>
      </c>
      <c r="T7" s="100">
        <v>2797755</v>
      </c>
      <c r="U7" s="100"/>
      <c r="V7" s="100"/>
      <c r="W7" s="100"/>
      <c r="X7" s="100"/>
      <c r="Y7" s="100"/>
      <c r="Z7" s="100"/>
      <c r="AA7" s="101"/>
      <c r="AB7" s="102"/>
      <c r="AC7" s="103">
        <f>SUM(Tabla3[[#This Row],[ENERO]:[DICIEMBRE]])</f>
        <v>10778957</v>
      </c>
    </row>
    <row r="8" spans="1:29" ht="34.5" customHeight="1" x14ac:dyDescent="0.2">
      <c r="A8" s="88">
        <v>1</v>
      </c>
      <c r="B8" s="89" t="s">
        <v>8147</v>
      </c>
      <c r="C8" s="90">
        <v>20032</v>
      </c>
      <c r="D8" s="89" t="s">
        <v>8145</v>
      </c>
      <c r="E8" s="89" t="s">
        <v>8163</v>
      </c>
      <c r="F8" s="91">
        <v>721694003</v>
      </c>
      <c r="G8" s="92" t="s">
        <v>8166</v>
      </c>
      <c r="H8" s="93">
        <v>6915</v>
      </c>
      <c r="I8" s="94" t="s">
        <v>8149</v>
      </c>
      <c r="J8" s="93" t="s">
        <v>171</v>
      </c>
      <c r="K8" s="89">
        <v>45</v>
      </c>
      <c r="L8" s="95">
        <v>1010282</v>
      </c>
      <c r="M8" s="96">
        <v>7</v>
      </c>
      <c r="N8" s="97" t="s">
        <v>8482</v>
      </c>
      <c r="O8" s="97" t="s">
        <v>8146</v>
      </c>
      <c r="P8" s="98">
        <v>239000332718</v>
      </c>
      <c r="Q8" s="99"/>
      <c r="R8" s="100">
        <v>4724967</v>
      </c>
      <c r="S8" s="100">
        <v>7181950</v>
      </c>
      <c r="T8" s="100">
        <v>2834980</v>
      </c>
      <c r="U8" s="100"/>
      <c r="V8" s="100"/>
      <c r="W8" s="100"/>
      <c r="X8" s="100"/>
      <c r="Y8" s="100"/>
      <c r="Z8" s="100"/>
      <c r="AA8" s="101"/>
      <c r="AB8" s="102"/>
      <c r="AC8" s="103">
        <f>SUM(Tabla3[[#This Row],[ENERO]:[DICIEMBRE]])</f>
        <v>14741897</v>
      </c>
    </row>
    <row r="9" spans="1:29" ht="34.5" customHeight="1" x14ac:dyDescent="0.2">
      <c r="A9" s="88">
        <v>1</v>
      </c>
      <c r="B9" s="89" t="s">
        <v>8147</v>
      </c>
      <c r="C9" s="90">
        <v>20032</v>
      </c>
      <c r="D9" s="89" t="s">
        <v>8145</v>
      </c>
      <c r="E9" s="89" t="s">
        <v>8163</v>
      </c>
      <c r="F9" s="91">
        <v>721694003</v>
      </c>
      <c r="G9" s="92" t="s">
        <v>8166</v>
      </c>
      <c r="H9" s="93">
        <v>6915</v>
      </c>
      <c r="I9" s="94" t="s">
        <v>8149</v>
      </c>
      <c r="J9" s="93" t="s">
        <v>171</v>
      </c>
      <c r="K9" s="89">
        <v>25</v>
      </c>
      <c r="L9" s="95">
        <v>1010283</v>
      </c>
      <c r="M9" s="96">
        <v>7</v>
      </c>
      <c r="N9" s="97" t="s">
        <v>8164</v>
      </c>
      <c r="O9" s="97" t="s">
        <v>8146</v>
      </c>
      <c r="P9" s="98">
        <v>239000332726</v>
      </c>
      <c r="Q9" s="99"/>
      <c r="R9" s="100">
        <v>4724966</v>
      </c>
      <c r="S9" s="100">
        <v>9260933</v>
      </c>
      <c r="T9" s="100">
        <v>4535967</v>
      </c>
      <c r="U9" s="100"/>
      <c r="V9" s="100"/>
      <c r="W9" s="100"/>
      <c r="X9" s="100"/>
      <c r="Y9" s="100"/>
      <c r="Z9" s="100"/>
      <c r="AA9" s="101"/>
      <c r="AB9" s="102"/>
      <c r="AC9" s="103">
        <f>SUM(Tabla3[[#This Row],[ENERO]:[DICIEMBRE]])</f>
        <v>18521866</v>
      </c>
    </row>
    <row r="10" spans="1:29" ht="34.5" customHeight="1" x14ac:dyDescent="0.2">
      <c r="A10" s="88">
        <v>1</v>
      </c>
      <c r="B10" s="89" t="s">
        <v>8147</v>
      </c>
      <c r="C10" s="90">
        <v>20032</v>
      </c>
      <c r="D10" s="89" t="s">
        <v>8145</v>
      </c>
      <c r="E10" s="89" t="s">
        <v>8163</v>
      </c>
      <c r="F10" s="91">
        <v>721694003</v>
      </c>
      <c r="G10" s="92" t="s">
        <v>8166</v>
      </c>
      <c r="H10" s="93">
        <v>6915</v>
      </c>
      <c r="I10" s="94" t="s">
        <v>8149</v>
      </c>
      <c r="J10" s="93" t="s">
        <v>171</v>
      </c>
      <c r="K10" s="89">
        <v>15</v>
      </c>
      <c r="L10" s="95">
        <v>1010284</v>
      </c>
      <c r="M10" s="96">
        <v>7</v>
      </c>
      <c r="N10" s="97" t="s">
        <v>8483</v>
      </c>
      <c r="O10" s="97" t="s">
        <v>8151</v>
      </c>
      <c r="P10" s="98">
        <v>10705155</v>
      </c>
      <c r="Q10" s="99"/>
      <c r="R10" s="100">
        <v>4553472</v>
      </c>
      <c r="S10" s="100">
        <v>819625</v>
      </c>
      <c r="T10" s="100">
        <v>1001764</v>
      </c>
      <c r="U10" s="100"/>
      <c r="V10" s="100"/>
      <c r="W10" s="100"/>
      <c r="X10" s="100"/>
      <c r="Y10" s="100"/>
      <c r="Z10" s="100"/>
      <c r="AA10" s="101"/>
      <c r="AB10" s="102"/>
      <c r="AC10" s="103">
        <f>SUM(Tabla3[[#This Row],[ENERO]:[DICIEMBRE]])</f>
        <v>6374861</v>
      </c>
    </row>
    <row r="11" spans="1:29" ht="34.5" customHeight="1" x14ac:dyDescent="0.2">
      <c r="A11" s="88">
        <v>1</v>
      </c>
      <c r="B11" s="89" t="s">
        <v>8147</v>
      </c>
      <c r="C11" s="90">
        <v>20032</v>
      </c>
      <c r="D11" s="89" t="s">
        <v>8145</v>
      </c>
      <c r="E11" s="89" t="s">
        <v>8163</v>
      </c>
      <c r="F11" s="91">
        <v>721694003</v>
      </c>
      <c r="G11" s="92" t="s">
        <v>6488</v>
      </c>
      <c r="H11" s="93">
        <v>6915</v>
      </c>
      <c r="I11" s="94" t="s">
        <v>8149</v>
      </c>
      <c r="J11" s="93" t="s">
        <v>171</v>
      </c>
      <c r="K11" s="89">
        <v>16</v>
      </c>
      <c r="L11" s="95">
        <v>1010207</v>
      </c>
      <c r="M11" s="96">
        <v>7</v>
      </c>
      <c r="N11" s="97" t="s">
        <v>8164</v>
      </c>
      <c r="O11" s="97" t="s">
        <v>8159</v>
      </c>
      <c r="P11" s="98">
        <v>36036850</v>
      </c>
      <c r="Q11" s="99"/>
      <c r="R11" s="100"/>
      <c r="S11" s="100"/>
      <c r="T11" s="100">
        <v>3023978</v>
      </c>
      <c r="U11" s="100"/>
      <c r="V11" s="100"/>
      <c r="W11" s="100"/>
      <c r="X11" s="100"/>
      <c r="Y11" s="100"/>
      <c r="Z11" s="100"/>
      <c r="AA11" s="101"/>
      <c r="AB11" s="102"/>
      <c r="AC11" s="103">
        <f>SUM(Tabla3[[#This Row],[ENERO]:[DICIEMBRE]])</f>
        <v>3023978</v>
      </c>
    </row>
    <row r="12" spans="1:29" ht="34.5" customHeight="1" x14ac:dyDescent="0.2">
      <c r="A12" s="88">
        <v>1</v>
      </c>
      <c r="B12" s="89" t="s">
        <v>8147</v>
      </c>
      <c r="C12" s="90">
        <v>20032</v>
      </c>
      <c r="D12" s="89" t="s">
        <v>8145</v>
      </c>
      <c r="E12" s="89" t="s">
        <v>8163</v>
      </c>
      <c r="F12" s="91">
        <v>721694003</v>
      </c>
      <c r="G12" s="92" t="s">
        <v>6488</v>
      </c>
      <c r="H12" s="93">
        <v>6915</v>
      </c>
      <c r="I12" s="94" t="s">
        <v>8149</v>
      </c>
      <c r="J12" s="93" t="s">
        <v>171</v>
      </c>
      <c r="K12" s="89">
        <v>25</v>
      </c>
      <c r="L12" s="95">
        <v>1010241</v>
      </c>
      <c r="M12" s="96">
        <v>7</v>
      </c>
      <c r="N12" s="97" t="s">
        <v>8484</v>
      </c>
      <c r="O12" s="97" t="s">
        <v>8157</v>
      </c>
      <c r="P12" s="98">
        <v>1012413201</v>
      </c>
      <c r="Q12" s="99"/>
      <c r="R12" s="100"/>
      <c r="S12" s="100"/>
      <c r="T12" s="100">
        <v>4724966</v>
      </c>
      <c r="U12" s="100"/>
      <c r="V12" s="100"/>
      <c r="W12" s="100"/>
      <c r="X12" s="100"/>
      <c r="Y12" s="100"/>
      <c r="Z12" s="100"/>
      <c r="AA12" s="101"/>
      <c r="AB12" s="102"/>
      <c r="AC12" s="103">
        <f>SUM(Tabla3[[#This Row],[ENERO]:[DICIEMBRE]])</f>
        <v>4724966</v>
      </c>
    </row>
    <row r="13" spans="1:29" ht="34.5" customHeight="1" x14ac:dyDescent="0.2">
      <c r="A13" s="88">
        <v>1</v>
      </c>
      <c r="B13" s="89" t="s">
        <v>8147</v>
      </c>
      <c r="C13" s="90">
        <v>20032</v>
      </c>
      <c r="D13" s="89" t="s">
        <v>8145</v>
      </c>
      <c r="E13" s="89" t="s">
        <v>8165</v>
      </c>
      <c r="F13" s="91">
        <v>721694003</v>
      </c>
      <c r="G13" s="92" t="s">
        <v>6488</v>
      </c>
      <c r="H13" s="93">
        <v>6915</v>
      </c>
      <c r="I13" s="94" t="s">
        <v>8149</v>
      </c>
      <c r="J13" s="93" t="s">
        <v>171</v>
      </c>
      <c r="K13" s="89">
        <v>12</v>
      </c>
      <c r="L13" s="95">
        <v>1010247</v>
      </c>
      <c r="M13" s="96">
        <v>14</v>
      </c>
      <c r="N13" s="97" t="s">
        <v>8485</v>
      </c>
      <c r="O13" s="97" t="s">
        <v>8157</v>
      </c>
      <c r="P13" s="98">
        <v>1012602503</v>
      </c>
      <c r="Q13" s="99"/>
      <c r="R13" s="100"/>
      <c r="S13" s="100"/>
      <c r="T13" s="100">
        <v>2185667</v>
      </c>
      <c r="U13" s="100"/>
      <c r="V13" s="100"/>
      <c r="W13" s="100"/>
      <c r="X13" s="100"/>
      <c r="Y13" s="100"/>
      <c r="Z13" s="100"/>
      <c r="AA13" s="101"/>
      <c r="AB13" s="102"/>
      <c r="AC13" s="103">
        <f>SUM(Tabla3[[#This Row],[ENERO]:[DICIEMBRE]])</f>
        <v>2185667</v>
      </c>
    </row>
    <row r="14" spans="1:29" ht="34.5" customHeight="1" x14ac:dyDescent="0.2">
      <c r="A14" s="88">
        <v>2</v>
      </c>
      <c r="B14" s="89" t="s">
        <v>8147</v>
      </c>
      <c r="C14" s="90">
        <v>20032</v>
      </c>
      <c r="D14" s="89" t="s">
        <v>8145</v>
      </c>
      <c r="E14" s="89" t="s">
        <v>8148</v>
      </c>
      <c r="F14" s="91">
        <v>738689003</v>
      </c>
      <c r="G14" s="92" t="s">
        <v>6492</v>
      </c>
      <c r="H14" s="93">
        <v>6979</v>
      </c>
      <c r="I14" s="94" t="s">
        <v>8149</v>
      </c>
      <c r="J14" s="93" t="s">
        <v>6343</v>
      </c>
      <c r="K14" s="89">
        <v>115</v>
      </c>
      <c r="L14" s="95">
        <v>1020233</v>
      </c>
      <c r="M14" s="96">
        <v>12</v>
      </c>
      <c r="N14" s="97" t="s">
        <v>8169</v>
      </c>
      <c r="O14" s="97" t="s">
        <v>8152</v>
      </c>
      <c r="P14" s="98">
        <v>73545900</v>
      </c>
      <c r="Q14" s="99">
        <v>23563567</v>
      </c>
      <c r="R14" s="100"/>
      <c r="S14" s="100"/>
      <c r="T14" s="100"/>
      <c r="U14" s="100"/>
      <c r="V14" s="100"/>
      <c r="W14" s="100"/>
      <c r="X14" s="100"/>
      <c r="Y14" s="100"/>
      <c r="Z14" s="100"/>
      <c r="AA14" s="101"/>
      <c r="AB14" s="102"/>
      <c r="AC14" s="103">
        <f>SUM(Tabla3[[#This Row],[ENERO]:[DICIEMBRE]])</f>
        <v>23563567</v>
      </c>
    </row>
    <row r="15" spans="1:29" ht="34.5" customHeight="1" x14ac:dyDescent="0.2">
      <c r="A15" s="88">
        <v>2</v>
      </c>
      <c r="B15" s="89" t="s">
        <v>8147</v>
      </c>
      <c r="C15" s="90">
        <v>20032</v>
      </c>
      <c r="D15" s="89" t="s">
        <v>8145</v>
      </c>
      <c r="E15" s="89" t="s">
        <v>8153</v>
      </c>
      <c r="F15" s="91">
        <v>738689003</v>
      </c>
      <c r="G15" s="92" t="s">
        <v>6492</v>
      </c>
      <c r="H15" s="93">
        <v>6979</v>
      </c>
      <c r="I15" s="94" t="s">
        <v>8149</v>
      </c>
      <c r="J15" s="93" t="s">
        <v>6343</v>
      </c>
      <c r="K15" s="89">
        <v>25</v>
      </c>
      <c r="L15" s="95">
        <v>1020302</v>
      </c>
      <c r="M15" s="96">
        <v>11</v>
      </c>
      <c r="N15" s="97" t="s">
        <v>8170</v>
      </c>
      <c r="O15" s="97" t="s">
        <v>8152</v>
      </c>
      <c r="P15" s="98">
        <v>73546052</v>
      </c>
      <c r="Q15" s="99">
        <v>3311616</v>
      </c>
      <c r="R15" s="100"/>
      <c r="S15" s="100">
        <v>3046687</v>
      </c>
      <c r="T15" s="100">
        <v>5960909</v>
      </c>
      <c r="U15" s="100"/>
      <c r="V15" s="100"/>
      <c r="W15" s="100"/>
      <c r="X15" s="100"/>
      <c r="Y15" s="100"/>
      <c r="Z15" s="100"/>
      <c r="AA15" s="101"/>
      <c r="AB15" s="102"/>
      <c r="AC15" s="103">
        <f>SUM(Tabla3[[#This Row],[ENERO]:[DICIEMBRE]])</f>
        <v>12319212</v>
      </c>
    </row>
    <row r="16" spans="1:29" ht="34.5" customHeight="1" x14ac:dyDescent="0.2">
      <c r="A16" s="88">
        <v>2</v>
      </c>
      <c r="B16" s="89" t="s">
        <v>8147</v>
      </c>
      <c r="C16" s="90">
        <v>20032</v>
      </c>
      <c r="D16" s="89" t="s">
        <v>8145</v>
      </c>
      <c r="E16" s="89" t="s">
        <v>8155</v>
      </c>
      <c r="F16" s="91">
        <v>738689003</v>
      </c>
      <c r="G16" s="92" t="s">
        <v>6492</v>
      </c>
      <c r="H16" s="93">
        <v>6979</v>
      </c>
      <c r="I16" s="94" t="s">
        <v>8149</v>
      </c>
      <c r="J16" s="93" t="s">
        <v>6343</v>
      </c>
      <c r="K16" s="89">
        <v>25</v>
      </c>
      <c r="L16" s="95">
        <v>1020303</v>
      </c>
      <c r="M16" s="96">
        <v>11</v>
      </c>
      <c r="N16" s="97" t="s">
        <v>8171</v>
      </c>
      <c r="O16" s="97" t="s">
        <v>8152</v>
      </c>
      <c r="P16" s="98">
        <v>73546052</v>
      </c>
      <c r="Q16" s="99">
        <v>4036387</v>
      </c>
      <c r="R16" s="100"/>
      <c r="S16" s="100">
        <v>3700022</v>
      </c>
      <c r="T16" s="100">
        <v>7400043</v>
      </c>
      <c r="U16" s="100"/>
      <c r="V16" s="100"/>
      <c r="W16" s="100"/>
      <c r="X16" s="100"/>
      <c r="Y16" s="100"/>
      <c r="Z16" s="100"/>
      <c r="AA16" s="101"/>
      <c r="AB16" s="102"/>
      <c r="AC16" s="103">
        <f>SUM(Tabla3[[#This Row],[ENERO]:[DICIEMBRE]])</f>
        <v>15136452</v>
      </c>
    </row>
    <row r="17" spans="1:29" ht="34.5" customHeight="1" x14ac:dyDescent="0.2">
      <c r="A17" s="88">
        <v>2</v>
      </c>
      <c r="B17" s="89" t="s">
        <v>8147</v>
      </c>
      <c r="C17" s="90">
        <v>20032</v>
      </c>
      <c r="D17" s="89" t="s">
        <v>8145</v>
      </c>
      <c r="E17" s="89" t="s">
        <v>8161</v>
      </c>
      <c r="F17" s="91">
        <v>704164009</v>
      </c>
      <c r="G17" s="92" t="s">
        <v>6477</v>
      </c>
      <c r="H17" s="93">
        <v>225</v>
      </c>
      <c r="I17" s="94" t="s">
        <v>8149</v>
      </c>
      <c r="J17" s="93" t="s">
        <v>6343</v>
      </c>
      <c r="K17" s="89">
        <v>60</v>
      </c>
      <c r="L17" s="95">
        <v>1020313</v>
      </c>
      <c r="M17" s="96">
        <v>13</v>
      </c>
      <c r="N17" s="97" t="s">
        <v>8173</v>
      </c>
      <c r="O17" s="97" t="s">
        <v>8152</v>
      </c>
      <c r="P17" s="98">
        <v>6762522</v>
      </c>
      <c r="Q17" s="99">
        <v>6280244</v>
      </c>
      <c r="R17" s="100">
        <v>6698926</v>
      </c>
      <c r="S17" s="100">
        <v>5303317</v>
      </c>
      <c r="T17" s="100">
        <v>5861561</v>
      </c>
      <c r="U17" s="100"/>
      <c r="V17" s="100"/>
      <c r="W17" s="100"/>
      <c r="X17" s="100"/>
      <c r="Y17" s="100"/>
      <c r="Z17" s="100"/>
      <c r="AA17" s="101"/>
      <c r="AB17" s="102"/>
      <c r="AC17" s="103">
        <f>SUM(Tabla3[[#This Row],[ENERO]:[DICIEMBRE]])</f>
        <v>24144048</v>
      </c>
    </row>
    <row r="18" spans="1:29" ht="34.5" customHeight="1" x14ac:dyDescent="0.2">
      <c r="A18" s="88">
        <v>2</v>
      </c>
      <c r="B18" s="89" t="s">
        <v>8147</v>
      </c>
      <c r="C18" s="90">
        <v>20032</v>
      </c>
      <c r="D18" s="89" t="s">
        <v>8145</v>
      </c>
      <c r="E18" s="89" t="s">
        <v>8328</v>
      </c>
      <c r="F18" s="91">
        <v>721694003</v>
      </c>
      <c r="G18" s="92" t="s">
        <v>6488</v>
      </c>
      <c r="H18" s="93">
        <v>6915</v>
      </c>
      <c r="I18" s="94" t="s">
        <v>8149</v>
      </c>
      <c r="J18" s="93" t="s">
        <v>6383</v>
      </c>
      <c r="K18" s="89">
        <v>20</v>
      </c>
      <c r="L18" s="95">
        <v>1020366</v>
      </c>
      <c r="M18" s="96">
        <v>0</v>
      </c>
      <c r="N18" s="97" t="s">
        <v>8175</v>
      </c>
      <c r="O18" s="97" t="s">
        <v>8146</v>
      </c>
      <c r="P18" s="98">
        <v>1500001298</v>
      </c>
      <c r="Q18" s="99">
        <v>4024854</v>
      </c>
      <c r="R18" s="100">
        <v>4371333</v>
      </c>
      <c r="S18" s="100">
        <v>4059095</v>
      </c>
      <c r="T18" s="100">
        <v>4052590</v>
      </c>
      <c r="U18" s="100"/>
      <c r="V18" s="100"/>
      <c r="W18" s="100"/>
      <c r="X18" s="100"/>
      <c r="Y18" s="100"/>
      <c r="Z18" s="100"/>
      <c r="AA18" s="101"/>
      <c r="AB18" s="102"/>
      <c r="AC18" s="103">
        <f>SUM(Tabla3[[#This Row],[ENERO]:[DICIEMBRE]])</f>
        <v>16507872</v>
      </c>
    </row>
    <row r="19" spans="1:29" ht="34.5" customHeight="1" x14ac:dyDescent="0.2">
      <c r="A19" s="88">
        <v>2</v>
      </c>
      <c r="B19" s="89" t="s">
        <v>8147</v>
      </c>
      <c r="C19" s="90">
        <v>20032</v>
      </c>
      <c r="D19" s="89" t="s">
        <v>8145</v>
      </c>
      <c r="E19" s="89" t="s">
        <v>8328</v>
      </c>
      <c r="F19" s="91">
        <v>704164009</v>
      </c>
      <c r="G19" s="92" t="s">
        <v>6477</v>
      </c>
      <c r="H19" s="93">
        <v>225</v>
      </c>
      <c r="I19" s="94" t="s">
        <v>8149</v>
      </c>
      <c r="J19" s="93" t="s">
        <v>6344</v>
      </c>
      <c r="K19" s="89">
        <v>60</v>
      </c>
      <c r="L19" s="95">
        <v>1020367</v>
      </c>
      <c r="M19" s="96">
        <v>0</v>
      </c>
      <c r="N19" s="97" t="s">
        <v>8176</v>
      </c>
      <c r="O19" s="97" t="s">
        <v>8177</v>
      </c>
      <c r="P19" s="98">
        <v>6762620</v>
      </c>
      <c r="Q19" s="99">
        <v>6800754</v>
      </c>
      <c r="R19" s="100">
        <v>8326349</v>
      </c>
      <c r="S19" s="100">
        <v>6973291</v>
      </c>
      <c r="T19" s="100">
        <v>7910031</v>
      </c>
      <c r="U19" s="100"/>
      <c r="V19" s="100"/>
      <c r="W19" s="100"/>
      <c r="X19" s="100"/>
      <c r="Y19" s="100"/>
      <c r="Z19" s="100"/>
      <c r="AA19" s="101"/>
      <c r="AB19" s="102"/>
      <c r="AC19" s="103">
        <f>SUM(Tabla3[[#This Row],[ENERO]:[DICIEMBRE]])</f>
        <v>30010425</v>
      </c>
    </row>
    <row r="20" spans="1:29" ht="34.5" customHeight="1" x14ac:dyDescent="0.2">
      <c r="A20" s="88">
        <v>2</v>
      </c>
      <c r="B20" s="89" t="s">
        <v>8147</v>
      </c>
      <c r="C20" s="90">
        <v>20032</v>
      </c>
      <c r="D20" s="89" t="s">
        <v>8145</v>
      </c>
      <c r="E20" s="89" t="s">
        <v>8160</v>
      </c>
      <c r="F20" s="91">
        <v>721694003</v>
      </c>
      <c r="G20" s="92" t="s">
        <v>8166</v>
      </c>
      <c r="H20" s="93">
        <v>6915</v>
      </c>
      <c r="I20" s="94" t="s">
        <v>8149</v>
      </c>
      <c r="J20" s="93" t="s">
        <v>6343</v>
      </c>
      <c r="K20" s="89">
        <v>35</v>
      </c>
      <c r="L20" s="95">
        <v>1020414</v>
      </c>
      <c r="M20" s="96">
        <v>12</v>
      </c>
      <c r="N20" s="97" t="s">
        <v>8178</v>
      </c>
      <c r="O20" s="97" t="s">
        <v>8146</v>
      </c>
      <c r="P20" s="98">
        <v>1500047549</v>
      </c>
      <c r="Q20" s="99">
        <v>5150746</v>
      </c>
      <c r="R20" s="100">
        <v>3914567</v>
      </c>
      <c r="S20" s="100">
        <v>3708537</v>
      </c>
      <c r="T20" s="100">
        <v>4326626</v>
      </c>
      <c r="U20" s="100"/>
      <c r="V20" s="100"/>
      <c r="W20" s="100"/>
      <c r="X20" s="100"/>
      <c r="Y20" s="100"/>
      <c r="Z20" s="100"/>
      <c r="AA20" s="101"/>
      <c r="AB20" s="102"/>
      <c r="AC20" s="103">
        <f>SUM(Tabla3[[#This Row],[ENERO]:[DICIEMBRE]])</f>
        <v>17100476</v>
      </c>
    </row>
    <row r="21" spans="1:29" ht="34.5" customHeight="1" x14ac:dyDescent="0.2">
      <c r="A21" s="88">
        <v>2</v>
      </c>
      <c r="B21" s="89" t="s">
        <v>8147</v>
      </c>
      <c r="C21" s="90">
        <v>20032</v>
      </c>
      <c r="D21" s="89" t="s">
        <v>8145</v>
      </c>
      <c r="E21" s="89" t="s">
        <v>8158</v>
      </c>
      <c r="F21" s="91">
        <v>721694003</v>
      </c>
      <c r="G21" s="92" t="s">
        <v>8166</v>
      </c>
      <c r="H21" s="93">
        <v>6915</v>
      </c>
      <c r="I21" s="94" t="s">
        <v>8149</v>
      </c>
      <c r="J21" s="93" t="s">
        <v>8179</v>
      </c>
      <c r="K21" s="89">
        <v>45</v>
      </c>
      <c r="L21" s="95">
        <v>1020415</v>
      </c>
      <c r="M21" s="96">
        <v>15</v>
      </c>
      <c r="N21" s="97" t="s">
        <v>8174</v>
      </c>
      <c r="O21" s="97" t="s">
        <v>8159</v>
      </c>
      <c r="P21" s="98">
        <v>30016173</v>
      </c>
      <c r="Q21" s="99">
        <v>7467694</v>
      </c>
      <c r="R21" s="100">
        <v>6192722</v>
      </c>
      <c r="S21" s="100">
        <v>7467694</v>
      </c>
      <c r="T21" s="100">
        <v>6739139</v>
      </c>
      <c r="U21" s="100"/>
      <c r="V21" s="100"/>
      <c r="W21" s="100"/>
      <c r="X21" s="100"/>
      <c r="Y21" s="100"/>
      <c r="Z21" s="100"/>
      <c r="AA21" s="101"/>
      <c r="AB21" s="102"/>
      <c r="AC21" s="103">
        <f>SUM(Tabla3[[#This Row],[ENERO]:[DICIEMBRE]])</f>
        <v>27867249</v>
      </c>
    </row>
    <row r="22" spans="1:29" ht="34.5" customHeight="1" x14ac:dyDescent="0.2">
      <c r="A22" s="88">
        <v>2</v>
      </c>
      <c r="B22" s="89" t="s">
        <v>8147</v>
      </c>
      <c r="C22" s="90">
        <v>20032</v>
      </c>
      <c r="D22" s="89" t="s">
        <v>8145</v>
      </c>
      <c r="E22" s="89" t="s">
        <v>8163</v>
      </c>
      <c r="F22" s="91">
        <v>650587340</v>
      </c>
      <c r="G22" s="92" t="s">
        <v>6496</v>
      </c>
      <c r="H22" s="93">
        <v>7473</v>
      </c>
      <c r="I22" s="94" t="s">
        <v>8149</v>
      </c>
      <c r="J22" s="93" t="s">
        <v>6343</v>
      </c>
      <c r="K22" s="89">
        <v>70</v>
      </c>
      <c r="L22" s="95">
        <v>1020426</v>
      </c>
      <c r="M22" s="96">
        <v>7</v>
      </c>
      <c r="N22" s="97" t="s">
        <v>8172</v>
      </c>
      <c r="O22" s="97" t="s">
        <v>8152</v>
      </c>
      <c r="P22" s="98">
        <v>73546176</v>
      </c>
      <c r="Q22" s="99">
        <v>8315941</v>
      </c>
      <c r="R22" s="100">
        <v>5313917</v>
      </c>
      <c r="S22" s="100">
        <v>6447909</v>
      </c>
      <c r="T22" s="100">
        <v>7014905</v>
      </c>
      <c r="U22" s="100"/>
      <c r="V22" s="100"/>
      <c r="W22" s="100"/>
      <c r="X22" s="100"/>
      <c r="Y22" s="100"/>
      <c r="Z22" s="100"/>
      <c r="AA22" s="101"/>
      <c r="AB22" s="102"/>
      <c r="AC22" s="103">
        <f>SUM(Tabla3[[#This Row],[ENERO]:[DICIEMBRE]])</f>
        <v>27092672</v>
      </c>
    </row>
    <row r="23" spans="1:29" ht="34.5" customHeight="1" x14ac:dyDescent="0.2">
      <c r="A23" s="88">
        <v>2</v>
      </c>
      <c r="B23" s="89" t="s">
        <v>8147</v>
      </c>
      <c r="C23" s="90">
        <v>20032</v>
      </c>
      <c r="D23" s="89" t="s">
        <v>8145</v>
      </c>
      <c r="E23" s="89" t="s">
        <v>8148</v>
      </c>
      <c r="F23" s="91">
        <v>738689003</v>
      </c>
      <c r="G23" s="92" t="s">
        <v>6492</v>
      </c>
      <c r="H23" s="93">
        <v>6979</v>
      </c>
      <c r="I23" s="94" t="s">
        <v>8149</v>
      </c>
      <c r="J23" s="93" t="s">
        <v>6343</v>
      </c>
      <c r="K23" s="89">
        <v>115</v>
      </c>
      <c r="L23" s="95">
        <v>1020427</v>
      </c>
      <c r="M23" s="96">
        <v>12</v>
      </c>
      <c r="N23" s="97" t="s">
        <v>8169</v>
      </c>
      <c r="O23" s="97" t="s">
        <v>8152</v>
      </c>
      <c r="P23" s="98">
        <v>73546184</v>
      </c>
      <c r="Q23" s="99"/>
      <c r="R23" s="100">
        <v>39393842</v>
      </c>
      <c r="S23" s="100">
        <v>15562506</v>
      </c>
      <c r="T23" s="100">
        <v>17704649</v>
      </c>
      <c r="U23" s="100"/>
      <c r="V23" s="100"/>
      <c r="W23" s="100"/>
      <c r="X23" s="100"/>
      <c r="Y23" s="100"/>
      <c r="Z23" s="100"/>
      <c r="AA23" s="101"/>
      <c r="AB23" s="102"/>
      <c r="AC23" s="103">
        <f>SUM(Tabla3[[#This Row],[ENERO]:[DICIEMBRE]])</f>
        <v>72660997</v>
      </c>
    </row>
    <row r="24" spans="1:29" ht="34.5" customHeight="1" x14ac:dyDescent="0.2">
      <c r="A24" s="88">
        <v>3</v>
      </c>
      <c r="B24" s="89" t="s">
        <v>8147</v>
      </c>
      <c r="C24" s="90">
        <v>20032</v>
      </c>
      <c r="D24" s="89" t="s">
        <v>8145</v>
      </c>
      <c r="E24" s="89" t="s">
        <v>8161</v>
      </c>
      <c r="F24" s="91">
        <v>713523003</v>
      </c>
      <c r="G24" s="92" t="s">
        <v>6480</v>
      </c>
      <c r="H24" s="93">
        <v>2330</v>
      </c>
      <c r="I24" s="94" t="s">
        <v>8149</v>
      </c>
      <c r="J24" s="93" t="s">
        <v>6374</v>
      </c>
      <c r="K24" s="89">
        <v>29</v>
      </c>
      <c r="L24" s="95">
        <v>1030293</v>
      </c>
      <c r="M24" s="96">
        <v>13</v>
      </c>
      <c r="N24" s="97" t="s">
        <v>8181</v>
      </c>
      <c r="O24" s="97" t="s">
        <v>8157</v>
      </c>
      <c r="P24" s="98">
        <v>1180225908</v>
      </c>
      <c r="Q24" s="99">
        <v>2485930</v>
      </c>
      <c r="R24" s="100">
        <v>2858819</v>
      </c>
      <c r="S24" s="100">
        <v>2983116</v>
      </c>
      <c r="T24" s="100">
        <v>3107412</v>
      </c>
      <c r="U24" s="100"/>
      <c r="V24" s="100"/>
      <c r="W24" s="100"/>
      <c r="X24" s="100"/>
      <c r="Y24" s="100"/>
      <c r="Z24" s="100"/>
      <c r="AA24" s="101"/>
      <c r="AB24" s="102"/>
      <c r="AC24" s="103">
        <f>SUM(Tabla3[[#This Row],[ENERO]:[DICIEMBRE]])</f>
        <v>11435277</v>
      </c>
    </row>
    <row r="25" spans="1:29" ht="34.5" customHeight="1" x14ac:dyDescent="0.2">
      <c r="A25" s="88">
        <v>3</v>
      </c>
      <c r="B25" s="89" t="s">
        <v>8147</v>
      </c>
      <c r="C25" s="90">
        <v>20032</v>
      </c>
      <c r="D25" s="89" t="s">
        <v>8145</v>
      </c>
      <c r="E25" s="89" t="s">
        <v>8160</v>
      </c>
      <c r="F25" s="91">
        <v>713523003</v>
      </c>
      <c r="G25" s="92" t="s">
        <v>6480</v>
      </c>
      <c r="H25" s="93">
        <v>2330</v>
      </c>
      <c r="I25" s="94" t="s">
        <v>8149</v>
      </c>
      <c r="J25" s="93" t="s">
        <v>6374</v>
      </c>
      <c r="K25" s="89">
        <v>52</v>
      </c>
      <c r="L25" s="95">
        <v>1030294</v>
      </c>
      <c r="M25" s="96">
        <v>12</v>
      </c>
      <c r="N25" s="97" t="s">
        <v>8182</v>
      </c>
      <c r="O25" s="97" t="s">
        <v>8157</v>
      </c>
      <c r="P25" s="98">
        <v>1180335300</v>
      </c>
      <c r="Q25" s="99">
        <v>2568934</v>
      </c>
      <c r="R25" s="100">
        <v>3669906</v>
      </c>
      <c r="S25" s="100">
        <v>3853401</v>
      </c>
      <c r="T25" s="100">
        <v>3853402</v>
      </c>
      <c r="U25" s="100"/>
      <c r="V25" s="100"/>
      <c r="W25" s="100"/>
      <c r="X25" s="100"/>
      <c r="Y25" s="100"/>
      <c r="Z25" s="100"/>
      <c r="AA25" s="101"/>
      <c r="AB25" s="102"/>
      <c r="AC25" s="103">
        <f>SUM(Tabla3[[#This Row],[ENERO]:[DICIEMBRE]])</f>
        <v>13945643</v>
      </c>
    </row>
    <row r="26" spans="1:29" ht="34.5" customHeight="1" x14ac:dyDescent="0.2">
      <c r="A26" s="88">
        <v>3</v>
      </c>
      <c r="B26" s="89" t="s">
        <v>8147</v>
      </c>
      <c r="C26" s="90">
        <v>20032</v>
      </c>
      <c r="D26" s="89" t="s">
        <v>8145</v>
      </c>
      <c r="E26" s="89" t="s">
        <v>8153</v>
      </c>
      <c r="F26" s="91">
        <v>650794826</v>
      </c>
      <c r="G26" s="92" t="s">
        <v>6684</v>
      </c>
      <c r="H26" s="93">
        <v>7499</v>
      </c>
      <c r="I26" s="94" t="s">
        <v>8149</v>
      </c>
      <c r="J26" s="93" t="s">
        <v>6374</v>
      </c>
      <c r="K26" s="89">
        <v>10</v>
      </c>
      <c r="L26" s="95">
        <v>1030295</v>
      </c>
      <c r="M26" s="96">
        <v>11</v>
      </c>
      <c r="N26" s="97" t="s">
        <v>8183</v>
      </c>
      <c r="O26" s="97" t="s">
        <v>8146</v>
      </c>
      <c r="P26" s="98">
        <v>12100135017</v>
      </c>
      <c r="Q26" s="99">
        <v>471905</v>
      </c>
      <c r="R26" s="100">
        <v>471905</v>
      </c>
      <c r="S26" s="100">
        <v>471905</v>
      </c>
      <c r="T26" s="100">
        <v>589882</v>
      </c>
      <c r="U26" s="100"/>
      <c r="V26" s="100"/>
      <c r="W26" s="100"/>
      <c r="X26" s="100"/>
      <c r="Y26" s="100"/>
      <c r="Z26" s="100"/>
      <c r="AA26" s="101"/>
      <c r="AB26" s="102"/>
      <c r="AC26" s="103">
        <f>SUM(Tabla3[[#This Row],[ENERO]:[DICIEMBRE]])</f>
        <v>2005597</v>
      </c>
    </row>
    <row r="27" spans="1:29" ht="34.5" customHeight="1" x14ac:dyDescent="0.2">
      <c r="A27" s="88">
        <v>3</v>
      </c>
      <c r="B27" s="89" t="s">
        <v>8147</v>
      </c>
      <c r="C27" s="90">
        <v>20032</v>
      </c>
      <c r="D27" s="89" t="s">
        <v>8145</v>
      </c>
      <c r="E27" s="89" t="s">
        <v>8155</v>
      </c>
      <c r="F27" s="91">
        <v>650794826</v>
      </c>
      <c r="G27" s="92" t="s">
        <v>6684</v>
      </c>
      <c r="H27" s="93">
        <v>7499</v>
      </c>
      <c r="I27" s="94" t="s">
        <v>8149</v>
      </c>
      <c r="J27" s="93" t="s">
        <v>6374</v>
      </c>
      <c r="K27" s="89">
        <v>10</v>
      </c>
      <c r="L27" s="95">
        <v>1030296</v>
      </c>
      <c r="M27" s="96">
        <v>11</v>
      </c>
      <c r="N27" s="97" t="s">
        <v>8184</v>
      </c>
      <c r="O27" s="97" t="s">
        <v>8146</v>
      </c>
      <c r="P27" s="98">
        <v>12100135017</v>
      </c>
      <c r="Q27" s="99">
        <v>599151</v>
      </c>
      <c r="R27" s="100">
        <v>599151</v>
      </c>
      <c r="S27" s="100">
        <v>599151</v>
      </c>
      <c r="T27" s="100">
        <v>599151</v>
      </c>
      <c r="U27" s="100"/>
      <c r="V27" s="100"/>
      <c r="W27" s="100"/>
      <c r="X27" s="100"/>
      <c r="Y27" s="100"/>
      <c r="Z27" s="100"/>
      <c r="AA27" s="101"/>
      <c r="AB27" s="102"/>
      <c r="AC27" s="103">
        <f>SUM(Tabla3[[#This Row],[ENERO]:[DICIEMBRE]])</f>
        <v>2396604</v>
      </c>
    </row>
    <row r="28" spans="1:29" ht="34.5" customHeight="1" x14ac:dyDescent="0.2">
      <c r="A28" s="88">
        <v>3</v>
      </c>
      <c r="B28" s="89" t="s">
        <v>8147</v>
      </c>
      <c r="C28" s="90">
        <v>20032</v>
      </c>
      <c r="D28" s="89" t="s">
        <v>8145</v>
      </c>
      <c r="E28" s="89" t="s">
        <v>8158</v>
      </c>
      <c r="F28" s="91">
        <v>713523003</v>
      </c>
      <c r="G28" s="92" t="s">
        <v>6480</v>
      </c>
      <c r="H28" s="93">
        <v>2330</v>
      </c>
      <c r="I28" s="94" t="s">
        <v>8149</v>
      </c>
      <c r="J28" s="93" t="s">
        <v>6374</v>
      </c>
      <c r="K28" s="89">
        <v>22</v>
      </c>
      <c r="L28" s="95">
        <v>1030299</v>
      </c>
      <c r="M28" s="96">
        <v>15</v>
      </c>
      <c r="N28" s="97" t="s">
        <v>8185</v>
      </c>
      <c r="O28" s="97" t="s">
        <v>8157</v>
      </c>
      <c r="P28" s="98">
        <v>1202329110</v>
      </c>
      <c r="Q28" s="99">
        <v>1297740</v>
      </c>
      <c r="R28" s="100">
        <v>1135522</v>
      </c>
      <c r="S28" s="100">
        <v>811087</v>
      </c>
      <c r="T28" s="100">
        <v>811087</v>
      </c>
      <c r="U28" s="100"/>
      <c r="V28" s="100"/>
      <c r="W28" s="100"/>
      <c r="X28" s="100"/>
      <c r="Y28" s="100"/>
      <c r="Z28" s="100"/>
      <c r="AA28" s="101"/>
      <c r="AB28" s="102"/>
      <c r="AC28" s="103">
        <f>SUM(Tabla3[[#This Row],[ENERO]:[DICIEMBRE]])</f>
        <v>4055436</v>
      </c>
    </row>
    <row r="29" spans="1:29" ht="34.5" customHeight="1" x14ac:dyDescent="0.2">
      <c r="A29" s="88">
        <v>3</v>
      </c>
      <c r="B29" s="89" t="s">
        <v>8147</v>
      </c>
      <c r="C29" s="90">
        <v>20032</v>
      </c>
      <c r="D29" s="89" t="s">
        <v>8145</v>
      </c>
      <c r="E29" s="89" t="s">
        <v>8148</v>
      </c>
      <c r="F29" s="91">
        <v>713523003</v>
      </c>
      <c r="G29" s="92" t="s">
        <v>6480</v>
      </c>
      <c r="H29" s="93">
        <v>2330</v>
      </c>
      <c r="I29" s="94" t="s">
        <v>8149</v>
      </c>
      <c r="J29" s="93" t="s">
        <v>6374</v>
      </c>
      <c r="K29" s="89">
        <v>59</v>
      </c>
      <c r="L29" s="95">
        <v>1030366</v>
      </c>
      <c r="M29" s="96">
        <v>12</v>
      </c>
      <c r="N29" s="97" t="s">
        <v>8186</v>
      </c>
      <c r="O29" s="97" t="s">
        <v>8157</v>
      </c>
      <c r="P29" s="98">
        <v>1200831204</v>
      </c>
      <c r="Q29" s="99">
        <v>11405693</v>
      </c>
      <c r="R29" s="100">
        <v>11405693</v>
      </c>
      <c r="S29" s="100">
        <v>10928731</v>
      </c>
      <c r="T29" s="100">
        <v>10690252</v>
      </c>
      <c r="U29" s="100"/>
      <c r="V29" s="100"/>
      <c r="W29" s="100"/>
      <c r="X29" s="100"/>
      <c r="Y29" s="100"/>
      <c r="Z29" s="100"/>
      <c r="AA29" s="101"/>
      <c r="AB29" s="102"/>
      <c r="AC29" s="103">
        <f>SUM(Tabla3[[#This Row],[ENERO]:[DICIEMBRE]])</f>
        <v>44430369</v>
      </c>
    </row>
    <row r="30" spans="1:29" ht="34.5" customHeight="1" x14ac:dyDescent="0.2">
      <c r="A30" s="88">
        <v>3</v>
      </c>
      <c r="B30" s="89" t="s">
        <v>8147</v>
      </c>
      <c r="C30" s="90">
        <v>20032</v>
      </c>
      <c r="D30" s="89" t="s">
        <v>8145</v>
      </c>
      <c r="E30" s="89" t="s">
        <v>8165</v>
      </c>
      <c r="F30" s="91">
        <v>713523003</v>
      </c>
      <c r="G30" s="92" t="s">
        <v>6480</v>
      </c>
      <c r="H30" s="93">
        <v>2330</v>
      </c>
      <c r="I30" s="94" t="s">
        <v>8149</v>
      </c>
      <c r="J30" s="93" t="s">
        <v>6374</v>
      </c>
      <c r="K30" s="89">
        <v>40</v>
      </c>
      <c r="L30" s="95">
        <v>1030367</v>
      </c>
      <c r="M30" s="96">
        <v>14</v>
      </c>
      <c r="N30" s="97" t="s">
        <v>8187</v>
      </c>
      <c r="O30" s="97" t="s">
        <v>8157</v>
      </c>
      <c r="P30" s="98">
        <v>1220325403</v>
      </c>
      <c r="Q30" s="99">
        <v>937724</v>
      </c>
      <c r="R30" s="100">
        <v>775507</v>
      </c>
      <c r="S30" s="100">
        <v>613290</v>
      </c>
      <c r="T30" s="100">
        <v>937725</v>
      </c>
      <c r="U30" s="100"/>
      <c r="V30" s="100"/>
      <c r="W30" s="100"/>
      <c r="X30" s="100"/>
      <c r="Y30" s="100"/>
      <c r="Z30" s="100"/>
      <c r="AA30" s="101"/>
      <c r="AB30" s="102"/>
      <c r="AC30" s="103">
        <f>SUM(Tabla3[[#This Row],[ENERO]:[DICIEMBRE]])</f>
        <v>3264246</v>
      </c>
    </row>
    <row r="31" spans="1:29" ht="34.5" customHeight="1" x14ac:dyDescent="0.2">
      <c r="A31" s="88">
        <v>3</v>
      </c>
      <c r="B31" s="89" t="s">
        <v>8147</v>
      </c>
      <c r="C31" s="90">
        <v>20032</v>
      </c>
      <c r="D31" s="89" t="s">
        <v>8145</v>
      </c>
      <c r="E31" s="89" t="s">
        <v>8163</v>
      </c>
      <c r="F31" s="91">
        <v>713523003</v>
      </c>
      <c r="G31" s="92" t="s">
        <v>6480</v>
      </c>
      <c r="H31" s="93">
        <v>2330</v>
      </c>
      <c r="I31" s="94" t="s">
        <v>8149</v>
      </c>
      <c r="J31" s="93" t="s">
        <v>6374</v>
      </c>
      <c r="K31" s="89">
        <v>50</v>
      </c>
      <c r="L31" s="95">
        <v>1030383</v>
      </c>
      <c r="M31" s="96">
        <v>7</v>
      </c>
      <c r="N31" s="97" t="s">
        <v>8374</v>
      </c>
      <c r="O31" s="97" t="s">
        <v>8157</v>
      </c>
      <c r="P31" s="98">
        <v>1220307906</v>
      </c>
      <c r="Q31" s="99">
        <v>8416346</v>
      </c>
      <c r="R31" s="100">
        <v>1683269</v>
      </c>
      <c r="S31" s="100">
        <v>5330353</v>
      </c>
      <c r="T31" s="100">
        <v>4488718</v>
      </c>
      <c r="U31" s="100"/>
      <c r="V31" s="100"/>
      <c r="W31" s="100"/>
      <c r="X31" s="100"/>
      <c r="Y31" s="100"/>
      <c r="Z31" s="100"/>
      <c r="AA31" s="101"/>
      <c r="AB31" s="102"/>
      <c r="AC31" s="103">
        <f>SUM(Tabla3[[#This Row],[ENERO]:[DICIEMBRE]])</f>
        <v>19918686</v>
      </c>
    </row>
    <row r="32" spans="1:29" ht="34.5" customHeight="1" x14ac:dyDescent="0.2">
      <c r="A32" s="88">
        <v>3</v>
      </c>
      <c r="B32" s="89" t="s">
        <v>8147</v>
      </c>
      <c r="C32" s="90">
        <v>20032</v>
      </c>
      <c r="D32" s="89" t="s">
        <v>8145</v>
      </c>
      <c r="E32" s="89" t="s">
        <v>8163</v>
      </c>
      <c r="F32" s="91">
        <v>650794826</v>
      </c>
      <c r="G32" s="92" t="s">
        <v>6684</v>
      </c>
      <c r="H32" s="93">
        <v>7499</v>
      </c>
      <c r="I32" s="94" t="s">
        <v>8149</v>
      </c>
      <c r="J32" s="93" t="s">
        <v>6374</v>
      </c>
      <c r="K32" s="89">
        <v>50</v>
      </c>
      <c r="L32" s="95">
        <v>1030301</v>
      </c>
      <c r="M32" s="96">
        <v>7</v>
      </c>
      <c r="N32" s="97" t="s">
        <v>8486</v>
      </c>
      <c r="O32" s="97" t="s">
        <v>8146</v>
      </c>
      <c r="P32" s="98">
        <v>12100134363</v>
      </c>
      <c r="Q32" s="99"/>
      <c r="R32" s="100">
        <v>5554788</v>
      </c>
      <c r="S32" s="100"/>
      <c r="T32" s="100"/>
      <c r="U32" s="100"/>
      <c r="V32" s="100"/>
      <c r="W32" s="100"/>
      <c r="X32" s="100"/>
      <c r="Y32" s="100"/>
      <c r="Z32" s="100"/>
      <c r="AA32" s="101"/>
      <c r="AB32" s="102"/>
      <c r="AC32" s="103">
        <f>SUM(Tabla3[[#This Row],[ENERO]:[DICIEMBRE]])</f>
        <v>5554788</v>
      </c>
    </row>
    <row r="33" spans="1:29" ht="34.5" customHeight="1" x14ac:dyDescent="0.2">
      <c r="A33" s="88">
        <v>4</v>
      </c>
      <c r="B33" s="89" t="s">
        <v>8147</v>
      </c>
      <c r="C33" s="90">
        <v>20032</v>
      </c>
      <c r="D33" s="89" t="s">
        <v>8145</v>
      </c>
      <c r="E33" s="89" t="s">
        <v>8153</v>
      </c>
      <c r="F33" s="91">
        <v>717150007</v>
      </c>
      <c r="G33" s="92" t="s">
        <v>6484</v>
      </c>
      <c r="H33" s="93">
        <v>6570</v>
      </c>
      <c r="I33" s="94" t="s">
        <v>8149</v>
      </c>
      <c r="J33" s="93" t="s">
        <v>6350</v>
      </c>
      <c r="K33" s="89">
        <v>35</v>
      </c>
      <c r="L33" s="95">
        <v>1040324</v>
      </c>
      <c r="M33" s="96">
        <v>11</v>
      </c>
      <c r="N33" s="97" t="s">
        <v>8188</v>
      </c>
      <c r="O33" s="97" t="s">
        <v>8151</v>
      </c>
      <c r="P33" s="98">
        <v>10669388</v>
      </c>
      <c r="Q33" s="99">
        <v>2831432</v>
      </c>
      <c r="R33" s="100">
        <v>2123574</v>
      </c>
      <c r="S33" s="100">
        <v>2359526</v>
      </c>
      <c r="T33" s="100">
        <v>2359526</v>
      </c>
      <c r="U33" s="100"/>
      <c r="V33" s="100"/>
      <c r="W33" s="100"/>
      <c r="X33" s="100"/>
      <c r="Y33" s="100"/>
      <c r="Z33" s="100"/>
      <c r="AA33" s="101"/>
      <c r="AB33" s="102"/>
      <c r="AC33" s="103">
        <f>SUM(Tabla3[[#This Row],[ENERO]:[DICIEMBRE]])</f>
        <v>9674058</v>
      </c>
    </row>
    <row r="34" spans="1:29" ht="34.5" customHeight="1" x14ac:dyDescent="0.2">
      <c r="A34" s="88">
        <v>4</v>
      </c>
      <c r="B34" s="89" t="s">
        <v>8147</v>
      </c>
      <c r="C34" s="90">
        <v>20032</v>
      </c>
      <c r="D34" s="89" t="s">
        <v>8145</v>
      </c>
      <c r="E34" s="89" t="s">
        <v>8155</v>
      </c>
      <c r="F34" s="91">
        <v>717150007</v>
      </c>
      <c r="G34" s="92" t="s">
        <v>6484</v>
      </c>
      <c r="H34" s="93">
        <v>6570</v>
      </c>
      <c r="I34" s="94" t="s">
        <v>8149</v>
      </c>
      <c r="J34" s="93" t="s">
        <v>6350</v>
      </c>
      <c r="K34" s="89">
        <v>35</v>
      </c>
      <c r="L34" s="95">
        <v>1040325</v>
      </c>
      <c r="M34" s="96">
        <v>11</v>
      </c>
      <c r="N34" s="97" t="s">
        <v>8189</v>
      </c>
      <c r="O34" s="97" t="s">
        <v>8151</v>
      </c>
      <c r="P34" s="98">
        <v>10669388</v>
      </c>
      <c r="Q34" s="99">
        <v>2995756</v>
      </c>
      <c r="R34" s="100">
        <v>2246817</v>
      </c>
      <c r="S34" s="100">
        <v>2546393</v>
      </c>
      <c r="T34" s="100">
        <v>2246817</v>
      </c>
      <c r="U34" s="100"/>
      <c r="V34" s="100"/>
      <c r="W34" s="100"/>
      <c r="X34" s="100"/>
      <c r="Y34" s="100"/>
      <c r="Z34" s="100"/>
      <c r="AA34" s="101"/>
      <c r="AB34" s="102"/>
      <c r="AC34" s="103">
        <f>SUM(Tabla3[[#This Row],[ENERO]:[DICIEMBRE]])</f>
        <v>10035783</v>
      </c>
    </row>
    <row r="35" spans="1:29" ht="34.5" customHeight="1" x14ac:dyDescent="0.2">
      <c r="A35" s="88">
        <v>4</v>
      </c>
      <c r="B35" s="89" t="s">
        <v>8147</v>
      </c>
      <c r="C35" s="90">
        <v>20032</v>
      </c>
      <c r="D35" s="89" t="s">
        <v>8145</v>
      </c>
      <c r="E35" s="89" t="s">
        <v>8163</v>
      </c>
      <c r="F35" s="91">
        <v>713523003</v>
      </c>
      <c r="G35" s="92" t="s">
        <v>6480</v>
      </c>
      <c r="H35" s="93">
        <v>2330</v>
      </c>
      <c r="I35" s="94" t="s">
        <v>8149</v>
      </c>
      <c r="J35" s="93" t="s">
        <v>6375</v>
      </c>
      <c r="K35" s="89">
        <v>30</v>
      </c>
      <c r="L35" s="95">
        <v>1040341</v>
      </c>
      <c r="M35" s="96">
        <v>7</v>
      </c>
      <c r="N35" s="97" t="s">
        <v>8190</v>
      </c>
      <c r="O35" s="97" t="s">
        <v>8157</v>
      </c>
      <c r="P35" s="98">
        <v>1200831803</v>
      </c>
      <c r="Q35" s="99">
        <v>1009962</v>
      </c>
      <c r="R35" s="100"/>
      <c r="S35" s="100"/>
      <c r="T35" s="100"/>
      <c r="U35" s="100"/>
      <c r="V35" s="100"/>
      <c r="W35" s="100"/>
      <c r="X35" s="100"/>
      <c r="Y35" s="100"/>
      <c r="Z35" s="100"/>
      <c r="AA35" s="101"/>
      <c r="AB35" s="102"/>
      <c r="AC35" s="103">
        <f>SUM(Tabla3[[#This Row],[ENERO]:[DICIEMBRE]])</f>
        <v>1009962</v>
      </c>
    </row>
    <row r="36" spans="1:29" ht="34.5" customHeight="1" x14ac:dyDescent="0.2">
      <c r="A36" s="88">
        <v>4</v>
      </c>
      <c r="B36" s="89" t="s">
        <v>8147</v>
      </c>
      <c r="C36" s="90">
        <v>20032</v>
      </c>
      <c r="D36" s="89" t="s">
        <v>8145</v>
      </c>
      <c r="E36" s="89" t="s">
        <v>8163</v>
      </c>
      <c r="F36" s="91">
        <v>721694003</v>
      </c>
      <c r="G36" s="92" t="s">
        <v>6488</v>
      </c>
      <c r="H36" s="93">
        <v>6915</v>
      </c>
      <c r="I36" s="94" t="s">
        <v>8149</v>
      </c>
      <c r="J36" s="93" t="s">
        <v>6360</v>
      </c>
      <c r="K36" s="89">
        <v>60</v>
      </c>
      <c r="L36" s="95">
        <v>1040342</v>
      </c>
      <c r="M36" s="96">
        <v>7</v>
      </c>
      <c r="N36" s="97" t="s">
        <v>8191</v>
      </c>
      <c r="O36" s="97" t="s">
        <v>8159</v>
      </c>
      <c r="P36" s="98">
        <v>971736674</v>
      </c>
      <c r="Q36" s="99">
        <v>3366539</v>
      </c>
      <c r="R36" s="100"/>
      <c r="S36" s="100"/>
      <c r="T36" s="100"/>
      <c r="U36" s="100"/>
      <c r="V36" s="100"/>
      <c r="W36" s="100"/>
      <c r="X36" s="100"/>
      <c r="Y36" s="100"/>
      <c r="Z36" s="100"/>
      <c r="AA36" s="101"/>
      <c r="AB36" s="102"/>
      <c r="AC36" s="103">
        <f>SUM(Tabla3[[#This Row],[ENERO]:[DICIEMBRE]])</f>
        <v>3366539</v>
      </c>
    </row>
    <row r="37" spans="1:29" ht="34.5" customHeight="1" x14ac:dyDescent="0.2">
      <c r="A37" s="88">
        <v>4</v>
      </c>
      <c r="B37" s="89" t="s">
        <v>8147</v>
      </c>
      <c r="C37" s="90">
        <v>20032</v>
      </c>
      <c r="D37" s="89" t="s">
        <v>8145</v>
      </c>
      <c r="E37" s="89" t="s">
        <v>8328</v>
      </c>
      <c r="F37" s="91">
        <v>713523003</v>
      </c>
      <c r="G37" s="92" t="s">
        <v>6480</v>
      </c>
      <c r="H37" s="93">
        <v>2330</v>
      </c>
      <c r="I37" s="94" t="s">
        <v>8149</v>
      </c>
      <c r="J37" s="93" t="s">
        <v>6375</v>
      </c>
      <c r="K37" s="89">
        <v>40</v>
      </c>
      <c r="L37" s="95">
        <v>1040445</v>
      </c>
      <c r="M37" s="96">
        <v>0</v>
      </c>
      <c r="N37" s="97" t="s">
        <v>8192</v>
      </c>
      <c r="O37" s="97" t="s">
        <v>8157</v>
      </c>
      <c r="P37" s="98">
        <v>1220308500</v>
      </c>
      <c r="Q37" s="99">
        <v>8454567</v>
      </c>
      <c r="R37" s="100">
        <v>10011133</v>
      </c>
      <c r="S37" s="100">
        <v>10011133</v>
      </c>
      <c r="T37" s="100">
        <v>9692390</v>
      </c>
      <c r="U37" s="100"/>
      <c r="V37" s="100"/>
      <c r="W37" s="100"/>
      <c r="X37" s="100"/>
      <c r="Y37" s="100"/>
      <c r="Z37" s="100"/>
      <c r="AA37" s="101"/>
      <c r="AB37" s="102"/>
      <c r="AC37" s="103">
        <f>SUM(Tabla3[[#This Row],[ENERO]:[DICIEMBRE]])</f>
        <v>38169223</v>
      </c>
    </row>
    <row r="38" spans="1:29" ht="34.5" customHeight="1" x14ac:dyDescent="0.2">
      <c r="A38" s="88">
        <v>4</v>
      </c>
      <c r="B38" s="89" t="s">
        <v>8147</v>
      </c>
      <c r="C38" s="90">
        <v>20032</v>
      </c>
      <c r="D38" s="89" t="s">
        <v>8145</v>
      </c>
      <c r="E38" s="89" t="s">
        <v>8328</v>
      </c>
      <c r="F38" s="91">
        <v>700376001</v>
      </c>
      <c r="G38" s="92" t="s">
        <v>6683</v>
      </c>
      <c r="H38" s="93">
        <v>1800</v>
      </c>
      <c r="I38" s="94" t="s">
        <v>8149</v>
      </c>
      <c r="J38" s="93" t="s">
        <v>6360</v>
      </c>
      <c r="K38" s="89">
        <v>150</v>
      </c>
      <c r="L38" s="95">
        <v>1040446</v>
      </c>
      <c r="M38" s="96">
        <v>0</v>
      </c>
      <c r="N38" s="97" t="s">
        <v>8193</v>
      </c>
      <c r="O38" s="97" t="s">
        <v>8151</v>
      </c>
      <c r="P38" s="98">
        <v>52292843</v>
      </c>
      <c r="Q38" s="99">
        <v>12732213</v>
      </c>
      <c r="R38" s="100">
        <v>16870614</v>
      </c>
      <c r="S38" s="100">
        <v>16870614</v>
      </c>
      <c r="T38" s="100">
        <v>15943657</v>
      </c>
      <c r="U38" s="100"/>
      <c r="V38" s="100"/>
      <c r="W38" s="100"/>
      <c r="X38" s="100"/>
      <c r="Y38" s="100"/>
      <c r="Z38" s="100"/>
      <c r="AA38" s="101"/>
      <c r="AB38" s="102"/>
      <c r="AC38" s="103">
        <f>SUM(Tabla3[[#This Row],[ENERO]:[DICIEMBRE]])</f>
        <v>62417098</v>
      </c>
    </row>
    <row r="39" spans="1:29" ht="34.5" customHeight="1" x14ac:dyDescent="0.2">
      <c r="A39" s="88">
        <v>4</v>
      </c>
      <c r="B39" s="89" t="s">
        <v>8147</v>
      </c>
      <c r="C39" s="90">
        <v>20032</v>
      </c>
      <c r="D39" s="89" t="s">
        <v>8145</v>
      </c>
      <c r="E39" s="89" t="s">
        <v>8148</v>
      </c>
      <c r="F39" s="91">
        <v>721694003</v>
      </c>
      <c r="G39" s="92" t="s">
        <v>8166</v>
      </c>
      <c r="H39" s="93">
        <v>6915</v>
      </c>
      <c r="I39" s="94" t="s">
        <v>8149</v>
      </c>
      <c r="J39" s="93" t="s">
        <v>6360</v>
      </c>
      <c r="K39" s="89">
        <v>48</v>
      </c>
      <c r="L39" s="95">
        <v>1040479</v>
      </c>
      <c r="M39" s="96">
        <v>12</v>
      </c>
      <c r="N39" s="97" t="s">
        <v>8324</v>
      </c>
      <c r="O39" s="97" t="s">
        <v>8146</v>
      </c>
      <c r="P39" s="98">
        <v>1310000771</v>
      </c>
      <c r="Q39" s="99">
        <v>11447074</v>
      </c>
      <c r="R39" s="100">
        <v>11685555</v>
      </c>
      <c r="S39" s="100">
        <v>12162516</v>
      </c>
      <c r="T39" s="100">
        <v>10970113</v>
      </c>
      <c r="U39" s="100"/>
      <c r="V39" s="100"/>
      <c r="W39" s="100"/>
      <c r="X39" s="100"/>
      <c r="Y39" s="100"/>
      <c r="Z39" s="100"/>
      <c r="AA39" s="101"/>
      <c r="AB39" s="102"/>
      <c r="AC39" s="103">
        <f>SUM(Tabla3[[#This Row],[ENERO]:[DICIEMBRE]])</f>
        <v>46265258</v>
      </c>
    </row>
    <row r="40" spans="1:29" ht="34.5" customHeight="1" x14ac:dyDescent="0.2">
      <c r="A40" s="88">
        <v>4</v>
      </c>
      <c r="B40" s="89" t="s">
        <v>8147</v>
      </c>
      <c r="C40" s="90">
        <v>20032</v>
      </c>
      <c r="D40" s="89" t="s">
        <v>8145</v>
      </c>
      <c r="E40" s="89" t="s">
        <v>8163</v>
      </c>
      <c r="F40" s="91">
        <v>721694003</v>
      </c>
      <c r="G40" s="92" t="s">
        <v>6488</v>
      </c>
      <c r="H40" s="93">
        <v>6915</v>
      </c>
      <c r="I40" s="94" t="s">
        <v>8149</v>
      </c>
      <c r="J40" s="93" t="s">
        <v>6360</v>
      </c>
      <c r="K40" s="89">
        <v>35</v>
      </c>
      <c r="L40" s="95">
        <v>1040502</v>
      </c>
      <c r="M40" s="96">
        <v>7</v>
      </c>
      <c r="N40" s="97" t="s">
        <v>8191</v>
      </c>
      <c r="O40" s="97" t="s">
        <v>8159</v>
      </c>
      <c r="P40" s="98">
        <v>973133489</v>
      </c>
      <c r="Q40" s="99">
        <v>5891442</v>
      </c>
      <c r="R40" s="100">
        <v>3029884</v>
      </c>
      <c r="S40" s="100">
        <v>1879651</v>
      </c>
      <c r="T40" s="100">
        <v>1879651</v>
      </c>
      <c r="U40" s="100"/>
      <c r="V40" s="100"/>
      <c r="W40" s="100"/>
      <c r="X40" s="100"/>
      <c r="Y40" s="100"/>
      <c r="Z40" s="100"/>
      <c r="AA40" s="101"/>
      <c r="AB40" s="102"/>
      <c r="AC40" s="103">
        <f>SUM(Tabla3[[#This Row],[ENERO]:[DICIEMBRE]])</f>
        <v>12680628</v>
      </c>
    </row>
    <row r="41" spans="1:29" ht="34.5" customHeight="1" x14ac:dyDescent="0.2">
      <c r="A41" s="88">
        <v>4</v>
      </c>
      <c r="B41" s="89" t="s">
        <v>8147</v>
      </c>
      <c r="C41" s="90">
        <v>20032</v>
      </c>
      <c r="D41" s="89" t="s">
        <v>8145</v>
      </c>
      <c r="E41" s="89" t="s">
        <v>8163</v>
      </c>
      <c r="F41" s="91">
        <v>721694003</v>
      </c>
      <c r="G41" s="92" t="s">
        <v>6488</v>
      </c>
      <c r="H41" s="93">
        <v>6915</v>
      </c>
      <c r="I41" s="94" t="s">
        <v>8149</v>
      </c>
      <c r="J41" s="93" t="s">
        <v>6360</v>
      </c>
      <c r="K41" s="89">
        <v>25</v>
      </c>
      <c r="L41" s="95">
        <v>1040503</v>
      </c>
      <c r="M41" s="96">
        <v>7</v>
      </c>
      <c r="N41" s="97" t="s">
        <v>8164</v>
      </c>
      <c r="O41" s="97" t="s">
        <v>8159</v>
      </c>
      <c r="P41" s="98">
        <v>24011348</v>
      </c>
      <c r="Q41" s="99">
        <v>4208173</v>
      </c>
      <c r="R41" s="100">
        <v>1851596</v>
      </c>
      <c r="S41" s="100">
        <v>1486888</v>
      </c>
      <c r="T41" s="100">
        <v>2833503</v>
      </c>
      <c r="U41" s="100"/>
      <c r="V41" s="100"/>
      <c r="W41" s="100"/>
      <c r="X41" s="100"/>
      <c r="Y41" s="100"/>
      <c r="Z41" s="100"/>
      <c r="AA41" s="101"/>
      <c r="AB41" s="102"/>
      <c r="AC41" s="103">
        <f>SUM(Tabla3[[#This Row],[ENERO]:[DICIEMBRE]])</f>
        <v>10380160</v>
      </c>
    </row>
    <row r="42" spans="1:29" ht="34.5" customHeight="1" x14ac:dyDescent="0.2">
      <c r="A42" s="88">
        <v>4</v>
      </c>
      <c r="B42" s="89" t="s">
        <v>8147</v>
      </c>
      <c r="C42" s="90">
        <v>20032</v>
      </c>
      <c r="D42" s="89" t="s">
        <v>8145</v>
      </c>
      <c r="E42" s="89" t="s">
        <v>8163</v>
      </c>
      <c r="F42" s="91">
        <v>713523003</v>
      </c>
      <c r="G42" s="92" t="s">
        <v>6480</v>
      </c>
      <c r="H42" s="93">
        <v>2330</v>
      </c>
      <c r="I42" s="94" t="s">
        <v>8149</v>
      </c>
      <c r="J42" s="93" t="s">
        <v>6375</v>
      </c>
      <c r="K42" s="89">
        <v>25</v>
      </c>
      <c r="L42" s="95">
        <v>1040504</v>
      </c>
      <c r="M42" s="96">
        <v>7</v>
      </c>
      <c r="N42" s="97" t="s">
        <v>8371</v>
      </c>
      <c r="O42" s="97" t="s">
        <v>8157</v>
      </c>
      <c r="P42" s="98">
        <v>1200831803</v>
      </c>
      <c r="Q42" s="99">
        <v>4208173</v>
      </c>
      <c r="R42" s="100">
        <v>2188250</v>
      </c>
      <c r="S42" s="100">
        <v>2328523</v>
      </c>
      <c r="T42" s="100">
        <v>1991869</v>
      </c>
      <c r="U42" s="100"/>
      <c r="V42" s="100"/>
      <c r="W42" s="100"/>
      <c r="X42" s="100"/>
      <c r="Y42" s="100"/>
      <c r="Z42" s="100"/>
      <c r="AA42" s="101"/>
      <c r="AB42" s="102"/>
      <c r="AC42" s="103">
        <f>SUM(Tabla3[[#This Row],[ENERO]:[DICIEMBRE]])</f>
        <v>10716815</v>
      </c>
    </row>
    <row r="43" spans="1:29" ht="34.5" customHeight="1" x14ac:dyDescent="0.2">
      <c r="A43" s="88">
        <v>4</v>
      </c>
      <c r="B43" s="89" t="s">
        <v>8147</v>
      </c>
      <c r="C43" s="90">
        <v>20032</v>
      </c>
      <c r="D43" s="89" t="s">
        <v>8145</v>
      </c>
      <c r="E43" s="89" t="s">
        <v>8163</v>
      </c>
      <c r="F43" s="91">
        <v>721694003</v>
      </c>
      <c r="G43" s="92" t="s">
        <v>6488</v>
      </c>
      <c r="H43" s="93">
        <v>6915</v>
      </c>
      <c r="I43" s="94" t="s">
        <v>8149</v>
      </c>
      <c r="J43" s="93" t="s">
        <v>6360</v>
      </c>
      <c r="K43" s="89">
        <v>50</v>
      </c>
      <c r="L43" s="95">
        <v>1040343</v>
      </c>
      <c r="M43" s="96">
        <v>7</v>
      </c>
      <c r="N43" s="97" t="s">
        <v>8164</v>
      </c>
      <c r="O43" s="97" t="s">
        <v>8146</v>
      </c>
      <c r="P43" s="98">
        <v>12700094420</v>
      </c>
      <c r="Q43" s="99"/>
      <c r="R43" s="100"/>
      <c r="S43" s="100">
        <v>2669548</v>
      </c>
      <c r="T43" s="100">
        <v>1851596</v>
      </c>
      <c r="U43" s="100"/>
      <c r="V43" s="100"/>
      <c r="W43" s="100"/>
      <c r="X43" s="100"/>
      <c r="Y43" s="100"/>
      <c r="Z43" s="100"/>
      <c r="AA43" s="101"/>
      <c r="AB43" s="102"/>
      <c r="AC43" s="103">
        <f>SUM(Tabla3[[#This Row],[ENERO]:[DICIEMBRE]])</f>
        <v>4521144</v>
      </c>
    </row>
    <row r="44" spans="1:29" ht="34.5" customHeight="1" x14ac:dyDescent="0.2">
      <c r="A44" s="88">
        <v>5</v>
      </c>
      <c r="B44" s="89" t="s">
        <v>8147</v>
      </c>
      <c r="C44" s="90">
        <v>20032</v>
      </c>
      <c r="D44" s="89" t="s">
        <v>8145</v>
      </c>
      <c r="E44" s="89" t="s">
        <v>8148</v>
      </c>
      <c r="F44" s="91">
        <v>818329008</v>
      </c>
      <c r="G44" s="92" t="s">
        <v>6478</v>
      </c>
      <c r="H44" s="93">
        <v>250</v>
      </c>
      <c r="I44" s="94" t="s">
        <v>8149</v>
      </c>
      <c r="J44" s="93" t="s">
        <v>6685</v>
      </c>
      <c r="K44" s="89">
        <v>70</v>
      </c>
      <c r="L44" s="95">
        <v>1050722</v>
      </c>
      <c r="M44" s="96">
        <v>12</v>
      </c>
      <c r="N44" s="97" t="s">
        <v>8194</v>
      </c>
      <c r="O44" s="97" t="s">
        <v>8151</v>
      </c>
      <c r="P44" s="98">
        <v>15150291</v>
      </c>
      <c r="Q44" s="99">
        <v>4393066</v>
      </c>
      <c r="R44" s="100">
        <v>4393066</v>
      </c>
      <c r="S44" s="100"/>
      <c r="T44" s="100"/>
      <c r="U44" s="100"/>
      <c r="V44" s="100"/>
      <c r="W44" s="100"/>
      <c r="X44" s="100"/>
      <c r="Y44" s="100"/>
      <c r="Z44" s="100"/>
      <c r="AA44" s="101"/>
      <c r="AB44" s="102"/>
      <c r="AC44" s="103">
        <f>SUM(Tabla3[[#This Row],[ENERO]:[DICIEMBRE]])</f>
        <v>8786132</v>
      </c>
    </row>
    <row r="45" spans="1:29" ht="34.5" customHeight="1" x14ac:dyDescent="0.2">
      <c r="A45" s="88">
        <v>5</v>
      </c>
      <c r="B45" s="89" t="s">
        <v>8147</v>
      </c>
      <c r="C45" s="90">
        <v>20032</v>
      </c>
      <c r="D45" s="89" t="s">
        <v>8145</v>
      </c>
      <c r="E45" s="89" t="s">
        <v>8148</v>
      </c>
      <c r="F45" s="91">
        <v>818329008</v>
      </c>
      <c r="G45" s="92" t="s">
        <v>6478</v>
      </c>
      <c r="H45" s="93">
        <v>250</v>
      </c>
      <c r="I45" s="94" t="s">
        <v>8149</v>
      </c>
      <c r="J45" s="93" t="s">
        <v>6345</v>
      </c>
      <c r="K45" s="89">
        <v>40</v>
      </c>
      <c r="L45" s="95">
        <v>1050894</v>
      </c>
      <c r="M45" s="96">
        <v>12</v>
      </c>
      <c r="N45" s="97" t="s">
        <v>8198</v>
      </c>
      <c r="O45" s="97" t="s">
        <v>8151</v>
      </c>
      <c r="P45" s="98">
        <v>15150348</v>
      </c>
      <c r="Q45" s="99">
        <v>5020646</v>
      </c>
      <c r="R45" s="100"/>
      <c r="S45" s="100"/>
      <c r="T45" s="100"/>
      <c r="U45" s="100"/>
      <c r="V45" s="100"/>
      <c r="W45" s="100"/>
      <c r="X45" s="100"/>
      <c r="Y45" s="100"/>
      <c r="Z45" s="100"/>
      <c r="AA45" s="101"/>
      <c r="AB45" s="102"/>
      <c r="AC45" s="103">
        <f>SUM(Tabla3[[#This Row],[ENERO]:[DICIEMBRE]])</f>
        <v>5020646</v>
      </c>
    </row>
    <row r="46" spans="1:29" ht="34.5" customHeight="1" x14ac:dyDescent="0.2">
      <c r="A46" s="88">
        <v>5</v>
      </c>
      <c r="B46" s="89" t="s">
        <v>8147</v>
      </c>
      <c r="C46" s="90">
        <v>20032</v>
      </c>
      <c r="D46" s="89" t="s">
        <v>8145</v>
      </c>
      <c r="E46" s="89" t="s">
        <v>8148</v>
      </c>
      <c r="F46" s="91">
        <v>728623004</v>
      </c>
      <c r="G46" s="92" t="s">
        <v>6490</v>
      </c>
      <c r="H46" s="93">
        <v>6931</v>
      </c>
      <c r="I46" s="94" t="s">
        <v>8149</v>
      </c>
      <c r="J46" s="93" t="s">
        <v>6366</v>
      </c>
      <c r="K46" s="89">
        <v>40</v>
      </c>
      <c r="L46" s="95">
        <v>1050963</v>
      </c>
      <c r="M46" s="96">
        <v>12</v>
      </c>
      <c r="N46" s="97" t="s">
        <v>8199</v>
      </c>
      <c r="O46" s="97" t="s">
        <v>8146</v>
      </c>
      <c r="P46" s="98">
        <v>36500007464</v>
      </c>
      <c r="Q46" s="99">
        <v>6694195</v>
      </c>
      <c r="R46" s="100">
        <v>6485002</v>
      </c>
      <c r="S46" s="100">
        <v>6275808</v>
      </c>
      <c r="T46" s="100">
        <v>5439034</v>
      </c>
      <c r="U46" s="100"/>
      <c r="V46" s="100"/>
      <c r="W46" s="100"/>
      <c r="X46" s="100"/>
      <c r="Y46" s="100"/>
      <c r="Z46" s="100"/>
      <c r="AA46" s="101"/>
      <c r="AB46" s="102"/>
      <c r="AC46" s="103">
        <f>SUM(Tabla3[[#This Row],[ENERO]:[DICIEMBRE]])</f>
        <v>24894039</v>
      </c>
    </row>
    <row r="47" spans="1:29" ht="34.5" customHeight="1" x14ac:dyDescent="0.2">
      <c r="A47" s="88">
        <v>5</v>
      </c>
      <c r="B47" s="89" t="s">
        <v>8147</v>
      </c>
      <c r="C47" s="90">
        <v>20032</v>
      </c>
      <c r="D47" s="89" t="s">
        <v>8145</v>
      </c>
      <c r="E47" s="89" t="s">
        <v>8161</v>
      </c>
      <c r="F47" s="91">
        <v>728623004</v>
      </c>
      <c r="G47" s="92" t="s">
        <v>6490</v>
      </c>
      <c r="H47" s="93">
        <v>6931</v>
      </c>
      <c r="I47" s="94" t="s">
        <v>8149</v>
      </c>
      <c r="J47" s="93" t="s">
        <v>6366</v>
      </c>
      <c r="K47" s="89">
        <v>40</v>
      </c>
      <c r="L47" s="95">
        <v>1050980</v>
      </c>
      <c r="M47" s="96">
        <v>13</v>
      </c>
      <c r="N47" s="97" t="s">
        <v>8200</v>
      </c>
      <c r="O47" s="97" t="s">
        <v>8146</v>
      </c>
      <c r="P47" s="98">
        <v>36500007472</v>
      </c>
      <c r="Q47" s="99">
        <v>1526448</v>
      </c>
      <c r="R47" s="100">
        <v>1308384</v>
      </c>
      <c r="S47" s="100">
        <v>1199352</v>
      </c>
      <c r="T47" s="100">
        <v>1199352</v>
      </c>
      <c r="U47" s="100"/>
      <c r="V47" s="100"/>
      <c r="W47" s="100"/>
      <c r="X47" s="100"/>
      <c r="Y47" s="100"/>
      <c r="Z47" s="100"/>
      <c r="AA47" s="101"/>
      <c r="AB47" s="102"/>
      <c r="AC47" s="103">
        <f>SUM(Tabla3[[#This Row],[ENERO]:[DICIEMBRE]])</f>
        <v>5233536</v>
      </c>
    </row>
    <row r="48" spans="1:29" ht="34.5" customHeight="1" x14ac:dyDescent="0.2">
      <c r="A48" s="88">
        <v>5</v>
      </c>
      <c r="B48" s="89" t="s">
        <v>8147</v>
      </c>
      <c r="C48" s="90">
        <v>20032</v>
      </c>
      <c r="D48" s="89" t="s">
        <v>8145</v>
      </c>
      <c r="E48" s="89" t="s">
        <v>8160</v>
      </c>
      <c r="F48" s="91">
        <v>818329008</v>
      </c>
      <c r="G48" s="92" t="s">
        <v>6478</v>
      </c>
      <c r="H48" s="93">
        <v>250</v>
      </c>
      <c r="I48" s="94" t="s">
        <v>8149</v>
      </c>
      <c r="J48" s="93" t="s">
        <v>6348</v>
      </c>
      <c r="K48" s="89">
        <v>21</v>
      </c>
      <c r="L48" s="95">
        <v>1050981</v>
      </c>
      <c r="M48" s="96">
        <v>12</v>
      </c>
      <c r="N48" s="97" t="s">
        <v>8201</v>
      </c>
      <c r="O48" s="97" t="s">
        <v>8151</v>
      </c>
      <c r="P48" s="98">
        <v>15154581</v>
      </c>
      <c r="Q48" s="99">
        <v>1609608</v>
      </c>
      <c r="R48" s="100">
        <v>1770569</v>
      </c>
      <c r="S48" s="100">
        <v>1609608</v>
      </c>
      <c r="T48" s="100">
        <v>1448647</v>
      </c>
      <c r="U48" s="100"/>
      <c r="V48" s="100"/>
      <c r="W48" s="100"/>
      <c r="X48" s="100"/>
      <c r="Y48" s="100"/>
      <c r="Z48" s="100"/>
      <c r="AA48" s="101"/>
      <c r="AB48" s="102"/>
      <c r="AC48" s="103">
        <f>SUM(Tabla3[[#This Row],[ENERO]:[DICIEMBRE]])</f>
        <v>6438432</v>
      </c>
    </row>
    <row r="49" spans="1:29" ht="34.5" customHeight="1" x14ac:dyDescent="0.2">
      <c r="A49" s="88">
        <v>5</v>
      </c>
      <c r="B49" s="89" t="s">
        <v>8147</v>
      </c>
      <c r="C49" s="90">
        <v>20032</v>
      </c>
      <c r="D49" s="89" t="s">
        <v>8145</v>
      </c>
      <c r="E49" s="89" t="s">
        <v>8160</v>
      </c>
      <c r="F49" s="91">
        <v>818329008</v>
      </c>
      <c r="G49" s="92" t="s">
        <v>6478</v>
      </c>
      <c r="H49" s="93">
        <v>250</v>
      </c>
      <c r="I49" s="94" t="s">
        <v>8149</v>
      </c>
      <c r="J49" s="93" t="s">
        <v>6346</v>
      </c>
      <c r="K49" s="89">
        <v>50</v>
      </c>
      <c r="L49" s="95">
        <v>1050982</v>
      </c>
      <c r="M49" s="96">
        <v>12</v>
      </c>
      <c r="N49" s="97" t="s">
        <v>8202</v>
      </c>
      <c r="O49" s="97" t="s">
        <v>8151</v>
      </c>
      <c r="P49" s="98">
        <v>15154572</v>
      </c>
      <c r="Q49" s="99">
        <v>6438432</v>
      </c>
      <c r="R49" s="100">
        <v>6599393</v>
      </c>
      <c r="S49" s="100">
        <v>7243236</v>
      </c>
      <c r="T49" s="100">
        <v>7082275</v>
      </c>
      <c r="U49" s="100"/>
      <c r="V49" s="100"/>
      <c r="W49" s="100"/>
      <c r="X49" s="100"/>
      <c r="Y49" s="100"/>
      <c r="Z49" s="100"/>
      <c r="AA49" s="101"/>
      <c r="AB49" s="102"/>
      <c r="AC49" s="103">
        <f>SUM(Tabla3[[#This Row],[ENERO]:[DICIEMBRE]])</f>
        <v>27363336</v>
      </c>
    </row>
    <row r="50" spans="1:29" ht="34.5" customHeight="1" x14ac:dyDescent="0.2">
      <c r="A50" s="88">
        <v>5</v>
      </c>
      <c r="B50" s="89" t="s">
        <v>8147</v>
      </c>
      <c r="C50" s="90">
        <v>20032</v>
      </c>
      <c r="D50" s="89" t="s">
        <v>8145</v>
      </c>
      <c r="E50" s="89" t="s">
        <v>8160</v>
      </c>
      <c r="F50" s="91">
        <v>728623004</v>
      </c>
      <c r="G50" s="92" t="s">
        <v>6490</v>
      </c>
      <c r="H50" s="93">
        <v>6931</v>
      </c>
      <c r="I50" s="94" t="s">
        <v>8149</v>
      </c>
      <c r="J50" s="93" t="s">
        <v>6366</v>
      </c>
      <c r="K50" s="89">
        <v>16</v>
      </c>
      <c r="L50" s="95">
        <v>1050984</v>
      </c>
      <c r="M50" s="96">
        <v>12</v>
      </c>
      <c r="N50" s="97" t="s">
        <v>8204</v>
      </c>
      <c r="O50" s="97" t="s">
        <v>8146</v>
      </c>
      <c r="P50" s="98">
        <v>36500007456</v>
      </c>
      <c r="Q50" s="99">
        <v>1931530</v>
      </c>
      <c r="R50" s="100">
        <v>2092491</v>
      </c>
      <c r="S50" s="100">
        <v>2414412</v>
      </c>
      <c r="T50" s="100">
        <v>1770569</v>
      </c>
      <c r="U50" s="100"/>
      <c r="V50" s="100"/>
      <c r="W50" s="100"/>
      <c r="X50" s="100"/>
      <c r="Y50" s="100"/>
      <c r="Z50" s="100"/>
      <c r="AA50" s="101"/>
      <c r="AB50" s="102"/>
      <c r="AC50" s="103">
        <f>SUM(Tabla3[[#This Row],[ENERO]:[DICIEMBRE]])</f>
        <v>8209002</v>
      </c>
    </row>
    <row r="51" spans="1:29" ht="34.5" customHeight="1" x14ac:dyDescent="0.2">
      <c r="A51" s="88">
        <v>5</v>
      </c>
      <c r="B51" s="89" t="s">
        <v>8147</v>
      </c>
      <c r="C51" s="90">
        <v>20032</v>
      </c>
      <c r="D51" s="89" t="s">
        <v>8145</v>
      </c>
      <c r="E51" s="89" t="s">
        <v>8161</v>
      </c>
      <c r="F51" s="91">
        <v>818329008</v>
      </c>
      <c r="G51" s="92" t="s">
        <v>6478</v>
      </c>
      <c r="H51" s="93">
        <v>250</v>
      </c>
      <c r="I51" s="94" t="s">
        <v>8149</v>
      </c>
      <c r="J51" s="93" t="s">
        <v>6349</v>
      </c>
      <c r="K51" s="89">
        <v>60</v>
      </c>
      <c r="L51" s="95">
        <v>1050985</v>
      </c>
      <c r="M51" s="96">
        <v>13</v>
      </c>
      <c r="N51" s="97" t="s">
        <v>8205</v>
      </c>
      <c r="O51" s="97" t="s">
        <v>8151</v>
      </c>
      <c r="P51" s="98">
        <v>15073866</v>
      </c>
      <c r="Q51" s="99">
        <v>4252248</v>
      </c>
      <c r="R51" s="100">
        <v>4688376</v>
      </c>
      <c r="S51" s="100">
        <v>4579344</v>
      </c>
      <c r="T51" s="100">
        <v>5342568</v>
      </c>
      <c r="U51" s="100"/>
      <c r="V51" s="100"/>
      <c r="W51" s="100"/>
      <c r="X51" s="100"/>
      <c r="Y51" s="100"/>
      <c r="Z51" s="100"/>
      <c r="AA51" s="101"/>
      <c r="AB51" s="102"/>
      <c r="AC51" s="103">
        <f>SUM(Tabla3[[#This Row],[ENERO]:[DICIEMBRE]])</f>
        <v>18862536</v>
      </c>
    </row>
    <row r="52" spans="1:29" ht="34.5" customHeight="1" x14ac:dyDescent="0.2">
      <c r="A52" s="88">
        <v>5</v>
      </c>
      <c r="B52" s="89" t="s">
        <v>8147</v>
      </c>
      <c r="C52" s="90">
        <v>20032</v>
      </c>
      <c r="D52" s="89" t="s">
        <v>8145</v>
      </c>
      <c r="E52" s="89" t="s">
        <v>8161</v>
      </c>
      <c r="F52" s="91">
        <v>818329008</v>
      </c>
      <c r="G52" s="92" t="s">
        <v>6478</v>
      </c>
      <c r="H52" s="93">
        <v>250</v>
      </c>
      <c r="I52" s="94" t="s">
        <v>8149</v>
      </c>
      <c r="J52" s="93" t="s">
        <v>6346</v>
      </c>
      <c r="K52" s="89">
        <v>30</v>
      </c>
      <c r="L52" s="95">
        <v>1050986</v>
      </c>
      <c r="M52" s="96">
        <v>13</v>
      </c>
      <c r="N52" s="97" t="s">
        <v>8206</v>
      </c>
      <c r="O52" s="97" t="s">
        <v>8151</v>
      </c>
      <c r="P52" s="98">
        <v>15154548</v>
      </c>
      <c r="Q52" s="99">
        <v>2943864</v>
      </c>
      <c r="R52" s="100">
        <v>2616768</v>
      </c>
      <c r="S52" s="100">
        <v>2943864</v>
      </c>
      <c r="T52" s="100">
        <v>3270960</v>
      </c>
      <c r="U52" s="100"/>
      <c r="V52" s="100"/>
      <c r="W52" s="100"/>
      <c r="X52" s="100"/>
      <c r="Y52" s="100"/>
      <c r="Z52" s="100"/>
      <c r="AA52" s="101"/>
      <c r="AB52" s="102"/>
      <c r="AC52" s="103">
        <f>SUM(Tabla3[[#This Row],[ENERO]:[DICIEMBRE]])</f>
        <v>11775456</v>
      </c>
    </row>
    <row r="53" spans="1:29" ht="34.5" customHeight="1" x14ac:dyDescent="0.2">
      <c r="A53" s="88">
        <v>5</v>
      </c>
      <c r="B53" s="89" t="s">
        <v>8147</v>
      </c>
      <c r="C53" s="90">
        <v>20032</v>
      </c>
      <c r="D53" s="89" t="s">
        <v>8145</v>
      </c>
      <c r="E53" s="89" t="s">
        <v>8161</v>
      </c>
      <c r="F53" s="91">
        <v>818329008</v>
      </c>
      <c r="G53" s="92" t="s">
        <v>6478</v>
      </c>
      <c r="H53" s="93">
        <v>250</v>
      </c>
      <c r="I53" s="94" t="s">
        <v>8149</v>
      </c>
      <c r="J53" s="93" t="s">
        <v>6348</v>
      </c>
      <c r="K53" s="89">
        <v>14</v>
      </c>
      <c r="L53" s="95">
        <v>1050987</v>
      </c>
      <c r="M53" s="96">
        <v>13</v>
      </c>
      <c r="N53" s="97" t="s">
        <v>8207</v>
      </c>
      <c r="O53" s="97" t="s">
        <v>8151</v>
      </c>
      <c r="P53" s="98">
        <v>15154556</v>
      </c>
      <c r="Q53" s="99">
        <v>327096</v>
      </c>
      <c r="R53" s="100">
        <v>218064</v>
      </c>
      <c r="S53" s="100">
        <v>218064</v>
      </c>
      <c r="T53" s="100">
        <v>327096</v>
      </c>
      <c r="U53" s="100"/>
      <c r="V53" s="100"/>
      <c r="W53" s="100"/>
      <c r="X53" s="100"/>
      <c r="Y53" s="100"/>
      <c r="Z53" s="100"/>
      <c r="AA53" s="101"/>
      <c r="AB53" s="102"/>
      <c r="AC53" s="103">
        <f>SUM(Tabla3[[#This Row],[ENERO]:[DICIEMBRE]])</f>
        <v>1090320</v>
      </c>
    </row>
    <row r="54" spans="1:29" ht="34.5" customHeight="1" x14ac:dyDescent="0.2">
      <c r="A54" s="88">
        <v>5</v>
      </c>
      <c r="B54" s="89" t="s">
        <v>8147</v>
      </c>
      <c r="C54" s="90">
        <v>20032</v>
      </c>
      <c r="D54" s="89" t="s">
        <v>8145</v>
      </c>
      <c r="E54" s="89" t="s">
        <v>8158</v>
      </c>
      <c r="F54" s="91">
        <v>818329008</v>
      </c>
      <c r="G54" s="92" t="s">
        <v>6478</v>
      </c>
      <c r="H54" s="93">
        <v>250</v>
      </c>
      <c r="I54" s="94" t="s">
        <v>8149</v>
      </c>
      <c r="J54" s="93" t="s">
        <v>6348</v>
      </c>
      <c r="K54" s="89">
        <v>45</v>
      </c>
      <c r="L54" s="95">
        <v>1050994</v>
      </c>
      <c r="M54" s="96">
        <v>15</v>
      </c>
      <c r="N54" s="97" t="s">
        <v>8208</v>
      </c>
      <c r="O54" s="97" t="s">
        <v>8151</v>
      </c>
      <c r="P54" s="98">
        <v>15058352</v>
      </c>
      <c r="Q54" s="99">
        <v>4411176</v>
      </c>
      <c r="R54" s="100">
        <v>4126584</v>
      </c>
      <c r="S54" s="100">
        <v>4411176</v>
      </c>
      <c r="T54" s="100">
        <v>4268880</v>
      </c>
      <c r="U54" s="100"/>
      <c r="V54" s="100"/>
      <c r="W54" s="100"/>
      <c r="X54" s="100"/>
      <c r="Y54" s="100"/>
      <c r="Z54" s="100"/>
      <c r="AA54" s="101"/>
      <c r="AB54" s="102"/>
      <c r="AC54" s="103">
        <f>SUM(Tabla3[[#This Row],[ENERO]:[DICIEMBRE]])</f>
        <v>17217816</v>
      </c>
    </row>
    <row r="55" spans="1:29" ht="34.5" customHeight="1" x14ac:dyDescent="0.2">
      <c r="A55" s="88">
        <v>5</v>
      </c>
      <c r="B55" s="89" t="s">
        <v>8147</v>
      </c>
      <c r="C55" s="90">
        <v>20032</v>
      </c>
      <c r="D55" s="89" t="s">
        <v>8145</v>
      </c>
      <c r="E55" s="89" t="s">
        <v>8163</v>
      </c>
      <c r="F55" s="91">
        <v>738689003</v>
      </c>
      <c r="G55" s="92" t="s">
        <v>6492</v>
      </c>
      <c r="H55" s="93">
        <v>6979</v>
      </c>
      <c r="I55" s="94" t="s">
        <v>8149</v>
      </c>
      <c r="J55" s="93" t="s">
        <v>6685</v>
      </c>
      <c r="K55" s="89">
        <v>50</v>
      </c>
      <c r="L55" s="95">
        <v>1051008</v>
      </c>
      <c r="M55" s="96">
        <v>7</v>
      </c>
      <c r="N55" s="97" t="s">
        <v>8209</v>
      </c>
      <c r="O55" s="97" t="s">
        <v>8152</v>
      </c>
      <c r="P55" s="98">
        <v>73546290</v>
      </c>
      <c r="Q55" s="99">
        <v>4724966</v>
      </c>
      <c r="R55" s="100"/>
      <c r="S55" s="100"/>
      <c r="T55" s="100"/>
      <c r="U55" s="100"/>
      <c r="V55" s="100"/>
      <c r="W55" s="100"/>
      <c r="X55" s="100"/>
      <c r="Y55" s="100"/>
      <c r="Z55" s="100"/>
      <c r="AA55" s="101"/>
      <c r="AB55" s="102"/>
      <c r="AC55" s="103">
        <f>SUM(Tabla3[[#This Row],[ENERO]:[DICIEMBRE]])</f>
        <v>4724966</v>
      </c>
    </row>
    <row r="56" spans="1:29" ht="34.5" customHeight="1" x14ac:dyDescent="0.2">
      <c r="A56" s="88">
        <v>5</v>
      </c>
      <c r="B56" s="89" t="s">
        <v>8147</v>
      </c>
      <c r="C56" s="90">
        <v>20032</v>
      </c>
      <c r="D56" s="89" t="s">
        <v>8145</v>
      </c>
      <c r="E56" s="89" t="s">
        <v>8158</v>
      </c>
      <c r="F56" s="91">
        <v>818329008</v>
      </c>
      <c r="G56" s="92" t="s">
        <v>6478</v>
      </c>
      <c r="H56" s="93">
        <v>250</v>
      </c>
      <c r="I56" s="94" t="s">
        <v>8149</v>
      </c>
      <c r="J56" s="93" t="s">
        <v>6349</v>
      </c>
      <c r="K56" s="89">
        <v>50</v>
      </c>
      <c r="L56" s="95">
        <v>1051018</v>
      </c>
      <c r="M56" s="96">
        <v>15</v>
      </c>
      <c r="N56" s="97" t="s">
        <v>8210</v>
      </c>
      <c r="O56" s="97" t="s">
        <v>8151</v>
      </c>
      <c r="P56" s="98">
        <v>15150216</v>
      </c>
      <c r="Q56" s="99">
        <v>2726575</v>
      </c>
      <c r="R56" s="100">
        <v>1969193</v>
      </c>
      <c r="S56" s="100"/>
      <c r="T56" s="100">
        <v>3557400</v>
      </c>
      <c r="U56" s="100"/>
      <c r="V56" s="100"/>
      <c r="W56" s="100"/>
      <c r="X56" s="100"/>
      <c r="Y56" s="100"/>
      <c r="Z56" s="100"/>
      <c r="AA56" s="101"/>
      <c r="AB56" s="102"/>
      <c r="AC56" s="103">
        <f>SUM(Tabla3[[#This Row],[ENERO]:[DICIEMBRE]])</f>
        <v>8253168</v>
      </c>
    </row>
    <row r="57" spans="1:29" ht="34.5" customHeight="1" x14ac:dyDescent="0.2">
      <c r="A57" s="88">
        <v>5</v>
      </c>
      <c r="B57" s="89" t="s">
        <v>8147</v>
      </c>
      <c r="C57" s="90">
        <v>20032</v>
      </c>
      <c r="D57" s="89" t="s">
        <v>8145</v>
      </c>
      <c r="E57" s="89" t="s">
        <v>8158</v>
      </c>
      <c r="F57" s="91">
        <v>818329008</v>
      </c>
      <c r="G57" s="92" t="s">
        <v>6478</v>
      </c>
      <c r="H57" s="93">
        <v>250</v>
      </c>
      <c r="I57" s="94" t="s">
        <v>8149</v>
      </c>
      <c r="J57" s="93" t="s">
        <v>6685</v>
      </c>
      <c r="K57" s="89">
        <v>50</v>
      </c>
      <c r="L57" s="95">
        <v>1051019</v>
      </c>
      <c r="M57" s="96">
        <v>15</v>
      </c>
      <c r="N57" s="97" t="s">
        <v>8211</v>
      </c>
      <c r="O57" s="97" t="s">
        <v>8151</v>
      </c>
      <c r="P57" s="98">
        <v>15150208</v>
      </c>
      <c r="Q57" s="99">
        <v>2065587</v>
      </c>
      <c r="R57" s="100">
        <v>8179725</v>
      </c>
      <c r="S57" s="100"/>
      <c r="T57" s="100">
        <v>3130512</v>
      </c>
      <c r="U57" s="100"/>
      <c r="V57" s="100"/>
      <c r="W57" s="100"/>
      <c r="X57" s="100"/>
      <c r="Y57" s="100"/>
      <c r="Z57" s="100"/>
      <c r="AA57" s="101"/>
      <c r="AB57" s="102"/>
      <c r="AC57" s="103">
        <f>SUM(Tabla3[[#This Row],[ENERO]:[DICIEMBRE]])</f>
        <v>13375824</v>
      </c>
    </row>
    <row r="58" spans="1:29" ht="34.5" customHeight="1" x14ac:dyDescent="0.2">
      <c r="A58" s="88">
        <v>5</v>
      </c>
      <c r="B58" s="89" t="s">
        <v>8147</v>
      </c>
      <c r="C58" s="90">
        <v>20032</v>
      </c>
      <c r="D58" s="89" t="s">
        <v>8145</v>
      </c>
      <c r="E58" s="89" t="s">
        <v>8165</v>
      </c>
      <c r="F58" s="91">
        <v>818329008</v>
      </c>
      <c r="G58" s="92" t="s">
        <v>6478</v>
      </c>
      <c r="H58" s="93">
        <v>250</v>
      </c>
      <c r="I58" s="94" t="s">
        <v>8149</v>
      </c>
      <c r="J58" s="93" t="s">
        <v>6347</v>
      </c>
      <c r="K58" s="89">
        <v>35</v>
      </c>
      <c r="L58" s="95">
        <v>1051020</v>
      </c>
      <c r="M58" s="96">
        <v>14</v>
      </c>
      <c r="N58" s="97" t="s">
        <v>8212</v>
      </c>
      <c r="O58" s="97" t="s">
        <v>8151</v>
      </c>
      <c r="P58" s="98">
        <v>15150224</v>
      </c>
      <c r="Q58" s="99">
        <v>2134440</v>
      </c>
      <c r="R58" s="100"/>
      <c r="S58" s="100"/>
      <c r="T58" s="100"/>
      <c r="U58" s="100"/>
      <c r="V58" s="100"/>
      <c r="W58" s="100"/>
      <c r="X58" s="100"/>
      <c r="Y58" s="100"/>
      <c r="Z58" s="100"/>
      <c r="AA58" s="101"/>
      <c r="AB58" s="102"/>
      <c r="AC58" s="103">
        <f>SUM(Tabla3[[#This Row],[ENERO]:[DICIEMBRE]])</f>
        <v>2134440</v>
      </c>
    </row>
    <row r="59" spans="1:29" ht="34.5" customHeight="1" x14ac:dyDescent="0.2">
      <c r="A59" s="88">
        <v>5</v>
      </c>
      <c r="B59" s="89" t="s">
        <v>8147</v>
      </c>
      <c r="C59" s="90">
        <v>20032</v>
      </c>
      <c r="D59" s="89" t="s">
        <v>8145</v>
      </c>
      <c r="E59" s="89" t="s">
        <v>8153</v>
      </c>
      <c r="F59" s="91">
        <v>738689003</v>
      </c>
      <c r="G59" s="92" t="s">
        <v>6492</v>
      </c>
      <c r="H59" s="93">
        <v>6979</v>
      </c>
      <c r="I59" s="94" t="s">
        <v>8149</v>
      </c>
      <c r="J59" s="93" t="s">
        <v>6685</v>
      </c>
      <c r="K59" s="89">
        <v>50</v>
      </c>
      <c r="L59" s="95">
        <v>1051176</v>
      </c>
      <c r="M59" s="96">
        <v>11</v>
      </c>
      <c r="N59" s="97" t="s">
        <v>8213</v>
      </c>
      <c r="O59" s="97" t="s">
        <v>8152</v>
      </c>
      <c r="P59" s="98">
        <v>73547202</v>
      </c>
      <c r="Q59" s="99">
        <v>2587200</v>
      </c>
      <c r="R59" s="100"/>
      <c r="S59" s="100"/>
      <c r="T59" s="100"/>
      <c r="U59" s="100"/>
      <c r="V59" s="100"/>
      <c r="W59" s="100"/>
      <c r="X59" s="100"/>
      <c r="Y59" s="100"/>
      <c r="Z59" s="100"/>
      <c r="AA59" s="101"/>
      <c r="AB59" s="102"/>
      <c r="AC59" s="103">
        <f>SUM(Tabla3[[#This Row],[ENERO]:[DICIEMBRE]])</f>
        <v>2587200</v>
      </c>
    </row>
    <row r="60" spans="1:29" ht="34.5" customHeight="1" x14ac:dyDescent="0.2">
      <c r="A60" s="88">
        <v>5</v>
      </c>
      <c r="B60" s="89" t="s">
        <v>8147</v>
      </c>
      <c r="C60" s="90">
        <v>20032</v>
      </c>
      <c r="D60" s="89" t="s">
        <v>8145</v>
      </c>
      <c r="E60" s="89" t="s">
        <v>8155</v>
      </c>
      <c r="F60" s="91">
        <v>738689003</v>
      </c>
      <c r="G60" s="92" t="s">
        <v>6492</v>
      </c>
      <c r="H60" s="93">
        <v>6979</v>
      </c>
      <c r="I60" s="94" t="s">
        <v>8149</v>
      </c>
      <c r="J60" s="93" t="s">
        <v>6685</v>
      </c>
      <c r="K60" s="89">
        <v>50</v>
      </c>
      <c r="L60" s="95">
        <v>1051177</v>
      </c>
      <c r="M60" s="96">
        <v>11</v>
      </c>
      <c r="N60" s="97" t="s">
        <v>8214</v>
      </c>
      <c r="O60" s="97" t="s">
        <v>8152</v>
      </c>
      <c r="P60" s="98">
        <v>73547202</v>
      </c>
      <c r="Q60" s="99">
        <v>2759249</v>
      </c>
      <c r="R60" s="100"/>
      <c r="S60" s="100"/>
      <c r="T60" s="100"/>
      <c r="U60" s="100"/>
      <c r="V60" s="100"/>
      <c r="W60" s="100"/>
      <c r="X60" s="100"/>
      <c r="Y60" s="100"/>
      <c r="Z60" s="100"/>
      <c r="AA60" s="101"/>
      <c r="AB60" s="102"/>
      <c r="AC60" s="103">
        <f>SUM(Tabla3[[#This Row],[ENERO]:[DICIEMBRE]])</f>
        <v>2759249</v>
      </c>
    </row>
    <row r="61" spans="1:29" ht="34.5" customHeight="1" x14ac:dyDescent="0.2">
      <c r="A61" s="88">
        <v>5</v>
      </c>
      <c r="B61" s="89" t="s">
        <v>8147</v>
      </c>
      <c r="C61" s="90">
        <v>20032</v>
      </c>
      <c r="D61" s="89" t="s">
        <v>8145</v>
      </c>
      <c r="E61" s="89" t="s">
        <v>8165</v>
      </c>
      <c r="F61" s="91">
        <v>728623004</v>
      </c>
      <c r="G61" s="92" t="s">
        <v>6490</v>
      </c>
      <c r="H61" s="93">
        <v>6931</v>
      </c>
      <c r="I61" s="94" t="s">
        <v>8149</v>
      </c>
      <c r="J61" s="93" t="s">
        <v>6366</v>
      </c>
      <c r="K61" s="89">
        <v>20</v>
      </c>
      <c r="L61" s="95">
        <v>1051296</v>
      </c>
      <c r="M61" s="96">
        <v>14</v>
      </c>
      <c r="N61" s="97" t="s">
        <v>8195</v>
      </c>
      <c r="O61" s="97" t="s">
        <v>8146</v>
      </c>
      <c r="P61" s="98" t="s">
        <v>8356</v>
      </c>
      <c r="Q61" s="99">
        <v>1122763</v>
      </c>
      <c r="R61" s="100">
        <v>1265059</v>
      </c>
      <c r="S61" s="100">
        <v>1691947</v>
      </c>
      <c r="T61" s="100">
        <v>1691945</v>
      </c>
      <c r="U61" s="100"/>
      <c r="V61" s="100"/>
      <c r="W61" s="100"/>
      <c r="X61" s="100"/>
      <c r="Y61" s="100"/>
      <c r="Z61" s="100"/>
      <c r="AA61" s="101"/>
      <c r="AB61" s="102"/>
      <c r="AC61" s="103">
        <f>SUM(Tabla3[[#This Row],[ENERO]:[DICIEMBRE]])</f>
        <v>5771714</v>
      </c>
    </row>
    <row r="62" spans="1:29" ht="34.5" customHeight="1" x14ac:dyDescent="0.2">
      <c r="A62" s="88">
        <v>5</v>
      </c>
      <c r="B62" s="89" t="s">
        <v>8147</v>
      </c>
      <c r="C62" s="90">
        <v>20032</v>
      </c>
      <c r="D62" s="89" t="s">
        <v>8145</v>
      </c>
      <c r="E62" s="89" t="s">
        <v>8165</v>
      </c>
      <c r="F62" s="91">
        <v>818329008</v>
      </c>
      <c r="G62" s="92" t="s">
        <v>6478</v>
      </c>
      <c r="H62" s="93">
        <v>250</v>
      </c>
      <c r="I62" s="94" t="s">
        <v>8149</v>
      </c>
      <c r="J62" s="93" t="s">
        <v>6349</v>
      </c>
      <c r="K62" s="89">
        <v>77</v>
      </c>
      <c r="L62" s="95">
        <v>1051297</v>
      </c>
      <c r="M62" s="96">
        <v>14</v>
      </c>
      <c r="N62" s="97" t="s">
        <v>8197</v>
      </c>
      <c r="O62" s="97" t="s">
        <v>8151</v>
      </c>
      <c r="P62" s="98">
        <v>15150313</v>
      </c>
      <c r="Q62" s="99">
        <v>7118753</v>
      </c>
      <c r="R62" s="100">
        <v>6976457</v>
      </c>
      <c r="S62" s="100">
        <v>7545641</v>
      </c>
      <c r="T62" s="100">
        <v>7261047</v>
      </c>
      <c r="U62" s="100"/>
      <c r="V62" s="100"/>
      <c r="W62" s="100"/>
      <c r="X62" s="100"/>
      <c r="Y62" s="100"/>
      <c r="Z62" s="100"/>
      <c r="AA62" s="101"/>
      <c r="AB62" s="102"/>
      <c r="AC62" s="103">
        <f>SUM(Tabla3[[#This Row],[ENERO]:[DICIEMBRE]])</f>
        <v>28901898</v>
      </c>
    </row>
    <row r="63" spans="1:29" ht="34.5" customHeight="1" x14ac:dyDescent="0.2">
      <c r="A63" s="88">
        <v>5</v>
      </c>
      <c r="B63" s="89" t="s">
        <v>8147</v>
      </c>
      <c r="C63" s="90">
        <v>20032</v>
      </c>
      <c r="D63" s="89" t="s">
        <v>8145</v>
      </c>
      <c r="E63" s="89" t="s">
        <v>8160</v>
      </c>
      <c r="F63" s="91">
        <v>818329008</v>
      </c>
      <c r="G63" s="92" t="s">
        <v>6478</v>
      </c>
      <c r="H63" s="93">
        <v>250</v>
      </c>
      <c r="I63" s="94" t="s">
        <v>8149</v>
      </c>
      <c r="J63" s="93" t="s">
        <v>6349</v>
      </c>
      <c r="K63" s="89">
        <v>40</v>
      </c>
      <c r="L63" s="95">
        <v>1051298</v>
      </c>
      <c r="M63" s="96">
        <v>12</v>
      </c>
      <c r="N63" s="97" t="s">
        <v>8203</v>
      </c>
      <c r="O63" s="97" t="s">
        <v>8151</v>
      </c>
      <c r="P63" s="98">
        <v>15150321</v>
      </c>
      <c r="Q63" s="99">
        <v>3505833</v>
      </c>
      <c r="R63" s="100">
        <v>2701029</v>
      </c>
      <c r="S63" s="100">
        <v>2701029</v>
      </c>
      <c r="T63" s="100">
        <v>2379106</v>
      </c>
      <c r="U63" s="100"/>
      <c r="V63" s="100"/>
      <c r="W63" s="100"/>
      <c r="X63" s="100"/>
      <c r="Y63" s="100"/>
      <c r="Z63" s="100"/>
      <c r="AA63" s="101"/>
      <c r="AB63" s="102"/>
      <c r="AC63" s="103">
        <f>SUM(Tabla3[[#This Row],[ENERO]:[DICIEMBRE]])</f>
        <v>11286997</v>
      </c>
    </row>
    <row r="64" spans="1:29" ht="34.5" customHeight="1" x14ac:dyDescent="0.2">
      <c r="A64" s="88">
        <v>5</v>
      </c>
      <c r="B64" s="89" t="s">
        <v>8147</v>
      </c>
      <c r="C64" s="90">
        <v>20032</v>
      </c>
      <c r="D64" s="89" t="s">
        <v>8145</v>
      </c>
      <c r="E64" s="89" t="s">
        <v>8165</v>
      </c>
      <c r="F64" s="91">
        <v>818329008</v>
      </c>
      <c r="G64" s="92" t="s">
        <v>6478</v>
      </c>
      <c r="H64" s="93">
        <v>250</v>
      </c>
      <c r="I64" s="94" t="s">
        <v>8149</v>
      </c>
      <c r="J64" s="93" t="s">
        <v>6346</v>
      </c>
      <c r="K64" s="89">
        <v>55</v>
      </c>
      <c r="L64" s="95">
        <v>1051352</v>
      </c>
      <c r="M64" s="96">
        <v>14</v>
      </c>
      <c r="N64" s="97" t="s">
        <v>8196</v>
      </c>
      <c r="O64" s="97" t="s">
        <v>8151</v>
      </c>
      <c r="P64" s="98">
        <v>15150305</v>
      </c>
      <c r="Q64" s="99">
        <v>7826280</v>
      </c>
      <c r="R64" s="100">
        <v>6687912</v>
      </c>
      <c r="S64" s="100">
        <v>5241236</v>
      </c>
      <c r="T64" s="100">
        <v>4387460</v>
      </c>
      <c r="U64" s="100"/>
      <c r="V64" s="100"/>
      <c r="W64" s="100"/>
      <c r="X64" s="100"/>
      <c r="Y64" s="100"/>
      <c r="Z64" s="100"/>
      <c r="AA64" s="101"/>
      <c r="AB64" s="102"/>
      <c r="AC64" s="103">
        <f>SUM(Tabla3[[#This Row],[ENERO]:[DICIEMBRE]])</f>
        <v>24142888</v>
      </c>
    </row>
    <row r="65" spans="1:29" ht="34.5" customHeight="1" x14ac:dyDescent="0.2">
      <c r="A65" s="88">
        <v>5</v>
      </c>
      <c r="B65" s="89" t="s">
        <v>8147</v>
      </c>
      <c r="C65" s="90">
        <v>20032</v>
      </c>
      <c r="D65" s="89" t="s">
        <v>8145</v>
      </c>
      <c r="E65" s="89" t="s">
        <v>8148</v>
      </c>
      <c r="F65" s="91">
        <v>818329008</v>
      </c>
      <c r="G65" s="92" t="s">
        <v>6478</v>
      </c>
      <c r="H65" s="93">
        <v>250</v>
      </c>
      <c r="I65" s="94" t="s">
        <v>8149</v>
      </c>
      <c r="J65" s="93" t="s">
        <v>6346</v>
      </c>
      <c r="K65" s="89">
        <v>70</v>
      </c>
      <c r="L65" s="95">
        <v>1051353</v>
      </c>
      <c r="M65" s="96">
        <v>12</v>
      </c>
      <c r="N65" s="97" t="s">
        <v>8360</v>
      </c>
      <c r="O65" s="97" t="s">
        <v>8151</v>
      </c>
      <c r="P65" s="98">
        <v>15150259</v>
      </c>
      <c r="Q65" s="99">
        <v>14643552</v>
      </c>
      <c r="R65" s="100">
        <v>10041293</v>
      </c>
      <c r="S65" s="100">
        <v>7182314</v>
      </c>
      <c r="T65" s="100">
        <v>7391507</v>
      </c>
      <c r="U65" s="100"/>
      <c r="V65" s="100"/>
      <c r="W65" s="100"/>
      <c r="X65" s="100"/>
      <c r="Y65" s="100"/>
      <c r="Z65" s="100"/>
      <c r="AA65" s="101"/>
      <c r="AB65" s="102"/>
      <c r="AC65" s="103">
        <f>SUM(Tabla3[[#This Row],[ENERO]:[DICIEMBRE]])</f>
        <v>39258666</v>
      </c>
    </row>
    <row r="66" spans="1:29" ht="34.5" customHeight="1" x14ac:dyDescent="0.2">
      <c r="A66" s="88">
        <v>5</v>
      </c>
      <c r="B66" s="89" t="s">
        <v>8147</v>
      </c>
      <c r="C66" s="90">
        <v>20032</v>
      </c>
      <c r="D66" s="89" t="s">
        <v>8145</v>
      </c>
      <c r="E66" s="89" t="s">
        <v>8148</v>
      </c>
      <c r="F66" s="91">
        <v>818329008</v>
      </c>
      <c r="G66" s="92" t="s">
        <v>6478</v>
      </c>
      <c r="H66" s="93">
        <v>250</v>
      </c>
      <c r="I66" s="94" t="s">
        <v>8149</v>
      </c>
      <c r="J66" s="93" t="s">
        <v>6349</v>
      </c>
      <c r="K66" s="89">
        <v>100</v>
      </c>
      <c r="L66" s="95">
        <v>1051354</v>
      </c>
      <c r="M66" s="96">
        <v>12</v>
      </c>
      <c r="N66" s="97" t="s">
        <v>8361</v>
      </c>
      <c r="O66" s="97" t="s">
        <v>8151</v>
      </c>
      <c r="P66" s="98">
        <v>15150283</v>
      </c>
      <c r="Q66" s="99">
        <v>20919360</v>
      </c>
      <c r="R66" s="100">
        <v>17363069</v>
      </c>
      <c r="S66" s="100">
        <v>14504090</v>
      </c>
      <c r="T66" s="100">
        <v>15550058</v>
      </c>
      <c r="U66" s="100"/>
      <c r="V66" s="100"/>
      <c r="W66" s="100"/>
      <c r="X66" s="100"/>
      <c r="Y66" s="100"/>
      <c r="Z66" s="100"/>
      <c r="AA66" s="101"/>
      <c r="AB66" s="102"/>
      <c r="AC66" s="103">
        <f>SUM(Tabla3[[#This Row],[ENERO]:[DICIEMBRE]])</f>
        <v>68336577</v>
      </c>
    </row>
    <row r="67" spans="1:29" ht="34.5" customHeight="1" x14ac:dyDescent="0.2">
      <c r="A67" s="88">
        <v>5</v>
      </c>
      <c r="B67" s="89" t="s">
        <v>8147</v>
      </c>
      <c r="C67" s="90">
        <v>20032</v>
      </c>
      <c r="D67" s="89" t="s">
        <v>8145</v>
      </c>
      <c r="E67" s="89" t="s">
        <v>8163</v>
      </c>
      <c r="F67" s="91">
        <v>738689003</v>
      </c>
      <c r="G67" s="92" t="s">
        <v>6492</v>
      </c>
      <c r="H67" s="93">
        <v>6979</v>
      </c>
      <c r="I67" s="94" t="s">
        <v>8149</v>
      </c>
      <c r="J67" s="93" t="s">
        <v>6685</v>
      </c>
      <c r="K67" s="89">
        <v>50</v>
      </c>
      <c r="L67" s="95">
        <v>1051355</v>
      </c>
      <c r="M67" s="96">
        <v>7</v>
      </c>
      <c r="N67" s="97" t="s">
        <v>8209</v>
      </c>
      <c r="O67" s="97" t="s">
        <v>8362</v>
      </c>
      <c r="P67" s="98">
        <v>84881449</v>
      </c>
      <c r="Q67" s="99">
        <v>7382760</v>
      </c>
      <c r="R67" s="100">
        <v>3839035</v>
      </c>
      <c r="S67" s="100">
        <v>4380438</v>
      </c>
      <c r="T67" s="100">
        <v>6152300</v>
      </c>
      <c r="U67" s="100"/>
      <c r="V67" s="100"/>
      <c r="W67" s="100"/>
      <c r="X67" s="100"/>
      <c r="Y67" s="100"/>
      <c r="Z67" s="100"/>
      <c r="AA67" s="101"/>
      <c r="AB67" s="102"/>
      <c r="AC67" s="103">
        <f>SUM(Tabla3[[#This Row],[ENERO]:[DICIEMBRE]])</f>
        <v>21754533</v>
      </c>
    </row>
    <row r="68" spans="1:29" ht="34.5" customHeight="1" x14ac:dyDescent="0.2">
      <c r="A68" s="88">
        <v>5</v>
      </c>
      <c r="B68" s="89" t="s">
        <v>8147</v>
      </c>
      <c r="C68" s="90">
        <v>20032</v>
      </c>
      <c r="D68" s="89" t="s">
        <v>8145</v>
      </c>
      <c r="E68" s="89" t="s">
        <v>8148</v>
      </c>
      <c r="F68" s="91">
        <v>738689003</v>
      </c>
      <c r="G68" s="92" t="s">
        <v>6492</v>
      </c>
      <c r="H68" s="93">
        <v>6979</v>
      </c>
      <c r="I68" s="94" t="s">
        <v>8149</v>
      </c>
      <c r="J68" s="93" t="s">
        <v>8404</v>
      </c>
      <c r="K68" s="89">
        <v>84</v>
      </c>
      <c r="L68" s="95">
        <v>1050662</v>
      </c>
      <c r="M68" s="96">
        <v>12</v>
      </c>
      <c r="N68" s="97" t="s">
        <v>8487</v>
      </c>
      <c r="O68" s="97" t="s">
        <v>8152</v>
      </c>
      <c r="P68" s="98">
        <v>73546192</v>
      </c>
      <c r="Q68" s="99"/>
      <c r="R68" s="100">
        <v>3347098</v>
      </c>
      <c r="S68" s="100"/>
      <c r="T68" s="100"/>
      <c r="U68" s="100"/>
      <c r="V68" s="100"/>
      <c r="W68" s="100"/>
      <c r="X68" s="100"/>
      <c r="Y68" s="100"/>
      <c r="Z68" s="100"/>
      <c r="AA68" s="101"/>
      <c r="AB68" s="102"/>
      <c r="AC68" s="103">
        <f>SUM(Tabla3[[#This Row],[ENERO]:[DICIEMBRE]])</f>
        <v>3347098</v>
      </c>
    </row>
    <row r="69" spans="1:29" ht="34.5" customHeight="1" x14ac:dyDescent="0.2">
      <c r="A69" s="88">
        <v>5</v>
      </c>
      <c r="B69" s="89" t="s">
        <v>8147</v>
      </c>
      <c r="C69" s="90">
        <v>20032</v>
      </c>
      <c r="D69" s="89" t="s">
        <v>8145</v>
      </c>
      <c r="E69" s="89" t="s">
        <v>8148</v>
      </c>
      <c r="F69" s="91">
        <v>818329008</v>
      </c>
      <c r="G69" s="92" t="s">
        <v>6478</v>
      </c>
      <c r="H69" s="93">
        <v>250</v>
      </c>
      <c r="I69" s="94" t="s">
        <v>8149</v>
      </c>
      <c r="J69" s="93" t="s">
        <v>6349</v>
      </c>
      <c r="K69" s="89">
        <v>140</v>
      </c>
      <c r="L69" s="95">
        <v>1050723</v>
      </c>
      <c r="M69" s="96">
        <v>12</v>
      </c>
      <c r="N69" s="97" t="s">
        <v>8488</v>
      </c>
      <c r="O69" s="97" t="s">
        <v>8151</v>
      </c>
      <c r="P69" s="98">
        <v>15150267</v>
      </c>
      <c r="Q69" s="99"/>
      <c r="R69" s="100">
        <v>9832099</v>
      </c>
      <c r="S69" s="100"/>
      <c r="T69" s="100"/>
      <c r="U69" s="100"/>
      <c r="V69" s="100"/>
      <c r="W69" s="100"/>
      <c r="X69" s="100"/>
      <c r="Y69" s="100"/>
      <c r="Z69" s="100"/>
      <c r="AA69" s="101"/>
      <c r="AB69" s="102"/>
      <c r="AC69" s="103">
        <f>SUM(Tabla3[[#This Row],[ENERO]:[DICIEMBRE]])</f>
        <v>9832099</v>
      </c>
    </row>
    <row r="70" spans="1:29" ht="34.5" customHeight="1" x14ac:dyDescent="0.2">
      <c r="A70" s="88">
        <v>5</v>
      </c>
      <c r="B70" s="89" t="s">
        <v>8147</v>
      </c>
      <c r="C70" s="90">
        <v>20032</v>
      </c>
      <c r="D70" s="89" t="s">
        <v>8145</v>
      </c>
      <c r="E70" s="89" t="s">
        <v>8148</v>
      </c>
      <c r="F70" s="91">
        <v>818329008</v>
      </c>
      <c r="G70" s="92" t="s">
        <v>6478</v>
      </c>
      <c r="H70" s="93">
        <v>250</v>
      </c>
      <c r="I70" s="94" t="s">
        <v>8149</v>
      </c>
      <c r="J70" s="93" t="s">
        <v>6348</v>
      </c>
      <c r="K70" s="89">
        <v>40</v>
      </c>
      <c r="L70" s="95">
        <v>1050738</v>
      </c>
      <c r="M70" s="96">
        <v>12</v>
      </c>
      <c r="N70" s="97" t="s">
        <v>8489</v>
      </c>
      <c r="O70" s="97" t="s">
        <v>8151</v>
      </c>
      <c r="P70" s="98">
        <v>15150402</v>
      </c>
      <c r="Q70" s="99"/>
      <c r="R70" s="100">
        <v>2510323</v>
      </c>
      <c r="S70" s="100"/>
      <c r="T70" s="100"/>
      <c r="U70" s="100"/>
      <c r="V70" s="100"/>
      <c r="W70" s="100"/>
      <c r="X70" s="100"/>
      <c r="Y70" s="100"/>
      <c r="Z70" s="100"/>
      <c r="AA70" s="101"/>
      <c r="AB70" s="102"/>
      <c r="AC70" s="103">
        <f>SUM(Tabla3[[#This Row],[ENERO]:[DICIEMBRE]])</f>
        <v>2510323</v>
      </c>
    </row>
    <row r="71" spans="1:29" ht="34.5" customHeight="1" x14ac:dyDescent="0.2">
      <c r="A71" s="88">
        <v>5</v>
      </c>
      <c r="B71" s="89" t="s">
        <v>8147</v>
      </c>
      <c r="C71" s="90">
        <v>20032</v>
      </c>
      <c r="D71" s="89" t="s">
        <v>8145</v>
      </c>
      <c r="E71" s="89" t="s">
        <v>8148</v>
      </c>
      <c r="F71" s="91">
        <v>818329008</v>
      </c>
      <c r="G71" s="92" t="s">
        <v>6478</v>
      </c>
      <c r="H71" s="93">
        <v>250</v>
      </c>
      <c r="I71" s="94" t="s">
        <v>8149</v>
      </c>
      <c r="J71" s="93" t="s">
        <v>6346</v>
      </c>
      <c r="K71" s="89">
        <v>45</v>
      </c>
      <c r="L71" s="95">
        <v>1050739</v>
      </c>
      <c r="M71" s="96">
        <v>12</v>
      </c>
      <c r="N71" s="97" t="s">
        <v>8490</v>
      </c>
      <c r="O71" s="97" t="s">
        <v>8151</v>
      </c>
      <c r="P71" s="98">
        <v>15150437</v>
      </c>
      <c r="Q71" s="99"/>
      <c r="R71" s="100">
        <v>6275808</v>
      </c>
      <c r="S71" s="100"/>
      <c r="T71" s="100"/>
      <c r="U71" s="100"/>
      <c r="V71" s="100"/>
      <c r="W71" s="100"/>
      <c r="X71" s="100"/>
      <c r="Y71" s="100"/>
      <c r="Z71" s="100"/>
      <c r="AA71" s="101"/>
      <c r="AB71" s="102"/>
      <c r="AC71" s="103">
        <f>SUM(Tabla3[[#This Row],[ENERO]:[DICIEMBRE]])</f>
        <v>6275808</v>
      </c>
    </row>
    <row r="72" spans="1:29" ht="34.5" customHeight="1" x14ac:dyDescent="0.2">
      <c r="A72" s="88">
        <v>5</v>
      </c>
      <c r="B72" s="89" t="s">
        <v>8147</v>
      </c>
      <c r="C72" s="90">
        <v>20032</v>
      </c>
      <c r="D72" s="89" t="s">
        <v>8145</v>
      </c>
      <c r="E72" s="89" t="s">
        <v>8165</v>
      </c>
      <c r="F72" s="91">
        <v>818329008</v>
      </c>
      <c r="G72" s="92" t="s">
        <v>6478</v>
      </c>
      <c r="H72" s="93">
        <v>250</v>
      </c>
      <c r="I72" s="94" t="s">
        <v>8149</v>
      </c>
      <c r="J72" s="93" t="s">
        <v>6346</v>
      </c>
      <c r="K72" s="89">
        <v>40</v>
      </c>
      <c r="L72" s="95">
        <v>1050787</v>
      </c>
      <c r="M72" s="96">
        <v>14</v>
      </c>
      <c r="N72" s="97" t="s">
        <v>8196</v>
      </c>
      <c r="O72" s="97" t="s">
        <v>8151</v>
      </c>
      <c r="P72" s="98">
        <v>15150470</v>
      </c>
      <c r="Q72" s="99"/>
      <c r="R72" s="100">
        <v>2845920</v>
      </c>
      <c r="S72" s="100"/>
      <c r="T72" s="100"/>
      <c r="U72" s="100"/>
      <c r="V72" s="100"/>
      <c r="W72" s="100"/>
      <c r="X72" s="100"/>
      <c r="Y72" s="100"/>
      <c r="Z72" s="100"/>
      <c r="AA72" s="101"/>
      <c r="AB72" s="102"/>
      <c r="AC72" s="103">
        <f>SUM(Tabla3[[#This Row],[ENERO]:[DICIEMBRE]])</f>
        <v>2845920</v>
      </c>
    </row>
    <row r="73" spans="1:29" ht="34.5" customHeight="1" x14ac:dyDescent="0.2">
      <c r="A73" s="88">
        <v>5</v>
      </c>
      <c r="B73" s="89" t="s">
        <v>8147</v>
      </c>
      <c r="C73" s="90">
        <v>20032</v>
      </c>
      <c r="D73" s="89" t="s">
        <v>8145</v>
      </c>
      <c r="E73" s="89" t="s">
        <v>8165</v>
      </c>
      <c r="F73" s="91">
        <v>818329008</v>
      </c>
      <c r="G73" s="92" t="s">
        <v>6478</v>
      </c>
      <c r="H73" s="93">
        <v>250</v>
      </c>
      <c r="I73" s="94" t="s">
        <v>8149</v>
      </c>
      <c r="J73" s="93" t="s">
        <v>6348</v>
      </c>
      <c r="K73" s="89">
        <v>30</v>
      </c>
      <c r="L73" s="95">
        <v>1050788</v>
      </c>
      <c r="M73" s="96">
        <v>14</v>
      </c>
      <c r="N73" s="97" t="s">
        <v>8491</v>
      </c>
      <c r="O73" s="97" t="s">
        <v>8151</v>
      </c>
      <c r="P73" s="98">
        <v>15150453</v>
      </c>
      <c r="Q73" s="99"/>
      <c r="R73" s="100">
        <v>1280664</v>
      </c>
      <c r="S73" s="100"/>
      <c r="T73" s="100"/>
      <c r="U73" s="100"/>
      <c r="V73" s="100"/>
      <c r="W73" s="100"/>
      <c r="X73" s="100"/>
      <c r="Y73" s="100"/>
      <c r="Z73" s="100"/>
      <c r="AA73" s="101"/>
      <c r="AB73" s="102"/>
      <c r="AC73" s="103">
        <f>SUM(Tabla3[[#This Row],[ENERO]:[DICIEMBRE]])</f>
        <v>1280664</v>
      </c>
    </row>
    <row r="74" spans="1:29" ht="34.5" customHeight="1" x14ac:dyDescent="0.2">
      <c r="A74" s="88">
        <v>5</v>
      </c>
      <c r="B74" s="89" t="s">
        <v>8147</v>
      </c>
      <c r="C74" s="90">
        <v>20032</v>
      </c>
      <c r="D74" s="89" t="s">
        <v>8145</v>
      </c>
      <c r="E74" s="89" t="s">
        <v>8158</v>
      </c>
      <c r="F74" s="91">
        <v>818329008</v>
      </c>
      <c r="G74" s="92" t="s">
        <v>6478</v>
      </c>
      <c r="H74" s="93">
        <v>250</v>
      </c>
      <c r="I74" s="94" t="s">
        <v>8149</v>
      </c>
      <c r="J74" s="93" t="s">
        <v>8417</v>
      </c>
      <c r="K74" s="89">
        <v>70</v>
      </c>
      <c r="L74" s="95">
        <v>1051356</v>
      </c>
      <c r="M74" s="96">
        <v>15</v>
      </c>
      <c r="N74" s="97" t="s">
        <v>8210</v>
      </c>
      <c r="O74" s="97" t="s">
        <v>8151</v>
      </c>
      <c r="P74" s="98">
        <v>15150330</v>
      </c>
      <c r="Q74" s="99"/>
      <c r="R74" s="100"/>
      <c r="S74" s="100">
        <v>9960720</v>
      </c>
      <c r="T74" s="100">
        <v>7683984</v>
      </c>
      <c r="U74" s="100"/>
      <c r="V74" s="100"/>
      <c r="W74" s="100"/>
      <c r="X74" s="100"/>
      <c r="Y74" s="100"/>
      <c r="Z74" s="100"/>
      <c r="AA74" s="101"/>
      <c r="AB74" s="102"/>
      <c r="AC74" s="103">
        <f>SUM(Tabla3[[#This Row],[ENERO]:[DICIEMBRE]])</f>
        <v>17644704</v>
      </c>
    </row>
    <row r="75" spans="1:29" ht="34.5" customHeight="1" x14ac:dyDescent="0.2">
      <c r="A75" s="88">
        <v>6</v>
      </c>
      <c r="B75" s="89" t="s">
        <v>8147</v>
      </c>
      <c r="C75" s="90">
        <v>20032</v>
      </c>
      <c r="D75" s="89" t="s">
        <v>8145</v>
      </c>
      <c r="E75" s="89" t="s">
        <v>8153</v>
      </c>
      <c r="F75" s="91">
        <v>717150007</v>
      </c>
      <c r="G75" s="92" t="s">
        <v>6484</v>
      </c>
      <c r="H75" s="93">
        <v>6570</v>
      </c>
      <c r="I75" s="94" t="s">
        <v>8149</v>
      </c>
      <c r="J75" s="93" t="s">
        <v>6352</v>
      </c>
      <c r="K75" s="89">
        <v>35</v>
      </c>
      <c r="L75" s="95">
        <v>1060295</v>
      </c>
      <c r="M75" s="96">
        <v>11</v>
      </c>
      <c r="N75" s="97" t="s">
        <v>8216</v>
      </c>
      <c r="O75" s="97" t="s">
        <v>8151</v>
      </c>
      <c r="P75" s="98">
        <v>10669396</v>
      </c>
      <c r="Q75" s="99">
        <v>1448832</v>
      </c>
      <c r="R75" s="100">
        <v>1448832</v>
      </c>
      <c r="S75" s="100">
        <v>1241856</v>
      </c>
      <c r="T75" s="100">
        <v>1552320</v>
      </c>
      <c r="U75" s="100"/>
      <c r="V75" s="100"/>
      <c r="W75" s="100"/>
      <c r="X75" s="100"/>
      <c r="Y75" s="100"/>
      <c r="Z75" s="100"/>
      <c r="AA75" s="101"/>
      <c r="AB75" s="102"/>
      <c r="AC75" s="103">
        <f>SUM(Tabla3[[#This Row],[ENERO]:[DICIEMBRE]])</f>
        <v>5691840</v>
      </c>
    </row>
    <row r="76" spans="1:29" ht="34.5" customHeight="1" x14ac:dyDescent="0.2">
      <c r="A76" s="88">
        <v>6</v>
      </c>
      <c r="B76" s="89" t="s">
        <v>8147</v>
      </c>
      <c r="C76" s="90">
        <v>20032</v>
      </c>
      <c r="D76" s="89" t="s">
        <v>8145</v>
      </c>
      <c r="E76" s="89" t="s">
        <v>8155</v>
      </c>
      <c r="F76" s="91">
        <v>717150007</v>
      </c>
      <c r="G76" s="92" t="s">
        <v>6484</v>
      </c>
      <c r="H76" s="93">
        <v>6570</v>
      </c>
      <c r="I76" s="94" t="s">
        <v>8149</v>
      </c>
      <c r="J76" s="93" t="s">
        <v>6352</v>
      </c>
      <c r="K76" s="89">
        <v>35</v>
      </c>
      <c r="L76" s="95">
        <v>1060296</v>
      </c>
      <c r="M76" s="96">
        <v>11</v>
      </c>
      <c r="N76" s="97" t="s">
        <v>8217</v>
      </c>
      <c r="O76" s="97" t="s">
        <v>8151</v>
      </c>
      <c r="P76" s="98">
        <v>10669396</v>
      </c>
      <c r="Q76" s="99">
        <v>1708106</v>
      </c>
      <c r="R76" s="100">
        <v>1839499</v>
      </c>
      <c r="S76" s="100">
        <v>1576714</v>
      </c>
      <c r="T76" s="100">
        <v>1970892</v>
      </c>
      <c r="U76" s="100"/>
      <c r="V76" s="100"/>
      <c r="W76" s="100"/>
      <c r="X76" s="100"/>
      <c r="Y76" s="100"/>
      <c r="Z76" s="100"/>
      <c r="AA76" s="101"/>
      <c r="AB76" s="102"/>
      <c r="AC76" s="103">
        <f>SUM(Tabla3[[#This Row],[ENERO]:[DICIEMBRE]])</f>
        <v>7095211</v>
      </c>
    </row>
    <row r="77" spans="1:29" ht="34.5" customHeight="1" x14ac:dyDescent="0.2">
      <c r="A77" s="88">
        <v>6</v>
      </c>
      <c r="B77" s="89" t="s">
        <v>8147</v>
      </c>
      <c r="C77" s="90">
        <v>20032</v>
      </c>
      <c r="D77" s="89" t="s">
        <v>8145</v>
      </c>
      <c r="E77" s="89" t="s">
        <v>8161</v>
      </c>
      <c r="F77" s="91">
        <v>717150007</v>
      </c>
      <c r="G77" s="92" t="s">
        <v>6484</v>
      </c>
      <c r="H77" s="93">
        <v>6570</v>
      </c>
      <c r="I77" s="94" t="s">
        <v>8149</v>
      </c>
      <c r="J77" s="93" t="s">
        <v>6352</v>
      </c>
      <c r="K77" s="89">
        <v>64</v>
      </c>
      <c r="L77" s="95">
        <v>1060307</v>
      </c>
      <c r="M77" s="96">
        <v>13</v>
      </c>
      <c r="N77" s="97" t="s">
        <v>8218</v>
      </c>
      <c r="O77" s="97" t="s">
        <v>8151</v>
      </c>
      <c r="P77" s="98">
        <v>10676163</v>
      </c>
      <c r="Q77" s="99">
        <v>4361280</v>
      </c>
      <c r="R77" s="100">
        <v>3925152</v>
      </c>
      <c r="S77" s="100">
        <v>3925152</v>
      </c>
      <c r="T77" s="100"/>
      <c r="U77" s="100"/>
      <c r="V77" s="100"/>
      <c r="W77" s="100"/>
      <c r="X77" s="100"/>
      <c r="Y77" s="100"/>
      <c r="Z77" s="100"/>
      <c r="AA77" s="101"/>
      <c r="AB77" s="102"/>
      <c r="AC77" s="103">
        <f>SUM(Tabla3[[#This Row],[ENERO]:[DICIEMBRE]])</f>
        <v>12211584</v>
      </c>
    </row>
    <row r="78" spans="1:29" ht="34.5" customHeight="1" x14ac:dyDescent="0.2">
      <c r="A78" s="88">
        <v>6</v>
      </c>
      <c r="B78" s="89" t="s">
        <v>8147</v>
      </c>
      <c r="C78" s="90">
        <v>20032</v>
      </c>
      <c r="D78" s="89" t="s">
        <v>8145</v>
      </c>
      <c r="E78" s="89" t="s">
        <v>8160</v>
      </c>
      <c r="F78" s="91">
        <v>717150007</v>
      </c>
      <c r="G78" s="92" t="s">
        <v>6484</v>
      </c>
      <c r="H78" s="93">
        <v>6570</v>
      </c>
      <c r="I78" s="94" t="s">
        <v>8149</v>
      </c>
      <c r="J78" s="93" t="s">
        <v>6352</v>
      </c>
      <c r="K78" s="89">
        <v>35</v>
      </c>
      <c r="L78" s="95">
        <v>1060309</v>
      </c>
      <c r="M78" s="96">
        <v>12</v>
      </c>
      <c r="N78" s="97" t="s">
        <v>8219</v>
      </c>
      <c r="O78" s="97" t="s">
        <v>8151</v>
      </c>
      <c r="P78" s="98">
        <v>10676074</v>
      </c>
      <c r="Q78" s="99">
        <v>4024020</v>
      </c>
      <c r="R78" s="100">
        <v>4184981</v>
      </c>
      <c r="S78" s="100">
        <v>3863059</v>
      </c>
      <c r="T78" s="100"/>
      <c r="U78" s="100"/>
      <c r="V78" s="100"/>
      <c r="W78" s="100"/>
      <c r="X78" s="100"/>
      <c r="Y78" s="100"/>
      <c r="Z78" s="100"/>
      <c r="AA78" s="101"/>
      <c r="AB78" s="102"/>
      <c r="AC78" s="103">
        <f>SUM(Tabla3[[#This Row],[ENERO]:[DICIEMBRE]])</f>
        <v>12072060</v>
      </c>
    </row>
    <row r="79" spans="1:29" ht="34.5" customHeight="1" x14ac:dyDescent="0.2">
      <c r="A79" s="88">
        <v>6</v>
      </c>
      <c r="B79" s="89" t="s">
        <v>8147</v>
      </c>
      <c r="C79" s="90">
        <v>20032</v>
      </c>
      <c r="D79" s="89" t="s">
        <v>8145</v>
      </c>
      <c r="E79" s="89" t="s">
        <v>8328</v>
      </c>
      <c r="F79" s="91">
        <v>719400000</v>
      </c>
      <c r="G79" s="92" t="s">
        <v>6481</v>
      </c>
      <c r="H79" s="93">
        <v>3842</v>
      </c>
      <c r="I79" s="94" t="s">
        <v>8149</v>
      </c>
      <c r="J79" s="93" t="s">
        <v>6367</v>
      </c>
      <c r="K79" s="89">
        <v>90</v>
      </c>
      <c r="L79" s="95">
        <v>1060377</v>
      </c>
      <c r="M79" s="96">
        <v>0</v>
      </c>
      <c r="N79" s="97" t="s">
        <v>8221</v>
      </c>
      <c r="O79" s="97" t="s">
        <v>8159</v>
      </c>
      <c r="P79" s="98">
        <v>970328858</v>
      </c>
      <c r="Q79" s="99">
        <v>7319136</v>
      </c>
      <c r="R79" s="100">
        <v>10733184</v>
      </c>
      <c r="S79" s="100">
        <v>9594816</v>
      </c>
      <c r="T79" s="100">
        <v>8944320</v>
      </c>
      <c r="U79" s="100"/>
      <c r="V79" s="100"/>
      <c r="W79" s="100"/>
      <c r="X79" s="100"/>
      <c r="Y79" s="100"/>
      <c r="Z79" s="100"/>
      <c r="AA79" s="101"/>
      <c r="AB79" s="102"/>
      <c r="AC79" s="103">
        <f>SUM(Tabla3[[#This Row],[ENERO]:[DICIEMBRE]])</f>
        <v>36591456</v>
      </c>
    </row>
    <row r="80" spans="1:29" ht="34.5" customHeight="1" x14ac:dyDescent="0.2">
      <c r="A80" s="88">
        <v>6</v>
      </c>
      <c r="B80" s="89" t="s">
        <v>8147</v>
      </c>
      <c r="C80" s="90">
        <v>20032</v>
      </c>
      <c r="D80" s="89" t="s">
        <v>8145</v>
      </c>
      <c r="E80" s="89" t="s">
        <v>8148</v>
      </c>
      <c r="F80" s="91">
        <v>717150007</v>
      </c>
      <c r="G80" s="92" t="s">
        <v>8222</v>
      </c>
      <c r="H80" s="93">
        <v>6570</v>
      </c>
      <c r="I80" s="94" t="s">
        <v>8149</v>
      </c>
      <c r="J80" s="93" t="s">
        <v>6352</v>
      </c>
      <c r="K80" s="89">
        <v>90</v>
      </c>
      <c r="L80" s="95">
        <v>1060424</v>
      </c>
      <c r="M80" s="96">
        <v>12</v>
      </c>
      <c r="N80" s="97" t="s">
        <v>8223</v>
      </c>
      <c r="O80" s="97" t="s">
        <v>8151</v>
      </c>
      <c r="P80" s="98">
        <v>10704124</v>
      </c>
      <c r="Q80" s="99">
        <v>12134587</v>
      </c>
      <c r="R80" s="100">
        <v>12762168</v>
      </c>
      <c r="S80" s="100">
        <v>12552974</v>
      </c>
      <c r="T80" s="100">
        <v>14644910</v>
      </c>
      <c r="U80" s="100"/>
      <c r="V80" s="100"/>
      <c r="W80" s="100"/>
      <c r="X80" s="100"/>
      <c r="Y80" s="100"/>
      <c r="Z80" s="100"/>
      <c r="AA80" s="101"/>
      <c r="AB80" s="102"/>
      <c r="AC80" s="103">
        <f>SUM(Tabla3[[#This Row],[ENERO]:[DICIEMBRE]])</f>
        <v>52094639</v>
      </c>
    </row>
    <row r="81" spans="1:29" ht="34.5" customHeight="1" x14ac:dyDescent="0.2">
      <c r="A81" s="88">
        <v>6</v>
      </c>
      <c r="B81" s="89" t="s">
        <v>8147</v>
      </c>
      <c r="C81" s="90">
        <v>20032</v>
      </c>
      <c r="D81" s="89" t="s">
        <v>8145</v>
      </c>
      <c r="E81" s="89" t="s">
        <v>8165</v>
      </c>
      <c r="F81" s="91">
        <v>717150007</v>
      </c>
      <c r="G81" s="92" t="s">
        <v>8222</v>
      </c>
      <c r="H81" s="93">
        <v>6570</v>
      </c>
      <c r="I81" s="94" t="s">
        <v>8149</v>
      </c>
      <c r="J81" s="93" t="s">
        <v>6352</v>
      </c>
      <c r="K81" s="89">
        <v>38</v>
      </c>
      <c r="L81" s="95">
        <v>1060425</v>
      </c>
      <c r="M81" s="96">
        <v>14</v>
      </c>
      <c r="N81" s="97" t="s">
        <v>8215</v>
      </c>
      <c r="O81" s="97" t="s">
        <v>8151</v>
      </c>
      <c r="P81" s="98">
        <v>10704132</v>
      </c>
      <c r="Q81" s="99">
        <v>1293703</v>
      </c>
      <c r="R81" s="100">
        <v>1435999</v>
      </c>
      <c r="S81" s="100">
        <v>1293703</v>
      </c>
      <c r="T81" s="100">
        <v>1435997</v>
      </c>
      <c r="U81" s="100"/>
      <c r="V81" s="100"/>
      <c r="W81" s="100"/>
      <c r="X81" s="100"/>
      <c r="Y81" s="100"/>
      <c r="Z81" s="100"/>
      <c r="AA81" s="101"/>
      <c r="AB81" s="102"/>
      <c r="AC81" s="103">
        <f>SUM(Tabla3[[#This Row],[ENERO]:[DICIEMBRE]])</f>
        <v>5459402</v>
      </c>
    </row>
    <row r="82" spans="1:29" ht="34.5" customHeight="1" x14ac:dyDescent="0.2">
      <c r="A82" s="88">
        <v>6</v>
      </c>
      <c r="B82" s="89" t="s">
        <v>8147</v>
      </c>
      <c r="C82" s="90">
        <v>20032</v>
      </c>
      <c r="D82" s="89" t="s">
        <v>8145</v>
      </c>
      <c r="E82" s="89" t="s">
        <v>8158</v>
      </c>
      <c r="F82" s="91">
        <v>717150007</v>
      </c>
      <c r="G82" s="92" t="s">
        <v>8222</v>
      </c>
      <c r="H82" s="93">
        <v>6570</v>
      </c>
      <c r="I82" s="94" t="s">
        <v>8149</v>
      </c>
      <c r="J82" s="93" t="s">
        <v>6352</v>
      </c>
      <c r="K82" s="89">
        <v>30</v>
      </c>
      <c r="L82" s="95">
        <v>1060426</v>
      </c>
      <c r="M82" s="96">
        <v>15</v>
      </c>
      <c r="N82" s="97" t="s">
        <v>8224</v>
      </c>
      <c r="O82" s="97" t="s">
        <v>8151</v>
      </c>
      <c r="P82" s="98">
        <v>10704141</v>
      </c>
      <c r="Q82" s="99">
        <v>190036</v>
      </c>
      <c r="R82" s="100">
        <v>474628</v>
      </c>
      <c r="S82" s="100">
        <v>332332</v>
      </c>
      <c r="T82" s="100">
        <v>616924</v>
      </c>
      <c r="U82" s="100"/>
      <c r="V82" s="100"/>
      <c r="W82" s="100"/>
      <c r="X82" s="100"/>
      <c r="Y82" s="100"/>
      <c r="Z82" s="100"/>
      <c r="AA82" s="101"/>
      <c r="AB82" s="102"/>
      <c r="AC82" s="103">
        <f>SUM(Tabla3[[#This Row],[ENERO]:[DICIEMBRE]])</f>
        <v>1613920</v>
      </c>
    </row>
    <row r="83" spans="1:29" ht="34.5" customHeight="1" x14ac:dyDescent="0.2">
      <c r="A83" s="88">
        <v>6</v>
      </c>
      <c r="B83" s="89" t="s">
        <v>8147</v>
      </c>
      <c r="C83" s="90">
        <v>20032</v>
      </c>
      <c r="D83" s="89" t="s">
        <v>8145</v>
      </c>
      <c r="E83" s="89" t="s">
        <v>8163</v>
      </c>
      <c r="F83" s="91">
        <v>717150007</v>
      </c>
      <c r="G83" s="92" t="s">
        <v>6484</v>
      </c>
      <c r="H83" s="93">
        <v>6570</v>
      </c>
      <c r="I83" s="94" t="s">
        <v>8149</v>
      </c>
      <c r="J83" s="93" t="s">
        <v>6352</v>
      </c>
      <c r="K83" s="89">
        <v>40</v>
      </c>
      <c r="L83" s="95">
        <v>1060427</v>
      </c>
      <c r="M83" s="96">
        <v>7</v>
      </c>
      <c r="N83" s="97" t="s">
        <v>8220</v>
      </c>
      <c r="O83" s="97" t="s">
        <v>8151</v>
      </c>
      <c r="P83" s="98">
        <v>10705163</v>
      </c>
      <c r="Q83" s="99">
        <v>5906208</v>
      </c>
      <c r="R83" s="100">
        <v>3839035</v>
      </c>
      <c r="S83" s="100">
        <v>3149978</v>
      </c>
      <c r="T83" s="100">
        <v>3740598</v>
      </c>
      <c r="U83" s="100"/>
      <c r="V83" s="100"/>
      <c r="W83" s="100"/>
      <c r="X83" s="100"/>
      <c r="Y83" s="100"/>
      <c r="Z83" s="100"/>
      <c r="AA83" s="101"/>
      <c r="AB83" s="102"/>
      <c r="AC83" s="103">
        <f>SUM(Tabla3[[#This Row],[ENERO]:[DICIEMBRE]])</f>
        <v>16635819</v>
      </c>
    </row>
    <row r="84" spans="1:29" ht="34.5" customHeight="1" x14ac:dyDescent="0.2">
      <c r="A84" s="88">
        <v>6</v>
      </c>
      <c r="B84" s="89" t="s">
        <v>8147</v>
      </c>
      <c r="C84" s="90">
        <v>20032</v>
      </c>
      <c r="D84" s="89" t="s">
        <v>8145</v>
      </c>
      <c r="E84" s="89" t="s">
        <v>8163</v>
      </c>
      <c r="F84" s="91">
        <v>719400000</v>
      </c>
      <c r="G84" s="92" t="s">
        <v>6481</v>
      </c>
      <c r="H84" s="93">
        <v>3842</v>
      </c>
      <c r="I84" s="94" t="s">
        <v>8149</v>
      </c>
      <c r="J84" s="93" t="s">
        <v>6367</v>
      </c>
      <c r="K84" s="89">
        <v>20</v>
      </c>
      <c r="L84" s="95">
        <v>1060311</v>
      </c>
      <c r="M84" s="96">
        <v>7</v>
      </c>
      <c r="N84" s="97" t="s">
        <v>8492</v>
      </c>
      <c r="O84" s="97" t="s">
        <v>8159</v>
      </c>
      <c r="P84" s="98">
        <v>970721134</v>
      </c>
      <c r="Q84" s="99"/>
      <c r="R84" s="100">
        <v>2953104</v>
      </c>
      <c r="S84" s="100">
        <v>2805449</v>
      </c>
      <c r="T84" s="100"/>
      <c r="U84" s="100"/>
      <c r="V84" s="100"/>
      <c r="W84" s="100"/>
      <c r="X84" s="100"/>
      <c r="Y84" s="100"/>
      <c r="Z84" s="100"/>
      <c r="AA84" s="101"/>
      <c r="AB84" s="102"/>
      <c r="AC84" s="103">
        <f>SUM(Tabla3[[#This Row],[ENERO]:[DICIEMBRE]])</f>
        <v>5758553</v>
      </c>
    </row>
    <row r="85" spans="1:29" ht="34.5" customHeight="1" x14ac:dyDescent="0.2">
      <c r="A85" s="88">
        <v>6</v>
      </c>
      <c r="B85" s="89" t="s">
        <v>8147</v>
      </c>
      <c r="C85" s="90">
        <v>20032</v>
      </c>
      <c r="D85" s="89" t="s">
        <v>8145</v>
      </c>
      <c r="E85" s="89" t="s">
        <v>8153</v>
      </c>
      <c r="F85" s="91">
        <v>690803003</v>
      </c>
      <c r="G85" s="92" t="s">
        <v>8405</v>
      </c>
      <c r="H85" s="93">
        <v>7091</v>
      </c>
      <c r="I85" s="94" t="s">
        <v>8149</v>
      </c>
      <c r="J85" s="93" t="s">
        <v>8406</v>
      </c>
      <c r="K85" s="89">
        <v>40</v>
      </c>
      <c r="L85" s="95">
        <v>1060147</v>
      </c>
      <c r="M85" s="96">
        <v>11</v>
      </c>
      <c r="N85" s="97" t="s">
        <v>8493</v>
      </c>
      <c r="O85" s="97" t="s">
        <v>8146</v>
      </c>
      <c r="P85" s="98">
        <v>37909027307</v>
      </c>
      <c r="Q85" s="99"/>
      <c r="R85" s="100">
        <v>1448832</v>
      </c>
      <c r="S85" s="100">
        <v>931392</v>
      </c>
      <c r="T85" s="100">
        <v>1034880</v>
      </c>
      <c r="U85" s="100"/>
      <c r="V85" s="100"/>
      <c r="W85" s="100"/>
      <c r="X85" s="100"/>
      <c r="Y85" s="100"/>
      <c r="Z85" s="100"/>
      <c r="AA85" s="101"/>
      <c r="AB85" s="102"/>
      <c r="AC85" s="103">
        <f>SUM(Tabla3[[#This Row],[ENERO]:[DICIEMBRE]])</f>
        <v>3415104</v>
      </c>
    </row>
    <row r="86" spans="1:29" ht="34.5" customHeight="1" x14ac:dyDescent="0.2">
      <c r="A86" s="88">
        <v>6</v>
      </c>
      <c r="B86" s="89" t="s">
        <v>8147</v>
      </c>
      <c r="C86" s="90">
        <v>20032</v>
      </c>
      <c r="D86" s="89" t="s">
        <v>8145</v>
      </c>
      <c r="E86" s="89" t="s">
        <v>8163</v>
      </c>
      <c r="F86" s="91">
        <v>717150007</v>
      </c>
      <c r="G86" s="92" t="s">
        <v>8222</v>
      </c>
      <c r="H86" s="93">
        <v>6570</v>
      </c>
      <c r="I86" s="94" t="s">
        <v>8149</v>
      </c>
      <c r="J86" s="93" t="s">
        <v>6352</v>
      </c>
      <c r="K86" s="89">
        <v>40</v>
      </c>
      <c r="L86" s="95">
        <v>1060310</v>
      </c>
      <c r="M86" s="96">
        <v>7</v>
      </c>
      <c r="N86" s="97" t="s">
        <v>8220</v>
      </c>
      <c r="O86" s="97" t="s">
        <v>8151</v>
      </c>
      <c r="P86" s="98">
        <v>10676244</v>
      </c>
      <c r="Q86" s="99"/>
      <c r="R86" s="100">
        <v>4577311</v>
      </c>
      <c r="S86" s="100"/>
      <c r="T86" s="100"/>
      <c r="U86" s="100"/>
      <c r="V86" s="100"/>
      <c r="W86" s="100"/>
      <c r="X86" s="100"/>
      <c r="Y86" s="100"/>
      <c r="Z86" s="100"/>
      <c r="AA86" s="101"/>
      <c r="AB86" s="102"/>
      <c r="AC86" s="103">
        <f>SUM(Tabla3[[#This Row],[ENERO]:[DICIEMBRE]])</f>
        <v>4577311</v>
      </c>
    </row>
    <row r="87" spans="1:29" ht="34.5" customHeight="1" x14ac:dyDescent="0.2">
      <c r="A87" s="88">
        <v>6</v>
      </c>
      <c r="B87" s="89" t="s">
        <v>8147</v>
      </c>
      <c r="C87" s="90">
        <v>20032</v>
      </c>
      <c r="D87" s="89" t="s">
        <v>8145</v>
      </c>
      <c r="E87" s="89" t="s">
        <v>8165</v>
      </c>
      <c r="F87" s="91">
        <v>717150007</v>
      </c>
      <c r="G87" s="92" t="s">
        <v>6484</v>
      </c>
      <c r="H87" s="93">
        <v>6570</v>
      </c>
      <c r="I87" s="94" t="s">
        <v>8149</v>
      </c>
      <c r="J87" s="93" t="s">
        <v>6352</v>
      </c>
      <c r="K87" s="89">
        <v>30</v>
      </c>
      <c r="L87" s="95">
        <v>1060219</v>
      </c>
      <c r="M87" s="96">
        <v>14</v>
      </c>
      <c r="N87" s="97" t="s">
        <v>8418</v>
      </c>
      <c r="O87" s="97" t="s">
        <v>8151</v>
      </c>
      <c r="P87" s="98">
        <v>10651233</v>
      </c>
      <c r="Q87" s="99"/>
      <c r="R87" s="100"/>
      <c r="S87" s="100">
        <v>530992</v>
      </c>
      <c r="T87" s="100"/>
      <c r="U87" s="100"/>
      <c r="V87" s="100"/>
      <c r="W87" s="100"/>
      <c r="X87" s="100"/>
      <c r="Y87" s="100"/>
      <c r="Z87" s="100"/>
      <c r="AA87" s="101"/>
      <c r="AB87" s="102"/>
      <c r="AC87" s="103">
        <f>SUM(Tabla3[[#This Row],[ENERO]:[DICIEMBRE]])</f>
        <v>530992</v>
      </c>
    </row>
    <row r="88" spans="1:29" ht="34.5" customHeight="1" x14ac:dyDescent="0.2">
      <c r="A88" s="88">
        <v>6</v>
      </c>
      <c r="B88" s="89" t="s">
        <v>8147</v>
      </c>
      <c r="C88" s="90">
        <v>20032</v>
      </c>
      <c r="D88" s="89" t="s">
        <v>8145</v>
      </c>
      <c r="E88" s="89" t="s">
        <v>8163</v>
      </c>
      <c r="F88" s="91">
        <v>650587340</v>
      </c>
      <c r="G88" s="92" t="s">
        <v>6496</v>
      </c>
      <c r="H88" s="93">
        <v>7473</v>
      </c>
      <c r="I88" s="94" t="s">
        <v>8149</v>
      </c>
      <c r="J88" s="93" t="s">
        <v>8406</v>
      </c>
      <c r="K88" s="89">
        <v>25</v>
      </c>
      <c r="L88" s="95">
        <v>1060428</v>
      </c>
      <c r="M88" s="96">
        <v>7</v>
      </c>
      <c r="N88" s="97" t="s">
        <v>8419</v>
      </c>
      <c r="O88" s="97" t="s">
        <v>8152</v>
      </c>
      <c r="P88" s="98">
        <v>85660861</v>
      </c>
      <c r="Q88" s="99"/>
      <c r="R88" s="100"/>
      <c r="S88" s="100">
        <v>3691380</v>
      </c>
      <c r="T88" s="100">
        <v>2805449</v>
      </c>
      <c r="U88" s="100"/>
      <c r="V88" s="100"/>
      <c r="W88" s="100"/>
      <c r="X88" s="100"/>
      <c r="Y88" s="100"/>
      <c r="Z88" s="100"/>
      <c r="AA88" s="101"/>
      <c r="AB88" s="102"/>
      <c r="AC88" s="103">
        <f>SUM(Tabla3[[#This Row],[ENERO]:[DICIEMBRE]])</f>
        <v>6496829</v>
      </c>
    </row>
    <row r="89" spans="1:29" ht="34.5" customHeight="1" x14ac:dyDescent="0.2">
      <c r="A89" s="88">
        <v>6</v>
      </c>
      <c r="B89" s="89" t="s">
        <v>8147</v>
      </c>
      <c r="C89" s="90">
        <v>20032</v>
      </c>
      <c r="D89" s="89" t="s">
        <v>8145</v>
      </c>
      <c r="E89" s="89" t="s">
        <v>8163</v>
      </c>
      <c r="F89" s="91">
        <v>650587340</v>
      </c>
      <c r="G89" s="92" t="s">
        <v>6496</v>
      </c>
      <c r="H89" s="93">
        <v>7473</v>
      </c>
      <c r="I89" s="94" t="s">
        <v>8149</v>
      </c>
      <c r="J89" s="93" t="s">
        <v>6367</v>
      </c>
      <c r="K89" s="89">
        <v>19</v>
      </c>
      <c r="L89" s="95">
        <v>1060429</v>
      </c>
      <c r="M89" s="96">
        <v>7</v>
      </c>
      <c r="N89" s="97" t="s">
        <v>8494</v>
      </c>
      <c r="O89" s="97" t="s">
        <v>8152</v>
      </c>
      <c r="P89" s="98">
        <v>85650530</v>
      </c>
      <c r="Q89" s="99"/>
      <c r="R89" s="100"/>
      <c r="S89" s="100"/>
      <c r="T89" s="100">
        <v>6496829</v>
      </c>
      <c r="U89" s="100"/>
      <c r="V89" s="100"/>
      <c r="W89" s="100"/>
      <c r="X89" s="100"/>
      <c r="Y89" s="100"/>
      <c r="Z89" s="100"/>
      <c r="AA89" s="101"/>
      <c r="AB89" s="102"/>
      <c r="AC89" s="103">
        <f>SUM(Tabla3[[#This Row],[ENERO]:[DICIEMBRE]])</f>
        <v>6496829</v>
      </c>
    </row>
    <row r="90" spans="1:29" ht="34.5" customHeight="1" x14ac:dyDescent="0.2">
      <c r="A90" s="88">
        <v>7</v>
      </c>
      <c r="B90" s="89" t="s">
        <v>8147</v>
      </c>
      <c r="C90" s="90">
        <v>20032</v>
      </c>
      <c r="D90" s="89" t="s">
        <v>8145</v>
      </c>
      <c r="E90" s="89" t="s">
        <v>8153</v>
      </c>
      <c r="F90" s="91">
        <v>725129009</v>
      </c>
      <c r="G90" s="92" t="s">
        <v>6489</v>
      </c>
      <c r="H90" s="93">
        <v>6926</v>
      </c>
      <c r="I90" s="94" t="s">
        <v>8149</v>
      </c>
      <c r="J90" s="93" t="s">
        <v>6353</v>
      </c>
      <c r="K90" s="89">
        <v>25</v>
      </c>
      <c r="L90" s="95">
        <v>1070480</v>
      </c>
      <c r="M90" s="96">
        <v>11</v>
      </c>
      <c r="N90" s="97" t="s">
        <v>8225</v>
      </c>
      <c r="O90" s="97" t="s">
        <v>8152</v>
      </c>
      <c r="P90" s="98">
        <v>69745253</v>
      </c>
      <c r="Q90" s="99">
        <v>498782</v>
      </c>
      <c r="R90" s="100">
        <v>1241856</v>
      </c>
      <c r="S90" s="100">
        <v>1448832</v>
      </c>
      <c r="T90" s="100">
        <v>1655808</v>
      </c>
      <c r="U90" s="100"/>
      <c r="V90" s="100"/>
      <c r="W90" s="100"/>
      <c r="X90" s="100"/>
      <c r="Y90" s="100"/>
      <c r="Z90" s="100"/>
      <c r="AA90" s="101"/>
      <c r="AB90" s="102"/>
      <c r="AC90" s="103">
        <f>SUM(Tabla3[[#This Row],[ENERO]:[DICIEMBRE]])</f>
        <v>4845278</v>
      </c>
    </row>
    <row r="91" spans="1:29" ht="34.5" customHeight="1" x14ac:dyDescent="0.2">
      <c r="A91" s="88">
        <v>7</v>
      </c>
      <c r="B91" s="89" t="s">
        <v>8147</v>
      </c>
      <c r="C91" s="90">
        <v>20032</v>
      </c>
      <c r="D91" s="89" t="s">
        <v>8145</v>
      </c>
      <c r="E91" s="89" t="s">
        <v>8155</v>
      </c>
      <c r="F91" s="91">
        <v>725129009</v>
      </c>
      <c r="G91" s="92" t="s">
        <v>6489</v>
      </c>
      <c r="H91" s="93">
        <v>6926</v>
      </c>
      <c r="I91" s="94" t="s">
        <v>8149</v>
      </c>
      <c r="J91" s="93" t="s">
        <v>6353</v>
      </c>
      <c r="K91" s="89">
        <v>25</v>
      </c>
      <c r="L91" s="95">
        <v>1070481</v>
      </c>
      <c r="M91" s="96">
        <v>11</v>
      </c>
      <c r="N91" s="97" t="s">
        <v>8226</v>
      </c>
      <c r="O91" s="97" t="s">
        <v>8152</v>
      </c>
      <c r="P91" s="98">
        <v>69745253</v>
      </c>
      <c r="Q91" s="99">
        <v>788357</v>
      </c>
      <c r="R91" s="100">
        <v>919750</v>
      </c>
      <c r="S91" s="100">
        <v>656964</v>
      </c>
      <c r="T91" s="100">
        <v>525571</v>
      </c>
      <c r="U91" s="100"/>
      <c r="V91" s="100"/>
      <c r="W91" s="100"/>
      <c r="X91" s="100"/>
      <c r="Y91" s="100"/>
      <c r="Z91" s="100"/>
      <c r="AA91" s="101"/>
      <c r="AB91" s="102"/>
      <c r="AC91" s="103">
        <f>SUM(Tabla3[[#This Row],[ENERO]:[DICIEMBRE]])</f>
        <v>2890642</v>
      </c>
    </row>
    <row r="92" spans="1:29" ht="34.5" customHeight="1" x14ac:dyDescent="0.2">
      <c r="A92" s="88">
        <v>7</v>
      </c>
      <c r="B92" s="89" t="s">
        <v>8147</v>
      </c>
      <c r="C92" s="90">
        <v>20032</v>
      </c>
      <c r="D92" s="89" t="s">
        <v>8145</v>
      </c>
      <c r="E92" s="89" t="s">
        <v>8328</v>
      </c>
      <c r="F92" s="91">
        <v>719926002</v>
      </c>
      <c r="G92" s="92" t="s">
        <v>6486</v>
      </c>
      <c r="H92" s="93">
        <v>6866</v>
      </c>
      <c r="I92" s="94" t="s">
        <v>8149</v>
      </c>
      <c r="J92" s="93" t="s">
        <v>6353</v>
      </c>
      <c r="K92" s="89">
        <v>100</v>
      </c>
      <c r="L92" s="95">
        <v>1070636</v>
      </c>
      <c r="M92" s="96">
        <v>0</v>
      </c>
      <c r="N92" s="97" t="s">
        <v>8227</v>
      </c>
      <c r="O92" s="97" t="s">
        <v>8151</v>
      </c>
      <c r="P92" s="98">
        <v>67088864</v>
      </c>
      <c r="Q92" s="99">
        <v>5927913</v>
      </c>
      <c r="R92" s="100">
        <v>7480704</v>
      </c>
      <c r="S92" s="100">
        <v>6830208</v>
      </c>
      <c r="T92" s="100">
        <v>7805952</v>
      </c>
      <c r="U92" s="100"/>
      <c r="V92" s="100"/>
      <c r="W92" s="100"/>
      <c r="X92" s="100"/>
      <c r="Y92" s="100"/>
      <c r="Z92" s="100"/>
      <c r="AA92" s="101"/>
      <c r="AB92" s="102"/>
      <c r="AC92" s="103">
        <f>SUM(Tabla3[[#This Row],[ENERO]:[DICIEMBRE]])</f>
        <v>28044777</v>
      </c>
    </row>
    <row r="93" spans="1:29" ht="34.5" customHeight="1" x14ac:dyDescent="0.2">
      <c r="A93" s="88">
        <v>7</v>
      </c>
      <c r="B93" s="89" t="s">
        <v>8147</v>
      </c>
      <c r="C93" s="90">
        <v>20032</v>
      </c>
      <c r="D93" s="89" t="s">
        <v>8145</v>
      </c>
      <c r="E93" s="89" t="s">
        <v>8328</v>
      </c>
      <c r="F93" s="91">
        <v>721694003</v>
      </c>
      <c r="G93" s="92" t="s">
        <v>6488</v>
      </c>
      <c r="H93" s="93">
        <v>6915</v>
      </c>
      <c r="I93" s="94" t="s">
        <v>8149</v>
      </c>
      <c r="J93" s="93" t="s">
        <v>6359</v>
      </c>
      <c r="K93" s="89">
        <v>65</v>
      </c>
      <c r="L93" s="95">
        <v>1070637</v>
      </c>
      <c r="M93" s="96">
        <v>0</v>
      </c>
      <c r="N93" s="97" t="s">
        <v>8228</v>
      </c>
      <c r="O93" s="97" t="s">
        <v>8159</v>
      </c>
      <c r="P93" s="98">
        <v>20030399</v>
      </c>
      <c r="Q93" s="99">
        <v>7788647</v>
      </c>
      <c r="R93" s="100">
        <v>9432192</v>
      </c>
      <c r="S93" s="100">
        <v>8781696</v>
      </c>
      <c r="T93" s="100">
        <v>9269568</v>
      </c>
      <c r="U93" s="100"/>
      <c r="V93" s="100"/>
      <c r="W93" s="100"/>
      <c r="X93" s="100"/>
      <c r="Y93" s="100"/>
      <c r="Z93" s="100"/>
      <c r="AA93" s="101"/>
      <c r="AB93" s="102"/>
      <c r="AC93" s="103">
        <f>SUM(Tabla3[[#This Row],[ENERO]:[DICIEMBRE]])</f>
        <v>35272103</v>
      </c>
    </row>
    <row r="94" spans="1:29" ht="34.5" customHeight="1" x14ac:dyDescent="0.2">
      <c r="A94" s="88">
        <v>7</v>
      </c>
      <c r="B94" s="89" t="s">
        <v>8147</v>
      </c>
      <c r="C94" s="90">
        <v>20032</v>
      </c>
      <c r="D94" s="89" t="s">
        <v>8145</v>
      </c>
      <c r="E94" s="89" t="s">
        <v>8328</v>
      </c>
      <c r="F94" s="91">
        <v>717150007</v>
      </c>
      <c r="G94" s="92" t="s">
        <v>6484</v>
      </c>
      <c r="H94" s="93">
        <v>6570</v>
      </c>
      <c r="I94" s="94" t="s">
        <v>8149</v>
      </c>
      <c r="J94" s="93" t="s">
        <v>6356</v>
      </c>
      <c r="K94" s="89">
        <v>20</v>
      </c>
      <c r="L94" s="95">
        <v>1070638</v>
      </c>
      <c r="M94" s="96">
        <v>0</v>
      </c>
      <c r="N94" s="97" t="s">
        <v>8229</v>
      </c>
      <c r="O94" s="97" t="s">
        <v>8151</v>
      </c>
      <c r="P94" s="98">
        <v>10692096</v>
      </c>
      <c r="Q94" s="99">
        <v>3306546</v>
      </c>
      <c r="R94" s="100">
        <v>4171306</v>
      </c>
      <c r="S94" s="100">
        <v>5283654</v>
      </c>
      <c r="T94" s="100">
        <v>4545341</v>
      </c>
      <c r="U94" s="100"/>
      <c r="V94" s="100"/>
      <c r="W94" s="100"/>
      <c r="X94" s="100"/>
      <c r="Y94" s="100"/>
      <c r="Z94" s="100"/>
      <c r="AA94" s="101"/>
      <c r="AB94" s="102"/>
      <c r="AC94" s="103">
        <f>SUM(Tabla3[[#This Row],[ENERO]:[DICIEMBRE]])</f>
        <v>17306847</v>
      </c>
    </row>
    <row r="95" spans="1:29" ht="34.5" customHeight="1" x14ac:dyDescent="0.2">
      <c r="A95" s="88">
        <v>7</v>
      </c>
      <c r="B95" s="89" t="s">
        <v>8147</v>
      </c>
      <c r="C95" s="90">
        <v>20032</v>
      </c>
      <c r="D95" s="89" t="s">
        <v>8145</v>
      </c>
      <c r="E95" s="89" t="s">
        <v>8328</v>
      </c>
      <c r="F95" s="91">
        <v>717150007</v>
      </c>
      <c r="G95" s="92" t="s">
        <v>6484</v>
      </c>
      <c r="H95" s="93">
        <v>6570</v>
      </c>
      <c r="I95" s="94" t="s">
        <v>8149</v>
      </c>
      <c r="J95" s="93" t="s">
        <v>6382</v>
      </c>
      <c r="K95" s="89">
        <v>120</v>
      </c>
      <c r="L95" s="95">
        <v>1070639</v>
      </c>
      <c r="M95" s="96">
        <v>0</v>
      </c>
      <c r="N95" s="97" t="s">
        <v>8230</v>
      </c>
      <c r="O95" s="97" t="s">
        <v>8151</v>
      </c>
      <c r="P95" s="98">
        <v>10685022</v>
      </c>
      <c r="Q95" s="99">
        <v>9975680</v>
      </c>
      <c r="R95" s="100">
        <v>13823040</v>
      </c>
      <c r="S95" s="100">
        <v>12684672</v>
      </c>
      <c r="T95" s="100">
        <v>12034176</v>
      </c>
      <c r="U95" s="100"/>
      <c r="V95" s="100"/>
      <c r="W95" s="100"/>
      <c r="X95" s="100"/>
      <c r="Y95" s="100"/>
      <c r="Z95" s="100"/>
      <c r="AA95" s="101"/>
      <c r="AB95" s="102"/>
      <c r="AC95" s="103">
        <f>SUM(Tabla3[[#This Row],[ENERO]:[DICIEMBRE]])</f>
        <v>48517568</v>
      </c>
    </row>
    <row r="96" spans="1:29" ht="34.5" customHeight="1" x14ac:dyDescent="0.2">
      <c r="A96" s="88">
        <v>7</v>
      </c>
      <c r="B96" s="89" t="s">
        <v>8147</v>
      </c>
      <c r="C96" s="90">
        <v>20032</v>
      </c>
      <c r="D96" s="89" t="s">
        <v>8145</v>
      </c>
      <c r="E96" s="89" t="s">
        <v>8148</v>
      </c>
      <c r="F96" s="91">
        <v>725129009</v>
      </c>
      <c r="G96" s="92" t="s">
        <v>8231</v>
      </c>
      <c r="H96" s="93">
        <v>6926</v>
      </c>
      <c r="I96" s="94" t="s">
        <v>8149</v>
      </c>
      <c r="J96" s="93" t="s">
        <v>6353</v>
      </c>
      <c r="K96" s="89">
        <v>80</v>
      </c>
      <c r="L96" s="95">
        <v>1070718</v>
      </c>
      <c r="M96" s="96">
        <v>12</v>
      </c>
      <c r="N96" s="97" t="s">
        <v>8232</v>
      </c>
      <c r="O96" s="97" t="s">
        <v>8152</v>
      </c>
      <c r="P96" s="98">
        <v>71994490</v>
      </c>
      <c r="Q96" s="99">
        <v>5538277</v>
      </c>
      <c r="R96" s="100">
        <v>12342422</v>
      </c>
      <c r="S96" s="100">
        <v>12760810</v>
      </c>
      <c r="T96" s="100">
        <v>12551616</v>
      </c>
      <c r="U96" s="100"/>
      <c r="V96" s="100"/>
      <c r="W96" s="100"/>
      <c r="X96" s="100"/>
      <c r="Y96" s="100"/>
      <c r="Z96" s="100"/>
      <c r="AA96" s="101"/>
      <c r="AB96" s="102"/>
      <c r="AC96" s="103">
        <f>SUM(Tabla3[[#This Row],[ENERO]:[DICIEMBRE]])</f>
        <v>43193125</v>
      </c>
    </row>
    <row r="97" spans="1:29" ht="34.5" customHeight="1" x14ac:dyDescent="0.2">
      <c r="A97" s="88">
        <v>7</v>
      </c>
      <c r="B97" s="89" t="s">
        <v>8147</v>
      </c>
      <c r="C97" s="90">
        <v>20032</v>
      </c>
      <c r="D97" s="89" t="s">
        <v>8145</v>
      </c>
      <c r="E97" s="89" t="s">
        <v>8163</v>
      </c>
      <c r="F97" s="91">
        <v>717150007</v>
      </c>
      <c r="G97" s="92" t="s">
        <v>6484</v>
      </c>
      <c r="H97" s="93">
        <v>6570</v>
      </c>
      <c r="I97" s="94" t="s">
        <v>8149</v>
      </c>
      <c r="J97" s="93" t="s">
        <v>6382</v>
      </c>
      <c r="K97" s="89">
        <v>25</v>
      </c>
      <c r="L97" s="95">
        <v>1070520</v>
      </c>
      <c r="M97" s="96">
        <v>7</v>
      </c>
      <c r="N97" s="97" t="s">
        <v>8495</v>
      </c>
      <c r="O97" s="97" t="s">
        <v>8151</v>
      </c>
      <c r="P97" s="98">
        <v>10676236</v>
      </c>
      <c r="Q97" s="99"/>
      <c r="R97" s="100">
        <v>2510138</v>
      </c>
      <c r="S97" s="100">
        <v>5758553</v>
      </c>
      <c r="T97" s="100"/>
      <c r="U97" s="100"/>
      <c r="V97" s="100"/>
      <c r="W97" s="100"/>
      <c r="X97" s="100"/>
      <c r="Y97" s="100"/>
      <c r="Z97" s="100"/>
      <c r="AA97" s="101"/>
      <c r="AB97" s="102"/>
      <c r="AC97" s="103">
        <f>SUM(Tabla3[[#This Row],[ENERO]:[DICIEMBRE]])</f>
        <v>8268691</v>
      </c>
    </row>
    <row r="98" spans="1:29" ht="34.5" customHeight="1" x14ac:dyDescent="0.2">
      <c r="A98" s="88">
        <v>7</v>
      </c>
      <c r="B98" s="89" t="s">
        <v>8147</v>
      </c>
      <c r="C98" s="90">
        <v>20032</v>
      </c>
      <c r="D98" s="89" t="s">
        <v>8145</v>
      </c>
      <c r="E98" s="89" t="s">
        <v>8163</v>
      </c>
      <c r="F98" s="91">
        <v>721694003</v>
      </c>
      <c r="G98" s="92" t="s">
        <v>6488</v>
      </c>
      <c r="H98" s="93">
        <v>6915</v>
      </c>
      <c r="I98" s="94" t="s">
        <v>8149</v>
      </c>
      <c r="J98" s="93" t="s">
        <v>6353</v>
      </c>
      <c r="K98" s="89">
        <v>65</v>
      </c>
      <c r="L98" s="95">
        <v>1070521</v>
      </c>
      <c r="M98" s="96">
        <v>7</v>
      </c>
      <c r="N98" s="97" t="s">
        <v>8415</v>
      </c>
      <c r="O98" s="97" t="s">
        <v>8146</v>
      </c>
      <c r="P98" s="98">
        <v>5913284</v>
      </c>
      <c r="Q98" s="99"/>
      <c r="R98" s="100">
        <v>4724966</v>
      </c>
      <c r="S98" s="100">
        <v>4429656</v>
      </c>
      <c r="T98" s="100"/>
      <c r="U98" s="100"/>
      <c r="V98" s="100"/>
      <c r="W98" s="100"/>
      <c r="X98" s="100"/>
      <c r="Y98" s="100"/>
      <c r="Z98" s="100"/>
      <c r="AA98" s="101"/>
      <c r="AB98" s="102"/>
      <c r="AC98" s="103">
        <f>SUM(Tabla3[[#This Row],[ENERO]:[DICIEMBRE]])</f>
        <v>9154622</v>
      </c>
    </row>
    <row r="99" spans="1:29" ht="34.5" customHeight="1" x14ac:dyDescent="0.2">
      <c r="A99" s="88">
        <v>7</v>
      </c>
      <c r="B99" s="89" t="s">
        <v>8147</v>
      </c>
      <c r="C99" s="90">
        <v>20032</v>
      </c>
      <c r="D99" s="89" t="s">
        <v>8145</v>
      </c>
      <c r="E99" s="89" t="s">
        <v>8163</v>
      </c>
      <c r="F99" s="91">
        <v>721694003</v>
      </c>
      <c r="G99" s="92" t="s">
        <v>6488</v>
      </c>
      <c r="H99" s="93">
        <v>6915</v>
      </c>
      <c r="I99" s="94" t="s">
        <v>8149</v>
      </c>
      <c r="J99" s="93" t="s">
        <v>6382</v>
      </c>
      <c r="K99" s="89">
        <v>25</v>
      </c>
      <c r="L99" s="95">
        <v>1070522</v>
      </c>
      <c r="M99" s="96">
        <v>7</v>
      </c>
      <c r="N99" s="97" t="s">
        <v>8496</v>
      </c>
      <c r="O99" s="97" t="s">
        <v>8146</v>
      </c>
      <c r="P99" s="98">
        <v>23900311524</v>
      </c>
      <c r="Q99" s="99"/>
      <c r="R99" s="100">
        <v>1328897</v>
      </c>
      <c r="S99" s="100">
        <v>2214828</v>
      </c>
      <c r="T99" s="100"/>
      <c r="U99" s="100"/>
      <c r="V99" s="100"/>
      <c r="W99" s="100"/>
      <c r="X99" s="100"/>
      <c r="Y99" s="100"/>
      <c r="Z99" s="100"/>
      <c r="AA99" s="101"/>
      <c r="AB99" s="102"/>
      <c r="AC99" s="103">
        <f>SUM(Tabla3[[#This Row],[ENERO]:[DICIEMBRE]])</f>
        <v>3543725</v>
      </c>
    </row>
    <row r="100" spans="1:29" ht="34.5" customHeight="1" x14ac:dyDescent="0.2">
      <c r="A100" s="88">
        <v>7</v>
      </c>
      <c r="B100" s="89" t="s">
        <v>8147</v>
      </c>
      <c r="C100" s="90">
        <v>20032</v>
      </c>
      <c r="D100" s="89" t="s">
        <v>8145</v>
      </c>
      <c r="E100" s="89" t="s">
        <v>8163</v>
      </c>
      <c r="F100" s="91">
        <v>721694003</v>
      </c>
      <c r="G100" s="92" t="s">
        <v>6488</v>
      </c>
      <c r="H100" s="93">
        <v>6915</v>
      </c>
      <c r="I100" s="94" t="s">
        <v>8149</v>
      </c>
      <c r="J100" s="93" t="s">
        <v>6382</v>
      </c>
      <c r="K100" s="89">
        <v>30</v>
      </c>
      <c r="L100" s="95">
        <v>1070523</v>
      </c>
      <c r="M100" s="96">
        <v>7</v>
      </c>
      <c r="N100" s="97" t="s">
        <v>8416</v>
      </c>
      <c r="O100" s="97" t="s">
        <v>8146</v>
      </c>
      <c r="P100" s="98">
        <v>23900114222</v>
      </c>
      <c r="Q100" s="99"/>
      <c r="R100" s="100">
        <v>3839035</v>
      </c>
      <c r="S100" s="100">
        <v>3691380</v>
      </c>
      <c r="T100" s="100"/>
      <c r="U100" s="100"/>
      <c r="V100" s="100"/>
      <c r="W100" s="100"/>
      <c r="X100" s="100"/>
      <c r="Y100" s="100"/>
      <c r="Z100" s="100"/>
      <c r="AA100" s="101"/>
      <c r="AB100" s="102"/>
      <c r="AC100" s="103">
        <f>SUM(Tabla3[[#This Row],[ENERO]:[DICIEMBRE]])</f>
        <v>7530415</v>
      </c>
    </row>
    <row r="101" spans="1:29" ht="34.5" customHeight="1" x14ac:dyDescent="0.2">
      <c r="A101" s="88">
        <v>7</v>
      </c>
      <c r="B101" s="89" t="s">
        <v>8147</v>
      </c>
      <c r="C101" s="90">
        <v>20032</v>
      </c>
      <c r="D101" s="89" t="s">
        <v>8145</v>
      </c>
      <c r="E101" s="89" t="s">
        <v>8161</v>
      </c>
      <c r="F101" s="91">
        <v>725129009</v>
      </c>
      <c r="G101" s="92" t="s">
        <v>8231</v>
      </c>
      <c r="H101" s="93">
        <v>6926</v>
      </c>
      <c r="I101" s="94" t="s">
        <v>8149</v>
      </c>
      <c r="J101" s="93" t="s">
        <v>6353</v>
      </c>
      <c r="K101" s="89">
        <v>50</v>
      </c>
      <c r="L101" s="95">
        <v>1070515</v>
      </c>
      <c r="M101" s="96">
        <v>13</v>
      </c>
      <c r="N101" s="97" t="s">
        <v>8497</v>
      </c>
      <c r="O101" s="97" t="s">
        <v>8152</v>
      </c>
      <c r="P101" s="98">
        <v>6930816</v>
      </c>
      <c r="Q101" s="99"/>
      <c r="R101" s="100">
        <v>218064</v>
      </c>
      <c r="S101" s="100"/>
      <c r="T101" s="100"/>
      <c r="U101" s="100"/>
      <c r="V101" s="100"/>
      <c r="W101" s="100"/>
      <c r="X101" s="100"/>
      <c r="Y101" s="100"/>
      <c r="Z101" s="100"/>
      <c r="AA101" s="101"/>
      <c r="AB101" s="102"/>
      <c r="AC101" s="103">
        <f>SUM(Tabla3[[#This Row],[ENERO]:[DICIEMBRE]])</f>
        <v>218064</v>
      </c>
    </row>
    <row r="102" spans="1:29" ht="34.5" customHeight="1" x14ac:dyDescent="0.2">
      <c r="A102" s="88">
        <v>7</v>
      </c>
      <c r="B102" s="89" t="s">
        <v>8147</v>
      </c>
      <c r="C102" s="90">
        <v>20032</v>
      </c>
      <c r="D102" s="89" t="s">
        <v>8145</v>
      </c>
      <c r="E102" s="89" t="s">
        <v>8163</v>
      </c>
      <c r="F102" s="91">
        <v>721694003</v>
      </c>
      <c r="G102" s="92" t="s">
        <v>8166</v>
      </c>
      <c r="H102" s="93">
        <v>6915</v>
      </c>
      <c r="I102" s="94" t="s">
        <v>8149</v>
      </c>
      <c r="J102" s="93" t="s">
        <v>6353</v>
      </c>
      <c r="K102" s="89">
        <v>40</v>
      </c>
      <c r="L102" s="95">
        <v>1070721</v>
      </c>
      <c r="M102" s="96">
        <v>7</v>
      </c>
      <c r="N102" s="97" t="s">
        <v>8415</v>
      </c>
      <c r="O102" s="97" t="s">
        <v>8146</v>
      </c>
      <c r="P102" s="98">
        <v>8500100</v>
      </c>
      <c r="Q102" s="99"/>
      <c r="R102" s="100"/>
      <c r="S102" s="100">
        <v>6792139</v>
      </c>
      <c r="T102" s="100">
        <v>2953104</v>
      </c>
      <c r="U102" s="100"/>
      <c r="V102" s="100"/>
      <c r="W102" s="100"/>
      <c r="X102" s="100"/>
      <c r="Y102" s="100"/>
      <c r="Z102" s="100"/>
      <c r="AA102" s="101"/>
      <c r="AB102" s="102"/>
      <c r="AC102" s="103">
        <f>SUM(Tabla3[[#This Row],[ENERO]:[DICIEMBRE]])</f>
        <v>9745243</v>
      </c>
    </row>
    <row r="103" spans="1:29" ht="34.5" customHeight="1" x14ac:dyDescent="0.2">
      <c r="A103" s="88">
        <v>7</v>
      </c>
      <c r="B103" s="89" t="s">
        <v>8147</v>
      </c>
      <c r="C103" s="90">
        <v>20032</v>
      </c>
      <c r="D103" s="89" t="s">
        <v>8145</v>
      </c>
      <c r="E103" s="89" t="s">
        <v>8163</v>
      </c>
      <c r="F103" s="91">
        <v>721694003</v>
      </c>
      <c r="G103" s="92" t="s">
        <v>8166</v>
      </c>
      <c r="H103" s="93">
        <v>6915</v>
      </c>
      <c r="I103" s="94" t="s">
        <v>8149</v>
      </c>
      <c r="J103" s="93" t="s">
        <v>6353</v>
      </c>
      <c r="K103" s="89">
        <v>30</v>
      </c>
      <c r="L103" s="95">
        <v>1070722</v>
      </c>
      <c r="M103" s="96">
        <v>7</v>
      </c>
      <c r="N103" s="97" t="s">
        <v>8416</v>
      </c>
      <c r="O103" s="97" t="s">
        <v>8159</v>
      </c>
      <c r="P103" s="98">
        <v>20030380</v>
      </c>
      <c r="Q103" s="99"/>
      <c r="R103" s="100"/>
      <c r="S103" s="100">
        <v>6792139</v>
      </c>
      <c r="T103" s="100">
        <v>3396070</v>
      </c>
      <c r="U103" s="100"/>
      <c r="V103" s="100"/>
      <c r="W103" s="100"/>
      <c r="X103" s="100"/>
      <c r="Y103" s="100"/>
      <c r="Z103" s="100"/>
      <c r="AA103" s="101"/>
      <c r="AB103" s="102"/>
      <c r="AC103" s="103">
        <f>SUM(Tabla3[[#This Row],[ENERO]:[DICIEMBRE]])</f>
        <v>10188209</v>
      </c>
    </row>
    <row r="104" spans="1:29" ht="34.5" customHeight="1" x14ac:dyDescent="0.2">
      <c r="A104" s="88">
        <v>7</v>
      </c>
      <c r="B104" s="89" t="s">
        <v>8147</v>
      </c>
      <c r="C104" s="90">
        <v>20032</v>
      </c>
      <c r="D104" s="89" t="s">
        <v>8145</v>
      </c>
      <c r="E104" s="89" t="s">
        <v>8163</v>
      </c>
      <c r="F104" s="91">
        <v>717150007</v>
      </c>
      <c r="G104" s="92" t="s">
        <v>8222</v>
      </c>
      <c r="H104" s="93">
        <v>6570</v>
      </c>
      <c r="I104" s="94" t="s">
        <v>8149</v>
      </c>
      <c r="J104" s="93" t="s">
        <v>6382</v>
      </c>
      <c r="K104" s="89"/>
      <c r="L104" s="95">
        <v>1070724</v>
      </c>
      <c r="M104" s="96">
        <v>7</v>
      </c>
      <c r="N104" s="97" t="s">
        <v>8495</v>
      </c>
      <c r="O104" s="97" t="s">
        <v>8151</v>
      </c>
      <c r="P104" s="98">
        <v>10705180</v>
      </c>
      <c r="Q104" s="99"/>
      <c r="R104" s="100"/>
      <c r="S104" s="100"/>
      <c r="T104" s="100">
        <v>3691380</v>
      </c>
      <c r="U104" s="100"/>
      <c r="V104" s="100"/>
      <c r="W104" s="100"/>
      <c r="X104" s="100"/>
      <c r="Y104" s="100"/>
      <c r="Z104" s="100"/>
      <c r="AA104" s="101"/>
      <c r="AB104" s="102"/>
      <c r="AC104" s="103">
        <f>SUM(Tabla3[[#This Row],[ENERO]:[DICIEMBRE]])</f>
        <v>3691380</v>
      </c>
    </row>
    <row r="105" spans="1:29" ht="34.5" customHeight="1" x14ac:dyDescent="0.2">
      <c r="A105" s="88">
        <v>7</v>
      </c>
      <c r="B105" s="89" t="s">
        <v>8147</v>
      </c>
      <c r="C105" s="90">
        <v>20032</v>
      </c>
      <c r="D105" s="89" t="s">
        <v>8145</v>
      </c>
      <c r="E105" s="89" t="s">
        <v>8163</v>
      </c>
      <c r="F105" s="91">
        <v>650587340</v>
      </c>
      <c r="G105" s="92" t="s">
        <v>6496</v>
      </c>
      <c r="H105" s="93">
        <v>7473</v>
      </c>
      <c r="I105" s="94" t="s">
        <v>8149</v>
      </c>
      <c r="J105" s="93" t="s">
        <v>8498</v>
      </c>
      <c r="K105" s="89"/>
      <c r="L105" s="95">
        <v>1070723</v>
      </c>
      <c r="M105" s="96">
        <v>7</v>
      </c>
      <c r="N105" s="97" t="s">
        <v>8499</v>
      </c>
      <c r="O105" s="97" t="s">
        <v>8152</v>
      </c>
      <c r="P105" s="98">
        <v>85732528</v>
      </c>
      <c r="Q105" s="99"/>
      <c r="R105" s="100"/>
      <c r="S105" s="100"/>
      <c r="T105" s="100">
        <v>2953104</v>
      </c>
      <c r="U105" s="100"/>
      <c r="V105" s="100"/>
      <c r="W105" s="100"/>
      <c r="X105" s="100"/>
      <c r="Y105" s="100"/>
      <c r="Z105" s="100"/>
      <c r="AA105" s="101"/>
      <c r="AB105" s="102"/>
      <c r="AC105" s="103">
        <f>SUM(Tabla3[[#This Row],[ENERO]:[DICIEMBRE]])</f>
        <v>2953104</v>
      </c>
    </row>
    <row r="106" spans="1:29" ht="34.5" customHeight="1" x14ac:dyDescent="0.2">
      <c r="A106" s="88">
        <v>8</v>
      </c>
      <c r="B106" s="89" t="s">
        <v>8147</v>
      </c>
      <c r="C106" s="90">
        <v>20032</v>
      </c>
      <c r="D106" s="89" t="s">
        <v>8145</v>
      </c>
      <c r="E106" s="89" t="s">
        <v>8148</v>
      </c>
      <c r="F106" s="91">
        <v>817951724</v>
      </c>
      <c r="G106" s="92" t="s">
        <v>6479</v>
      </c>
      <c r="H106" s="93">
        <v>1750</v>
      </c>
      <c r="I106" s="94" t="s">
        <v>8149</v>
      </c>
      <c r="J106" s="93" t="s">
        <v>148</v>
      </c>
      <c r="K106" s="89">
        <v>40</v>
      </c>
      <c r="L106" s="95">
        <v>1080706</v>
      </c>
      <c r="M106" s="96">
        <v>12</v>
      </c>
      <c r="N106" s="97" t="s">
        <v>8234</v>
      </c>
      <c r="O106" s="97" t="s">
        <v>8157</v>
      </c>
      <c r="P106" s="98">
        <v>2280477202</v>
      </c>
      <c r="Q106" s="99">
        <v>2861768</v>
      </c>
      <c r="R106" s="100"/>
      <c r="S106" s="100"/>
      <c r="T106" s="100"/>
      <c r="U106" s="100"/>
      <c r="V106" s="100"/>
      <c r="W106" s="100"/>
      <c r="X106" s="100"/>
      <c r="Y106" s="100"/>
      <c r="Z106" s="100"/>
      <c r="AA106" s="101"/>
      <c r="AB106" s="102"/>
      <c r="AC106" s="103">
        <f>SUM(Tabla3[[#This Row],[ENERO]:[DICIEMBRE]])</f>
        <v>2861768</v>
      </c>
    </row>
    <row r="107" spans="1:29" ht="34.5" customHeight="1" x14ac:dyDescent="0.2">
      <c r="A107" s="88">
        <v>8</v>
      </c>
      <c r="B107" s="89" t="s">
        <v>8147</v>
      </c>
      <c r="C107" s="90">
        <v>20032</v>
      </c>
      <c r="D107" s="89" t="s">
        <v>8145</v>
      </c>
      <c r="E107" s="89" t="s">
        <v>8148</v>
      </c>
      <c r="F107" s="91">
        <v>716316009</v>
      </c>
      <c r="G107" s="92" t="s">
        <v>6483</v>
      </c>
      <c r="H107" s="93">
        <v>6470</v>
      </c>
      <c r="I107" s="94" t="s">
        <v>8149</v>
      </c>
      <c r="J107" s="93" t="s">
        <v>6368</v>
      </c>
      <c r="K107" s="89">
        <v>55</v>
      </c>
      <c r="L107" s="95">
        <v>1080707</v>
      </c>
      <c r="M107" s="96">
        <v>12</v>
      </c>
      <c r="N107" s="97" t="s">
        <v>8235</v>
      </c>
      <c r="O107" s="97" t="s">
        <v>8151</v>
      </c>
      <c r="P107" s="98">
        <v>10657291</v>
      </c>
      <c r="Q107" s="99">
        <v>7392902</v>
      </c>
      <c r="R107" s="100"/>
      <c r="S107" s="100"/>
      <c r="T107" s="100"/>
      <c r="U107" s="100"/>
      <c r="V107" s="100"/>
      <c r="W107" s="100"/>
      <c r="X107" s="100"/>
      <c r="Y107" s="100"/>
      <c r="Z107" s="100"/>
      <c r="AA107" s="101"/>
      <c r="AB107" s="102"/>
      <c r="AC107" s="103">
        <f>SUM(Tabla3[[#This Row],[ENERO]:[DICIEMBRE]])</f>
        <v>7392902</v>
      </c>
    </row>
    <row r="108" spans="1:29" ht="34.5" customHeight="1" x14ac:dyDescent="0.2">
      <c r="A108" s="88">
        <v>8</v>
      </c>
      <c r="B108" s="89" t="s">
        <v>8147</v>
      </c>
      <c r="C108" s="90">
        <v>20032</v>
      </c>
      <c r="D108" s="89" t="s">
        <v>8145</v>
      </c>
      <c r="E108" s="89" t="s">
        <v>8148</v>
      </c>
      <c r="F108" s="91">
        <v>800665612</v>
      </c>
      <c r="G108" s="92" t="s">
        <v>6482</v>
      </c>
      <c r="H108" s="93">
        <v>3846</v>
      </c>
      <c r="I108" s="94" t="s">
        <v>8149</v>
      </c>
      <c r="J108" s="93" t="s">
        <v>6358</v>
      </c>
      <c r="K108" s="89">
        <v>55</v>
      </c>
      <c r="L108" s="95">
        <v>1080708</v>
      </c>
      <c r="M108" s="96">
        <v>12</v>
      </c>
      <c r="N108" s="97" t="s">
        <v>8236</v>
      </c>
      <c r="O108" s="97" t="s">
        <v>8152</v>
      </c>
      <c r="P108" s="98">
        <v>6884636</v>
      </c>
      <c r="Q108" s="99">
        <v>4292653</v>
      </c>
      <c r="R108" s="100"/>
      <c r="S108" s="100"/>
      <c r="T108" s="100"/>
      <c r="U108" s="100"/>
      <c r="V108" s="100"/>
      <c r="W108" s="100"/>
      <c r="X108" s="100"/>
      <c r="Y108" s="100"/>
      <c r="Z108" s="100"/>
      <c r="AA108" s="101"/>
      <c r="AB108" s="102"/>
      <c r="AC108" s="103">
        <f>SUM(Tabla3[[#This Row],[ENERO]:[DICIEMBRE]])</f>
        <v>4292653</v>
      </c>
    </row>
    <row r="109" spans="1:29" ht="34.5" customHeight="1" x14ac:dyDescent="0.2">
      <c r="A109" s="88">
        <v>8</v>
      </c>
      <c r="B109" s="89" t="s">
        <v>8147</v>
      </c>
      <c r="C109" s="90">
        <v>20032</v>
      </c>
      <c r="D109" s="89" t="s">
        <v>8145</v>
      </c>
      <c r="E109" s="89" t="s">
        <v>8158</v>
      </c>
      <c r="F109" s="91">
        <v>650165500</v>
      </c>
      <c r="G109" s="92" t="s">
        <v>6495</v>
      </c>
      <c r="H109" s="93">
        <v>7141</v>
      </c>
      <c r="I109" s="94" t="s">
        <v>8149</v>
      </c>
      <c r="J109" s="93" t="s">
        <v>148</v>
      </c>
      <c r="K109" s="89">
        <v>40</v>
      </c>
      <c r="L109" s="95">
        <v>1080901</v>
      </c>
      <c r="M109" s="96">
        <v>15</v>
      </c>
      <c r="N109" s="97" t="s">
        <v>8239</v>
      </c>
      <c r="O109" s="97" t="s">
        <v>8146</v>
      </c>
      <c r="P109" s="98">
        <v>53300076625</v>
      </c>
      <c r="Q109" s="99">
        <v>2433262</v>
      </c>
      <c r="R109" s="100"/>
      <c r="S109" s="100"/>
      <c r="T109" s="100"/>
      <c r="U109" s="100"/>
      <c r="V109" s="100"/>
      <c r="W109" s="100"/>
      <c r="X109" s="100"/>
      <c r="Y109" s="100"/>
      <c r="Z109" s="100"/>
      <c r="AA109" s="101"/>
      <c r="AB109" s="102"/>
      <c r="AC109" s="103">
        <f>SUM(Tabla3[[#This Row],[ENERO]:[DICIEMBRE]])</f>
        <v>2433262</v>
      </c>
    </row>
    <row r="110" spans="1:29" ht="34.5" customHeight="1" x14ac:dyDescent="0.2">
      <c r="A110" s="88">
        <v>8</v>
      </c>
      <c r="B110" s="89" t="s">
        <v>8147</v>
      </c>
      <c r="C110" s="90">
        <v>20032</v>
      </c>
      <c r="D110" s="89" t="s">
        <v>8145</v>
      </c>
      <c r="E110" s="89" t="s">
        <v>8161</v>
      </c>
      <c r="F110" s="91">
        <v>713189006</v>
      </c>
      <c r="G110" s="92" t="s">
        <v>6487</v>
      </c>
      <c r="H110" s="93">
        <v>6911</v>
      </c>
      <c r="I110" s="94" t="s">
        <v>8149</v>
      </c>
      <c r="J110" s="93" t="s">
        <v>148</v>
      </c>
      <c r="K110" s="89">
        <v>100</v>
      </c>
      <c r="L110" s="95">
        <v>1080935</v>
      </c>
      <c r="M110" s="96">
        <v>13</v>
      </c>
      <c r="N110" s="97" t="s">
        <v>8240</v>
      </c>
      <c r="O110" s="97" t="s">
        <v>8146</v>
      </c>
      <c r="P110" s="98">
        <v>53900006370</v>
      </c>
      <c r="Q110" s="99">
        <v>6090528</v>
      </c>
      <c r="R110" s="100"/>
      <c r="S110" s="100"/>
      <c r="T110" s="100"/>
      <c r="U110" s="100"/>
      <c r="V110" s="100"/>
      <c r="W110" s="100"/>
      <c r="X110" s="100"/>
      <c r="Y110" s="100"/>
      <c r="Z110" s="100"/>
      <c r="AA110" s="101"/>
      <c r="AB110" s="102"/>
      <c r="AC110" s="103">
        <f>SUM(Tabla3[[#This Row],[ENERO]:[DICIEMBRE]])</f>
        <v>6090528</v>
      </c>
    </row>
    <row r="111" spans="1:29" ht="34.5" customHeight="1" x14ac:dyDescent="0.2">
      <c r="A111" s="88">
        <v>8</v>
      </c>
      <c r="B111" s="89" t="s">
        <v>8147</v>
      </c>
      <c r="C111" s="90">
        <v>20032</v>
      </c>
      <c r="D111" s="89" t="s">
        <v>8145</v>
      </c>
      <c r="E111" s="89" t="s">
        <v>8160</v>
      </c>
      <c r="F111" s="91">
        <v>713189006</v>
      </c>
      <c r="G111" s="92" t="s">
        <v>6487</v>
      </c>
      <c r="H111" s="93">
        <v>6911</v>
      </c>
      <c r="I111" s="94" t="s">
        <v>8149</v>
      </c>
      <c r="J111" s="93" t="s">
        <v>6368</v>
      </c>
      <c r="K111" s="89">
        <v>50</v>
      </c>
      <c r="L111" s="95">
        <v>1080939</v>
      </c>
      <c r="M111" s="96">
        <v>12</v>
      </c>
      <c r="N111" s="97" t="s">
        <v>8241</v>
      </c>
      <c r="O111" s="97" t="s">
        <v>8146</v>
      </c>
      <c r="P111" s="98">
        <v>53900005551</v>
      </c>
      <c r="Q111" s="99">
        <v>2935925</v>
      </c>
      <c r="R111" s="100"/>
      <c r="S111" s="100"/>
      <c r="T111" s="100"/>
      <c r="U111" s="100"/>
      <c r="V111" s="100"/>
      <c r="W111" s="100"/>
      <c r="X111" s="100"/>
      <c r="Y111" s="100"/>
      <c r="Z111" s="100"/>
      <c r="AA111" s="101"/>
      <c r="AB111" s="102"/>
      <c r="AC111" s="103">
        <f>SUM(Tabla3[[#This Row],[ENERO]:[DICIEMBRE]])</f>
        <v>2935925</v>
      </c>
    </row>
    <row r="112" spans="1:29" ht="34.5" customHeight="1" x14ac:dyDescent="0.2">
      <c r="A112" s="88">
        <v>8</v>
      </c>
      <c r="B112" s="89" t="s">
        <v>8147</v>
      </c>
      <c r="C112" s="90">
        <v>20032</v>
      </c>
      <c r="D112" s="89" t="s">
        <v>8145</v>
      </c>
      <c r="E112" s="89" t="s">
        <v>8160</v>
      </c>
      <c r="F112" s="91">
        <v>817951724</v>
      </c>
      <c r="G112" s="92" t="s">
        <v>6479</v>
      </c>
      <c r="H112" s="93">
        <v>1750</v>
      </c>
      <c r="I112" s="94" t="s">
        <v>8149</v>
      </c>
      <c r="J112" s="93" t="s">
        <v>148</v>
      </c>
      <c r="K112" s="89">
        <v>55</v>
      </c>
      <c r="L112" s="95">
        <v>1080940</v>
      </c>
      <c r="M112" s="96">
        <v>12</v>
      </c>
      <c r="N112" s="97" t="s">
        <v>8242</v>
      </c>
      <c r="O112" s="97" t="s">
        <v>8157</v>
      </c>
      <c r="P112" s="98">
        <v>2280508309</v>
      </c>
      <c r="Q112" s="99">
        <v>917477</v>
      </c>
      <c r="R112" s="100"/>
      <c r="S112" s="100"/>
      <c r="T112" s="100"/>
      <c r="U112" s="100"/>
      <c r="V112" s="100"/>
      <c r="W112" s="100"/>
      <c r="X112" s="100"/>
      <c r="Y112" s="100"/>
      <c r="Z112" s="100"/>
      <c r="AA112" s="101"/>
      <c r="AB112" s="102"/>
      <c r="AC112" s="103">
        <f>SUM(Tabla3[[#This Row],[ENERO]:[DICIEMBRE]])</f>
        <v>917477</v>
      </c>
    </row>
    <row r="113" spans="1:29" ht="34.5" customHeight="1" x14ac:dyDescent="0.2">
      <c r="A113" s="88">
        <v>8</v>
      </c>
      <c r="B113" s="89" t="s">
        <v>8147</v>
      </c>
      <c r="C113" s="90">
        <v>20032</v>
      </c>
      <c r="D113" s="89" t="s">
        <v>8145</v>
      </c>
      <c r="E113" s="89" t="s">
        <v>8163</v>
      </c>
      <c r="F113" s="91">
        <v>738689003</v>
      </c>
      <c r="G113" s="92" t="s">
        <v>6492</v>
      </c>
      <c r="H113" s="93">
        <v>6979</v>
      </c>
      <c r="I113" s="94" t="s">
        <v>8149</v>
      </c>
      <c r="J113" s="93" t="s">
        <v>6358</v>
      </c>
      <c r="K113" s="89">
        <v>85</v>
      </c>
      <c r="L113" s="95">
        <v>1080944</v>
      </c>
      <c r="M113" s="96">
        <v>7</v>
      </c>
      <c r="N113" s="97" t="s">
        <v>8244</v>
      </c>
      <c r="O113" s="97" t="s">
        <v>8152</v>
      </c>
      <c r="P113" s="98">
        <v>73546508</v>
      </c>
      <c r="Q113" s="99">
        <v>5723116</v>
      </c>
      <c r="R113" s="100"/>
      <c r="S113" s="100"/>
      <c r="T113" s="100"/>
      <c r="U113" s="100"/>
      <c r="V113" s="100"/>
      <c r="W113" s="100"/>
      <c r="X113" s="100"/>
      <c r="Y113" s="100"/>
      <c r="Z113" s="100"/>
      <c r="AA113" s="101"/>
      <c r="AB113" s="102"/>
      <c r="AC113" s="103">
        <f>SUM(Tabla3[[#This Row],[ENERO]:[DICIEMBRE]])</f>
        <v>5723116</v>
      </c>
    </row>
    <row r="114" spans="1:29" ht="34.5" customHeight="1" x14ac:dyDescent="0.2">
      <c r="A114" s="88">
        <v>8</v>
      </c>
      <c r="B114" s="89" t="s">
        <v>8147</v>
      </c>
      <c r="C114" s="90">
        <v>20032</v>
      </c>
      <c r="D114" s="89" t="s">
        <v>8145</v>
      </c>
      <c r="E114" s="89" t="s">
        <v>8163</v>
      </c>
      <c r="F114" s="91">
        <v>738689003</v>
      </c>
      <c r="G114" s="92" t="s">
        <v>6492</v>
      </c>
      <c r="H114" s="93">
        <v>6979</v>
      </c>
      <c r="I114" s="94" t="s">
        <v>8149</v>
      </c>
      <c r="J114" s="93" t="s">
        <v>148</v>
      </c>
      <c r="K114" s="89">
        <v>100</v>
      </c>
      <c r="L114" s="95">
        <v>1080945</v>
      </c>
      <c r="M114" s="96">
        <v>7</v>
      </c>
      <c r="N114" s="97" t="s">
        <v>8245</v>
      </c>
      <c r="O114" s="97" t="s">
        <v>8152</v>
      </c>
      <c r="P114" s="98">
        <v>73546303</v>
      </c>
      <c r="Q114" s="99">
        <v>6564750</v>
      </c>
      <c r="R114" s="100"/>
      <c r="S114" s="100"/>
      <c r="T114" s="100"/>
      <c r="U114" s="100"/>
      <c r="V114" s="100"/>
      <c r="W114" s="100"/>
      <c r="X114" s="100"/>
      <c r="Y114" s="100"/>
      <c r="Z114" s="100"/>
      <c r="AA114" s="101"/>
      <c r="AB114" s="102"/>
      <c r="AC114" s="103">
        <f>SUM(Tabla3[[#This Row],[ENERO]:[DICIEMBRE]])</f>
        <v>6564750</v>
      </c>
    </row>
    <row r="115" spans="1:29" ht="34.5" customHeight="1" x14ac:dyDescent="0.2">
      <c r="A115" s="88">
        <v>8</v>
      </c>
      <c r="B115" s="89" t="s">
        <v>8147</v>
      </c>
      <c r="C115" s="90">
        <v>20032</v>
      </c>
      <c r="D115" s="89" t="s">
        <v>8145</v>
      </c>
      <c r="E115" s="89" t="s">
        <v>8153</v>
      </c>
      <c r="F115" s="91">
        <v>713189006</v>
      </c>
      <c r="G115" s="92" t="s">
        <v>6487</v>
      </c>
      <c r="H115" s="93">
        <v>6911</v>
      </c>
      <c r="I115" s="94" t="s">
        <v>8149</v>
      </c>
      <c r="J115" s="93" t="s">
        <v>6368</v>
      </c>
      <c r="K115" s="89">
        <v>20</v>
      </c>
      <c r="L115" s="95">
        <v>1081090</v>
      </c>
      <c r="M115" s="96">
        <v>11</v>
      </c>
      <c r="N115" s="97" t="s">
        <v>8237</v>
      </c>
      <c r="O115" s="97" t="s">
        <v>8146</v>
      </c>
      <c r="P115" s="98">
        <v>53900005560</v>
      </c>
      <c r="Q115" s="99">
        <v>2241550</v>
      </c>
      <c r="R115" s="100">
        <v>2359526</v>
      </c>
      <c r="S115" s="100">
        <v>2359526</v>
      </c>
      <c r="T115" s="100">
        <v>2359526</v>
      </c>
      <c r="U115" s="100"/>
      <c r="V115" s="100"/>
      <c r="W115" s="100"/>
      <c r="X115" s="100"/>
      <c r="Y115" s="100"/>
      <c r="Z115" s="100"/>
      <c r="AA115" s="101"/>
      <c r="AB115" s="102"/>
      <c r="AC115" s="103">
        <f>SUM(Tabla3[[#This Row],[ENERO]:[DICIEMBRE]])</f>
        <v>9320128</v>
      </c>
    </row>
    <row r="116" spans="1:29" ht="34.5" customHeight="1" x14ac:dyDescent="0.2">
      <c r="A116" s="88">
        <v>8</v>
      </c>
      <c r="B116" s="89" t="s">
        <v>8147</v>
      </c>
      <c r="C116" s="90">
        <v>20032</v>
      </c>
      <c r="D116" s="89" t="s">
        <v>8145</v>
      </c>
      <c r="E116" s="89" t="s">
        <v>8155</v>
      </c>
      <c r="F116" s="91">
        <v>713189006</v>
      </c>
      <c r="G116" s="92" t="s">
        <v>6487</v>
      </c>
      <c r="H116" s="93">
        <v>6911</v>
      </c>
      <c r="I116" s="94" t="s">
        <v>8149</v>
      </c>
      <c r="J116" s="93" t="s">
        <v>6368</v>
      </c>
      <c r="K116" s="89">
        <v>20</v>
      </c>
      <c r="L116" s="95">
        <v>1081091</v>
      </c>
      <c r="M116" s="96">
        <v>11</v>
      </c>
      <c r="N116" s="97" t="s">
        <v>8238</v>
      </c>
      <c r="O116" s="97" t="s">
        <v>8146</v>
      </c>
      <c r="P116" s="98">
        <v>53900005560</v>
      </c>
      <c r="Q116" s="99">
        <v>2246817</v>
      </c>
      <c r="R116" s="100">
        <v>1647666</v>
      </c>
      <c r="S116" s="100">
        <v>1947241</v>
      </c>
      <c r="T116" s="100">
        <v>1647666</v>
      </c>
      <c r="U116" s="100"/>
      <c r="V116" s="100"/>
      <c r="W116" s="100"/>
      <c r="X116" s="100"/>
      <c r="Y116" s="100"/>
      <c r="Z116" s="100"/>
      <c r="AA116" s="101"/>
      <c r="AB116" s="102"/>
      <c r="AC116" s="103">
        <f>SUM(Tabla3[[#This Row],[ENERO]:[DICIEMBRE]])</f>
        <v>7489390</v>
      </c>
    </row>
    <row r="117" spans="1:29" ht="34.5" customHeight="1" x14ac:dyDescent="0.2">
      <c r="A117" s="88">
        <v>8</v>
      </c>
      <c r="B117" s="89" t="s">
        <v>8147</v>
      </c>
      <c r="C117" s="90">
        <v>20032</v>
      </c>
      <c r="D117" s="89" t="s">
        <v>8145</v>
      </c>
      <c r="E117" s="89" t="s">
        <v>8328</v>
      </c>
      <c r="F117" s="91">
        <v>713189006</v>
      </c>
      <c r="G117" s="92" t="s">
        <v>6487</v>
      </c>
      <c r="H117" s="93">
        <v>6911</v>
      </c>
      <c r="I117" s="94" t="s">
        <v>8149</v>
      </c>
      <c r="J117" s="93" t="s">
        <v>6358</v>
      </c>
      <c r="K117" s="89">
        <v>90</v>
      </c>
      <c r="L117" s="95">
        <v>1081118</v>
      </c>
      <c r="M117" s="96">
        <v>0</v>
      </c>
      <c r="N117" s="97" t="s">
        <v>8246</v>
      </c>
      <c r="O117" s="97" t="s">
        <v>8146</v>
      </c>
      <c r="P117" s="98">
        <v>53900098461</v>
      </c>
      <c r="Q117" s="99">
        <v>11866250</v>
      </c>
      <c r="R117" s="100">
        <v>15202091</v>
      </c>
      <c r="S117" s="100">
        <v>14831308</v>
      </c>
      <c r="T117" s="100">
        <v>14460526</v>
      </c>
      <c r="U117" s="100"/>
      <c r="V117" s="100"/>
      <c r="W117" s="100"/>
      <c r="X117" s="100"/>
      <c r="Y117" s="100"/>
      <c r="Z117" s="100"/>
      <c r="AA117" s="101"/>
      <c r="AB117" s="102"/>
      <c r="AC117" s="103">
        <f>SUM(Tabla3[[#This Row],[ENERO]:[DICIEMBRE]])</f>
        <v>56360175</v>
      </c>
    </row>
    <row r="118" spans="1:29" ht="34.5" customHeight="1" x14ac:dyDescent="0.2">
      <c r="A118" s="88">
        <v>8</v>
      </c>
      <c r="B118" s="89" t="s">
        <v>8147</v>
      </c>
      <c r="C118" s="90">
        <v>20032</v>
      </c>
      <c r="D118" s="89" t="s">
        <v>8145</v>
      </c>
      <c r="E118" s="89" t="s">
        <v>8328</v>
      </c>
      <c r="F118" s="91">
        <v>713189006</v>
      </c>
      <c r="G118" s="92" t="s">
        <v>6487</v>
      </c>
      <c r="H118" s="93">
        <v>6911</v>
      </c>
      <c r="I118" s="94" t="s">
        <v>8149</v>
      </c>
      <c r="J118" s="93" t="s">
        <v>6351</v>
      </c>
      <c r="K118" s="89">
        <v>85</v>
      </c>
      <c r="L118" s="95">
        <v>1081119</v>
      </c>
      <c r="M118" s="96">
        <v>0</v>
      </c>
      <c r="N118" s="97" t="s">
        <v>8247</v>
      </c>
      <c r="O118" s="97" t="s">
        <v>8146</v>
      </c>
      <c r="P118" s="98">
        <v>53900005594</v>
      </c>
      <c r="Q118" s="99">
        <v>3482376</v>
      </c>
      <c r="R118" s="100">
        <v>5561741</v>
      </c>
      <c r="S118" s="100">
        <v>5190958</v>
      </c>
      <c r="T118" s="100">
        <v>5005567</v>
      </c>
      <c r="U118" s="100"/>
      <c r="V118" s="100"/>
      <c r="W118" s="100"/>
      <c r="X118" s="100"/>
      <c r="Y118" s="100"/>
      <c r="Z118" s="100"/>
      <c r="AA118" s="101"/>
      <c r="AB118" s="102"/>
      <c r="AC118" s="103">
        <f>SUM(Tabla3[[#This Row],[ENERO]:[DICIEMBRE]])</f>
        <v>19240642</v>
      </c>
    </row>
    <row r="119" spans="1:29" ht="34.5" customHeight="1" x14ac:dyDescent="0.2">
      <c r="A119" s="88">
        <v>8</v>
      </c>
      <c r="B119" s="89" t="s">
        <v>8147</v>
      </c>
      <c r="C119" s="90">
        <v>20032</v>
      </c>
      <c r="D119" s="89" t="s">
        <v>8145</v>
      </c>
      <c r="E119" s="89" t="s">
        <v>8328</v>
      </c>
      <c r="F119" s="91">
        <v>738689003</v>
      </c>
      <c r="G119" s="92" t="s">
        <v>6492</v>
      </c>
      <c r="H119" s="93">
        <v>6979</v>
      </c>
      <c r="I119" s="94" t="s">
        <v>8149</v>
      </c>
      <c r="J119" s="93" t="s">
        <v>148</v>
      </c>
      <c r="K119" s="89">
        <v>90</v>
      </c>
      <c r="L119" s="95">
        <v>1081209</v>
      </c>
      <c r="M119" s="96">
        <v>0</v>
      </c>
      <c r="N119" s="97" t="s">
        <v>8365</v>
      </c>
      <c r="O119" s="97" t="s">
        <v>8177</v>
      </c>
      <c r="P119" s="98">
        <v>84881309</v>
      </c>
      <c r="Q119" s="99">
        <v>16685222</v>
      </c>
      <c r="R119" s="100">
        <v>16685222</v>
      </c>
      <c r="S119" s="100">
        <v>13904352</v>
      </c>
      <c r="T119" s="100">
        <v>16685222</v>
      </c>
      <c r="U119" s="100"/>
      <c r="V119" s="100"/>
      <c r="W119" s="100"/>
      <c r="X119" s="100"/>
      <c r="Y119" s="100"/>
      <c r="Z119" s="100"/>
      <c r="AA119" s="101"/>
      <c r="AB119" s="102"/>
      <c r="AC119" s="103">
        <f>SUM(Tabla3[[#This Row],[ENERO]:[DICIEMBRE]])</f>
        <v>63960018</v>
      </c>
    </row>
    <row r="120" spans="1:29" ht="34.5" customHeight="1" x14ac:dyDescent="0.2">
      <c r="A120" s="88">
        <v>8</v>
      </c>
      <c r="B120" s="89" t="s">
        <v>8147</v>
      </c>
      <c r="C120" s="90">
        <v>20032</v>
      </c>
      <c r="D120" s="89" t="s">
        <v>8145</v>
      </c>
      <c r="E120" s="89" t="s">
        <v>8328</v>
      </c>
      <c r="F120" s="91">
        <v>713189006</v>
      </c>
      <c r="G120" s="92" t="s">
        <v>6487</v>
      </c>
      <c r="H120" s="93">
        <v>6911</v>
      </c>
      <c r="I120" s="94" t="s">
        <v>8149</v>
      </c>
      <c r="J120" s="93" t="s">
        <v>6368</v>
      </c>
      <c r="K120" s="89">
        <v>80</v>
      </c>
      <c r="L120" s="95">
        <v>1081215</v>
      </c>
      <c r="M120" s="96">
        <v>0</v>
      </c>
      <c r="N120" s="97" t="s">
        <v>8366</v>
      </c>
      <c r="O120" s="97" t="s">
        <v>8146</v>
      </c>
      <c r="P120" s="98">
        <v>53900005551</v>
      </c>
      <c r="Q120" s="99">
        <v>14831309</v>
      </c>
      <c r="R120" s="100">
        <v>14831309</v>
      </c>
      <c r="S120" s="100">
        <v>12359424</v>
      </c>
      <c r="T120" s="100">
        <v>12359424</v>
      </c>
      <c r="U120" s="100"/>
      <c r="V120" s="100"/>
      <c r="W120" s="100"/>
      <c r="X120" s="100"/>
      <c r="Y120" s="100"/>
      <c r="Z120" s="100"/>
      <c r="AA120" s="101"/>
      <c r="AB120" s="102"/>
      <c r="AC120" s="103">
        <f>SUM(Tabla3[[#This Row],[ENERO]:[DICIEMBRE]])</f>
        <v>54381466</v>
      </c>
    </row>
    <row r="121" spans="1:29" ht="34.5" customHeight="1" x14ac:dyDescent="0.2">
      <c r="A121" s="88">
        <v>8</v>
      </c>
      <c r="B121" s="89" t="s">
        <v>8147</v>
      </c>
      <c r="C121" s="90">
        <v>20032</v>
      </c>
      <c r="D121" s="89" t="s">
        <v>8145</v>
      </c>
      <c r="E121" s="89" t="s">
        <v>8163</v>
      </c>
      <c r="F121" s="91">
        <v>738689003</v>
      </c>
      <c r="G121" s="92" t="s">
        <v>6492</v>
      </c>
      <c r="H121" s="93">
        <v>6979</v>
      </c>
      <c r="I121" s="94" t="s">
        <v>8149</v>
      </c>
      <c r="J121" s="93" t="s">
        <v>148</v>
      </c>
      <c r="K121" s="89">
        <v>55</v>
      </c>
      <c r="L121" s="95">
        <v>1081221</v>
      </c>
      <c r="M121" s="96">
        <v>7</v>
      </c>
      <c r="N121" s="97" t="s">
        <v>8367</v>
      </c>
      <c r="O121" s="97" t="s">
        <v>8177</v>
      </c>
      <c r="P121" s="98">
        <v>84881279</v>
      </c>
      <c r="Q121" s="99">
        <v>9257981</v>
      </c>
      <c r="R121" s="100">
        <v>5723116</v>
      </c>
      <c r="S121" s="100">
        <v>4180119</v>
      </c>
      <c r="T121" s="100">
        <v>5190080</v>
      </c>
      <c r="U121" s="100"/>
      <c r="V121" s="100"/>
      <c r="W121" s="100"/>
      <c r="X121" s="100"/>
      <c r="Y121" s="100"/>
      <c r="Z121" s="100"/>
      <c r="AA121" s="101"/>
      <c r="AB121" s="102"/>
      <c r="AC121" s="103">
        <f>SUM(Tabla3[[#This Row],[ENERO]:[DICIEMBRE]])</f>
        <v>24351296</v>
      </c>
    </row>
    <row r="122" spans="1:29" ht="34.5" customHeight="1" x14ac:dyDescent="0.2">
      <c r="A122" s="88">
        <v>8</v>
      </c>
      <c r="B122" s="89" t="s">
        <v>8147</v>
      </c>
      <c r="C122" s="90">
        <v>20032</v>
      </c>
      <c r="D122" s="89" t="s">
        <v>8145</v>
      </c>
      <c r="E122" s="89" t="s">
        <v>8163</v>
      </c>
      <c r="F122" s="91">
        <v>738689003</v>
      </c>
      <c r="G122" s="92" t="s">
        <v>6492</v>
      </c>
      <c r="H122" s="93">
        <v>6979</v>
      </c>
      <c r="I122" s="94" t="s">
        <v>8149</v>
      </c>
      <c r="J122" s="93" t="s">
        <v>6358</v>
      </c>
      <c r="K122" s="89">
        <v>35</v>
      </c>
      <c r="L122" s="95">
        <v>1081222</v>
      </c>
      <c r="M122" s="96">
        <v>7</v>
      </c>
      <c r="N122" s="97" t="s">
        <v>8368</v>
      </c>
      <c r="O122" s="97" t="s">
        <v>8177</v>
      </c>
      <c r="P122" s="98">
        <v>84881244</v>
      </c>
      <c r="Q122" s="99">
        <v>5891442</v>
      </c>
      <c r="R122" s="100">
        <v>4039846</v>
      </c>
      <c r="S122" s="100">
        <v>3057939</v>
      </c>
      <c r="T122" s="100">
        <v>2721285</v>
      </c>
      <c r="U122" s="100"/>
      <c r="V122" s="100"/>
      <c r="W122" s="100"/>
      <c r="X122" s="100"/>
      <c r="Y122" s="100"/>
      <c r="Z122" s="100"/>
      <c r="AA122" s="101"/>
      <c r="AB122" s="102"/>
      <c r="AC122" s="103">
        <f>SUM(Tabla3[[#This Row],[ENERO]:[DICIEMBRE]])</f>
        <v>15710512</v>
      </c>
    </row>
    <row r="123" spans="1:29" ht="34.5" customHeight="1" x14ac:dyDescent="0.2">
      <c r="A123" s="88">
        <v>8</v>
      </c>
      <c r="B123" s="89" t="s">
        <v>8147</v>
      </c>
      <c r="C123" s="90">
        <v>20032</v>
      </c>
      <c r="D123" s="89" t="s">
        <v>8145</v>
      </c>
      <c r="E123" s="89" t="s">
        <v>8163</v>
      </c>
      <c r="F123" s="91">
        <v>713189006</v>
      </c>
      <c r="G123" s="92" t="s">
        <v>6487</v>
      </c>
      <c r="H123" s="93">
        <v>6911</v>
      </c>
      <c r="I123" s="94" t="s">
        <v>8149</v>
      </c>
      <c r="J123" s="93" t="s">
        <v>6351</v>
      </c>
      <c r="K123" s="89">
        <v>35</v>
      </c>
      <c r="L123" s="95">
        <v>1081223</v>
      </c>
      <c r="M123" s="96">
        <v>7</v>
      </c>
      <c r="N123" s="97" t="s">
        <v>8369</v>
      </c>
      <c r="O123" s="97" t="s">
        <v>8146</v>
      </c>
      <c r="P123" s="98">
        <v>545000030294</v>
      </c>
      <c r="Q123" s="99">
        <v>5891442</v>
      </c>
      <c r="R123" s="100">
        <v>4544827</v>
      </c>
      <c r="S123" s="100">
        <v>2552958</v>
      </c>
      <c r="T123" s="100">
        <v>2384631</v>
      </c>
      <c r="U123" s="100"/>
      <c r="V123" s="100"/>
      <c r="W123" s="100"/>
      <c r="X123" s="100"/>
      <c r="Y123" s="100"/>
      <c r="Z123" s="100"/>
      <c r="AA123" s="101"/>
      <c r="AB123" s="102"/>
      <c r="AC123" s="103">
        <f>SUM(Tabla3[[#This Row],[ENERO]:[DICIEMBRE]])</f>
        <v>15373858</v>
      </c>
    </row>
    <row r="124" spans="1:29" ht="34.5" customHeight="1" x14ac:dyDescent="0.2">
      <c r="A124" s="88">
        <v>8</v>
      </c>
      <c r="B124" s="89" t="s">
        <v>8147</v>
      </c>
      <c r="C124" s="90">
        <v>20032</v>
      </c>
      <c r="D124" s="89" t="s">
        <v>8145</v>
      </c>
      <c r="E124" s="89" t="s">
        <v>8163</v>
      </c>
      <c r="F124" s="91">
        <v>713189006</v>
      </c>
      <c r="G124" s="92" t="s">
        <v>6487</v>
      </c>
      <c r="H124" s="93">
        <v>6911</v>
      </c>
      <c r="I124" s="94" t="s">
        <v>8149</v>
      </c>
      <c r="J124" s="93" t="s">
        <v>8420</v>
      </c>
      <c r="K124" s="89">
        <v>45</v>
      </c>
      <c r="L124" s="95">
        <v>1080942</v>
      </c>
      <c r="M124" s="96">
        <v>7</v>
      </c>
      <c r="N124" s="97" t="s">
        <v>8421</v>
      </c>
      <c r="O124" s="97" t="s">
        <v>8146</v>
      </c>
      <c r="P124" s="98">
        <v>54500030294</v>
      </c>
      <c r="Q124" s="99"/>
      <c r="R124" s="100"/>
      <c r="S124" s="100">
        <v>4713154</v>
      </c>
      <c r="T124" s="100"/>
      <c r="U124" s="100"/>
      <c r="V124" s="100"/>
      <c r="W124" s="100"/>
      <c r="X124" s="100"/>
      <c r="Y124" s="100"/>
      <c r="Z124" s="100"/>
      <c r="AA124" s="101"/>
      <c r="AB124" s="102"/>
      <c r="AC124" s="103">
        <f>SUM(Tabla3[[#This Row],[ENERO]:[DICIEMBRE]])</f>
        <v>4713154</v>
      </c>
    </row>
    <row r="125" spans="1:29" ht="34.5" customHeight="1" x14ac:dyDescent="0.2">
      <c r="A125" s="88">
        <v>9</v>
      </c>
      <c r="B125" s="89" t="s">
        <v>8147</v>
      </c>
      <c r="C125" s="90">
        <v>20032</v>
      </c>
      <c r="D125" s="89" t="s">
        <v>8145</v>
      </c>
      <c r="E125" s="89" t="s">
        <v>8153</v>
      </c>
      <c r="F125" s="91">
        <v>735534009</v>
      </c>
      <c r="G125" s="92" t="s">
        <v>6491</v>
      </c>
      <c r="H125" s="93">
        <v>6971</v>
      </c>
      <c r="I125" s="94" t="s">
        <v>8149</v>
      </c>
      <c r="J125" s="93" t="s">
        <v>181</v>
      </c>
      <c r="K125" s="89">
        <v>25</v>
      </c>
      <c r="L125" s="95">
        <v>1090483</v>
      </c>
      <c r="M125" s="96">
        <v>11</v>
      </c>
      <c r="N125" s="97" t="s">
        <v>8249</v>
      </c>
      <c r="O125" s="97" t="s">
        <v>8151</v>
      </c>
      <c r="P125" s="98">
        <v>70028621</v>
      </c>
      <c r="Q125" s="99">
        <v>1533692</v>
      </c>
      <c r="R125" s="100">
        <v>1533692</v>
      </c>
      <c r="S125" s="100">
        <v>1769645</v>
      </c>
      <c r="T125" s="100">
        <v>1769645</v>
      </c>
      <c r="U125" s="100"/>
      <c r="V125" s="100"/>
      <c r="W125" s="100"/>
      <c r="X125" s="100"/>
      <c r="Y125" s="100"/>
      <c r="Z125" s="100"/>
      <c r="AA125" s="101"/>
      <c r="AB125" s="102"/>
      <c r="AC125" s="103">
        <f>SUM(Tabla3[[#This Row],[ENERO]:[DICIEMBRE]])</f>
        <v>6606674</v>
      </c>
    </row>
    <row r="126" spans="1:29" ht="34.5" customHeight="1" x14ac:dyDescent="0.2">
      <c r="A126" s="88">
        <v>9</v>
      </c>
      <c r="B126" s="89" t="s">
        <v>8147</v>
      </c>
      <c r="C126" s="90">
        <v>20032</v>
      </c>
      <c r="D126" s="89" t="s">
        <v>8145</v>
      </c>
      <c r="E126" s="89" t="s">
        <v>8155</v>
      </c>
      <c r="F126" s="91">
        <v>735534009</v>
      </c>
      <c r="G126" s="92" t="s">
        <v>6491</v>
      </c>
      <c r="H126" s="93">
        <v>6971</v>
      </c>
      <c r="I126" s="94" t="s">
        <v>8149</v>
      </c>
      <c r="J126" s="93" t="s">
        <v>181</v>
      </c>
      <c r="K126" s="89">
        <v>25</v>
      </c>
      <c r="L126" s="95">
        <v>1090484</v>
      </c>
      <c r="M126" s="96">
        <v>11</v>
      </c>
      <c r="N126" s="97" t="s">
        <v>8250</v>
      </c>
      <c r="O126" s="97" t="s">
        <v>8151</v>
      </c>
      <c r="P126" s="98">
        <v>70028621</v>
      </c>
      <c r="Q126" s="99">
        <v>1647666</v>
      </c>
      <c r="R126" s="100">
        <v>1797454</v>
      </c>
      <c r="S126" s="100">
        <v>1947241</v>
      </c>
      <c r="T126" s="100">
        <v>1947241</v>
      </c>
      <c r="U126" s="100"/>
      <c r="V126" s="100"/>
      <c r="W126" s="100"/>
      <c r="X126" s="100"/>
      <c r="Y126" s="100"/>
      <c r="Z126" s="100"/>
      <c r="AA126" s="101"/>
      <c r="AB126" s="102"/>
      <c r="AC126" s="103">
        <f>SUM(Tabla3[[#This Row],[ENERO]:[DICIEMBRE]])</f>
        <v>7339602</v>
      </c>
    </row>
    <row r="127" spans="1:29" ht="34.5" customHeight="1" x14ac:dyDescent="0.2">
      <c r="A127" s="88">
        <v>9</v>
      </c>
      <c r="B127" s="89" t="s">
        <v>8147</v>
      </c>
      <c r="C127" s="90">
        <v>20032</v>
      </c>
      <c r="D127" s="89" t="s">
        <v>8145</v>
      </c>
      <c r="E127" s="89" t="s">
        <v>8161</v>
      </c>
      <c r="F127" s="91">
        <v>735534009</v>
      </c>
      <c r="G127" s="92" t="s">
        <v>6491</v>
      </c>
      <c r="H127" s="93">
        <v>6971</v>
      </c>
      <c r="I127" s="94" t="s">
        <v>8149</v>
      </c>
      <c r="J127" s="93" t="s">
        <v>6381</v>
      </c>
      <c r="K127" s="89">
        <v>17</v>
      </c>
      <c r="L127" s="95">
        <v>1090503</v>
      </c>
      <c r="M127" s="96">
        <v>13</v>
      </c>
      <c r="N127" s="97" t="s">
        <v>8252</v>
      </c>
      <c r="O127" s="97" t="s">
        <v>8151</v>
      </c>
      <c r="P127" s="98">
        <v>70041903</v>
      </c>
      <c r="Q127" s="99">
        <v>1988744</v>
      </c>
      <c r="R127" s="100">
        <v>2113040</v>
      </c>
      <c r="S127" s="100">
        <v>2361633</v>
      </c>
      <c r="T127" s="100"/>
      <c r="U127" s="100"/>
      <c r="V127" s="100"/>
      <c r="W127" s="100"/>
      <c r="X127" s="100"/>
      <c r="Y127" s="100"/>
      <c r="Z127" s="100"/>
      <c r="AA127" s="101"/>
      <c r="AB127" s="102"/>
      <c r="AC127" s="103">
        <f>SUM(Tabla3[[#This Row],[ENERO]:[DICIEMBRE]])</f>
        <v>6463417</v>
      </c>
    </row>
    <row r="128" spans="1:29" ht="34.5" customHeight="1" x14ac:dyDescent="0.2">
      <c r="A128" s="88">
        <v>9</v>
      </c>
      <c r="B128" s="89" t="s">
        <v>8147</v>
      </c>
      <c r="C128" s="90">
        <v>20032</v>
      </c>
      <c r="D128" s="89" t="s">
        <v>8145</v>
      </c>
      <c r="E128" s="89" t="s">
        <v>8161</v>
      </c>
      <c r="F128" s="91">
        <v>738689003</v>
      </c>
      <c r="G128" s="92" t="s">
        <v>6492</v>
      </c>
      <c r="H128" s="93">
        <v>6979</v>
      </c>
      <c r="I128" s="94" t="s">
        <v>8149</v>
      </c>
      <c r="J128" s="93" t="s">
        <v>181</v>
      </c>
      <c r="K128" s="89">
        <v>37</v>
      </c>
      <c r="L128" s="95">
        <v>1090504</v>
      </c>
      <c r="M128" s="96">
        <v>13</v>
      </c>
      <c r="N128" s="97" t="s">
        <v>8253</v>
      </c>
      <c r="O128" s="97" t="s">
        <v>8152</v>
      </c>
      <c r="P128" s="98">
        <v>73546338</v>
      </c>
      <c r="Q128" s="99">
        <v>2734523</v>
      </c>
      <c r="R128" s="100">
        <v>2858819</v>
      </c>
      <c r="S128" s="100">
        <v>2983116</v>
      </c>
      <c r="T128" s="100"/>
      <c r="U128" s="100"/>
      <c r="V128" s="100"/>
      <c r="W128" s="100"/>
      <c r="X128" s="100"/>
      <c r="Y128" s="100"/>
      <c r="Z128" s="100"/>
      <c r="AA128" s="101"/>
      <c r="AB128" s="102"/>
      <c r="AC128" s="103">
        <f>SUM(Tabla3[[#This Row],[ENERO]:[DICIEMBRE]])</f>
        <v>8576458</v>
      </c>
    </row>
    <row r="129" spans="1:29" ht="34.5" customHeight="1" x14ac:dyDescent="0.2">
      <c r="A129" s="88">
        <v>9</v>
      </c>
      <c r="B129" s="89" t="s">
        <v>8147</v>
      </c>
      <c r="C129" s="90">
        <v>20032</v>
      </c>
      <c r="D129" s="89" t="s">
        <v>8145</v>
      </c>
      <c r="E129" s="89" t="s">
        <v>8160</v>
      </c>
      <c r="F129" s="91">
        <v>735534009</v>
      </c>
      <c r="G129" s="92" t="s">
        <v>6491</v>
      </c>
      <c r="H129" s="93">
        <v>6971</v>
      </c>
      <c r="I129" s="94" t="s">
        <v>8149</v>
      </c>
      <c r="J129" s="93" t="s">
        <v>6381</v>
      </c>
      <c r="K129" s="89">
        <v>10</v>
      </c>
      <c r="L129" s="95">
        <v>1090505</v>
      </c>
      <c r="M129" s="96">
        <v>12</v>
      </c>
      <c r="N129" s="97" t="s">
        <v>8254</v>
      </c>
      <c r="O129" s="97" t="s">
        <v>8151</v>
      </c>
      <c r="P129" s="98">
        <v>70043582</v>
      </c>
      <c r="Q129" s="99">
        <v>733981</v>
      </c>
      <c r="R129" s="100">
        <v>733981</v>
      </c>
      <c r="S129" s="100">
        <v>550486</v>
      </c>
      <c r="T129" s="100"/>
      <c r="U129" s="100"/>
      <c r="V129" s="100"/>
      <c r="W129" s="100"/>
      <c r="X129" s="100"/>
      <c r="Y129" s="100"/>
      <c r="Z129" s="100"/>
      <c r="AA129" s="101"/>
      <c r="AB129" s="102"/>
      <c r="AC129" s="103">
        <f>SUM(Tabla3[[#This Row],[ENERO]:[DICIEMBRE]])</f>
        <v>2018448</v>
      </c>
    </row>
    <row r="130" spans="1:29" ht="34.5" customHeight="1" x14ac:dyDescent="0.2">
      <c r="A130" s="88">
        <v>9</v>
      </c>
      <c r="B130" s="89" t="s">
        <v>8147</v>
      </c>
      <c r="C130" s="90">
        <v>20032</v>
      </c>
      <c r="D130" s="89" t="s">
        <v>8145</v>
      </c>
      <c r="E130" s="89" t="s">
        <v>8328</v>
      </c>
      <c r="F130" s="91">
        <v>700376001</v>
      </c>
      <c r="G130" s="92" t="s">
        <v>6683</v>
      </c>
      <c r="H130" s="93">
        <v>1800</v>
      </c>
      <c r="I130" s="94" t="s">
        <v>8149</v>
      </c>
      <c r="J130" s="93" t="s">
        <v>211</v>
      </c>
      <c r="K130" s="89">
        <v>80</v>
      </c>
      <c r="L130" s="95">
        <v>1090594</v>
      </c>
      <c r="M130" s="96">
        <v>0</v>
      </c>
      <c r="N130" s="97" t="s">
        <v>8257</v>
      </c>
      <c r="O130" s="97" t="s">
        <v>8151</v>
      </c>
      <c r="P130" s="98">
        <v>10549013</v>
      </c>
      <c r="Q130" s="99">
        <v>8685151</v>
      </c>
      <c r="R130" s="100">
        <v>11308873</v>
      </c>
      <c r="S130" s="100">
        <v>10567308</v>
      </c>
      <c r="T130" s="100">
        <v>10011134</v>
      </c>
      <c r="U130" s="100"/>
      <c r="V130" s="100"/>
      <c r="W130" s="100"/>
      <c r="X130" s="100"/>
      <c r="Y130" s="100"/>
      <c r="Z130" s="100"/>
      <c r="AA130" s="101"/>
      <c r="AB130" s="102"/>
      <c r="AC130" s="103">
        <f>SUM(Tabla3[[#This Row],[ENERO]:[DICIEMBRE]])</f>
        <v>40572466</v>
      </c>
    </row>
    <row r="131" spans="1:29" ht="34.5" customHeight="1" x14ac:dyDescent="0.2">
      <c r="A131" s="88">
        <v>9</v>
      </c>
      <c r="B131" s="89" t="s">
        <v>8147</v>
      </c>
      <c r="C131" s="90">
        <v>20032</v>
      </c>
      <c r="D131" s="89" t="s">
        <v>8145</v>
      </c>
      <c r="E131" s="89" t="s">
        <v>8148</v>
      </c>
      <c r="F131" s="91">
        <v>738689003</v>
      </c>
      <c r="G131" s="92" t="s">
        <v>6492</v>
      </c>
      <c r="H131" s="93">
        <v>6979</v>
      </c>
      <c r="I131" s="94" t="s">
        <v>8149</v>
      </c>
      <c r="J131" s="93" t="s">
        <v>181</v>
      </c>
      <c r="K131" s="89">
        <v>75</v>
      </c>
      <c r="L131" s="95">
        <v>1090645</v>
      </c>
      <c r="M131" s="96">
        <v>12</v>
      </c>
      <c r="N131" s="97" t="s">
        <v>8258</v>
      </c>
      <c r="O131" s="97" t="s">
        <v>8152</v>
      </c>
      <c r="P131" s="98">
        <v>32045537</v>
      </c>
      <c r="Q131" s="99">
        <v>15105069</v>
      </c>
      <c r="R131" s="100">
        <v>21544048</v>
      </c>
      <c r="S131" s="100">
        <v>17966838</v>
      </c>
      <c r="T131" s="100">
        <v>15105067</v>
      </c>
      <c r="U131" s="100"/>
      <c r="V131" s="100"/>
      <c r="W131" s="100"/>
      <c r="X131" s="100"/>
      <c r="Y131" s="100"/>
      <c r="Z131" s="100"/>
      <c r="AA131" s="101"/>
      <c r="AB131" s="102"/>
      <c r="AC131" s="103">
        <f>SUM(Tabla3[[#This Row],[ENERO]:[DICIEMBRE]])</f>
        <v>69721022</v>
      </c>
    </row>
    <row r="132" spans="1:29" ht="34.5" customHeight="1" x14ac:dyDescent="0.2">
      <c r="A132" s="88">
        <v>9</v>
      </c>
      <c r="B132" s="89" t="s">
        <v>8147</v>
      </c>
      <c r="C132" s="90">
        <v>20032</v>
      </c>
      <c r="D132" s="89" t="s">
        <v>8145</v>
      </c>
      <c r="E132" s="89" t="s">
        <v>8148</v>
      </c>
      <c r="F132" s="91">
        <v>735534009</v>
      </c>
      <c r="G132" s="92" t="s">
        <v>6491</v>
      </c>
      <c r="H132" s="93">
        <v>6971</v>
      </c>
      <c r="I132" s="94" t="s">
        <v>8149</v>
      </c>
      <c r="J132" s="93" t="s">
        <v>6381</v>
      </c>
      <c r="K132" s="89">
        <v>32</v>
      </c>
      <c r="L132" s="95">
        <v>1090646</v>
      </c>
      <c r="M132" s="96">
        <v>12</v>
      </c>
      <c r="N132" s="97" t="s">
        <v>8248</v>
      </c>
      <c r="O132" s="97" t="s">
        <v>8151</v>
      </c>
      <c r="P132" s="98">
        <v>70043051</v>
      </c>
      <c r="Q132" s="99">
        <v>2390658</v>
      </c>
      <c r="R132" s="100">
        <v>2867619</v>
      </c>
      <c r="S132" s="100">
        <v>2629139</v>
      </c>
      <c r="T132" s="100">
        <v>3106098</v>
      </c>
      <c r="U132" s="100"/>
      <c r="V132" s="100"/>
      <c r="W132" s="100"/>
      <c r="X132" s="100"/>
      <c r="Y132" s="100"/>
      <c r="Z132" s="100"/>
      <c r="AA132" s="101"/>
      <c r="AB132" s="102"/>
      <c r="AC132" s="103">
        <f>SUM(Tabla3[[#This Row],[ENERO]:[DICIEMBRE]])</f>
        <v>10993514</v>
      </c>
    </row>
    <row r="133" spans="1:29" ht="34.5" customHeight="1" x14ac:dyDescent="0.2">
      <c r="A133" s="88">
        <v>9</v>
      </c>
      <c r="B133" s="89" t="s">
        <v>8147</v>
      </c>
      <c r="C133" s="90">
        <v>20032</v>
      </c>
      <c r="D133" s="89" t="s">
        <v>8145</v>
      </c>
      <c r="E133" s="89" t="s">
        <v>8158</v>
      </c>
      <c r="F133" s="91">
        <v>735534009</v>
      </c>
      <c r="G133" s="92" t="s">
        <v>6491</v>
      </c>
      <c r="H133" s="93">
        <v>6971</v>
      </c>
      <c r="I133" s="94" t="s">
        <v>8149</v>
      </c>
      <c r="J133" s="93" t="s">
        <v>181</v>
      </c>
      <c r="K133" s="89">
        <v>75</v>
      </c>
      <c r="L133" s="95">
        <v>1090647</v>
      </c>
      <c r="M133" s="96">
        <v>15</v>
      </c>
      <c r="N133" s="97" t="s">
        <v>8251</v>
      </c>
      <c r="O133" s="97" t="s">
        <v>8151</v>
      </c>
      <c r="P133" s="98">
        <v>81765011</v>
      </c>
      <c r="Q133" s="99">
        <v>8757407</v>
      </c>
      <c r="R133" s="100">
        <v>9463562</v>
      </c>
      <c r="S133" s="100">
        <v>9463562</v>
      </c>
      <c r="T133" s="100">
        <v>9625779</v>
      </c>
      <c r="U133" s="100"/>
      <c r="V133" s="100"/>
      <c r="W133" s="100"/>
      <c r="X133" s="100"/>
      <c r="Y133" s="100"/>
      <c r="Z133" s="100"/>
      <c r="AA133" s="101"/>
      <c r="AB133" s="102"/>
      <c r="AC133" s="103">
        <f>SUM(Tabla3[[#This Row],[ENERO]:[DICIEMBRE]])</f>
        <v>37310310</v>
      </c>
    </row>
    <row r="134" spans="1:29" ht="34.5" customHeight="1" x14ac:dyDescent="0.2">
      <c r="A134" s="88">
        <v>9</v>
      </c>
      <c r="B134" s="89" t="s">
        <v>8147</v>
      </c>
      <c r="C134" s="90">
        <v>20032</v>
      </c>
      <c r="D134" s="89" t="s">
        <v>8145</v>
      </c>
      <c r="E134" s="89" t="s">
        <v>8165</v>
      </c>
      <c r="F134" s="91">
        <v>700376001</v>
      </c>
      <c r="G134" s="92" t="s">
        <v>6683</v>
      </c>
      <c r="H134" s="93">
        <v>1800</v>
      </c>
      <c r="I134" s="94" t="s">
        <v>8149</v>
      </c>
      <c r="J134" s="93" t="s">
        <v>181</v>
      </c>
      <c r="K134" s="89">
        <v>45</v>
      </c>
      <c r="L134" s="95">
        <v>1090648</v>
      </c>
      <c r="M134" s="96">
        <v>14</v>
      </c>
      <c r="N134" s="97" t="s">
        <v>8259</v>
      </c>
      <c r="O134" s="97" t="s">
        <v>8151</v>
      </c>
      <c r="P134" s="98">
        <v>70467102</v>
      </c>
      <c r="Q134" s="99">
        <v>2596006</v>
      </c>
      <c r="R134" s="100">
        <v>3244876</v>
      </c>
      <c r="S134" s="100">
        <v>4218181</v>
      </c>
      <c r="T134" s="100">
        <v>3893744</v>
      </c>
      <c r="U134" s="100"/>
      <c r="V134" s="100"/>
      <c r="W134" s="100"/>
      <c r="X134" s="100"/>
      <c r="Y134" s="100"/>
      <c r="Z134" s="100"/>
      <c r="AA134" s="101"/>
      <c r="AB134" s="102"/>
      <c r="AC134" s="103">
        <f>SUM(Tabla3[[#This Row],[ENERO]:[DICIEMBRE]])</f>
        <v>13952807</v>
      </c>
    </row>
    <row r="135" spans="1:29" ht="34.5" customHeight="1" x14ac:dyDescent="0.2">
      <c r="A135" s="88">
        <v>9</v>
      </c>
      <c r="B135" s="89" t="s">
        <v>8147</v>
      </c>
      <c r="C135" s="90">
        <v>20032</v>
      </c>
      <c r="D135" s="89" t="s">
        <v>8145</v>
      </c>
      <c r="E135" s="89" t="s">
        <v>8160</v>
      </c>
      <c r="F135" s="91">
        <v>700376001</v>
      </c>
      <c r="G135" s="92" t="s">
        <v>6683</v>
      </c>
      <c r="H135" s="93">
        <v>1800</v>
      </c>
      <c r="I135" s="94" t="s">
        <v>8149</v>
      </c>
      <c r="J135" s="93" t="s">
        <v>181</v>
      </c>
      <c r="K135" s="89">
        <v>46</v>
      </c>
      <c r="L135" s="95">
        <v>1090649</v>
      </c>
      <c r="M135" s="96">
        <v>12</v>
      </c>
      <c r="N135" s="97" t="s">
        <v>8260</v>
      </c>
      <c r="O135" s="97" t="s">
        <v>8151</v>
      </c>
      <c r="P135" s="98">
        <v>52292819</v>
      </c>
      <c r="Q135" s="99">
        <v>3969630</v>
      </c>
      <c r="R135" s="100">
        <v>4220987</v>
      </c>
      <c r="S135" s="100">
        <v>6606426</v>
      </c>
      <c r="T135" s="100">
        <v>6055943</v>
      </c>
      <c r="U135" s="100"/>
      <c r="V135" s="100"/>
      <c r="W135" s="100"/>
      <c r="X135" s="100"/>
      <c r="Y135" s="100"/>
      <c r="Z135" s="100"/>
      <c r="AA135" s="101"/>
      <c r="AB135" s="102"/>
      <c r="AC135" s="103">
        <f>SUM(Tabla3[[#This Row],[ENERO]:[DICIEMBRE]])</f>
        <v>20852986</v>
      </c>
    </row>
    <row r="136" spans="1:29" ht="34.5" customHeight="1" x14ac:dyDescent="0.2">
      <c r="A136" s="88">
        <v>9</v>
      </c>
      <c r="B136" s="89" t="s">
        <v>8147</v>
      </c>
      <c r="C136" s="90">
        <v>20032</v>
      </c>
      <c r="D136" s="89" t="s">
        <v>8145</v>
      </c>
      <c r="E136" s="89" t="s">
        <v>8163</v>
      </c>
      <c r="F136" s="91">
        <v>738689003</v>
      </c>
      <c r="G136" s="92" t="s">
        <v>6492</v>
      </c>
      <c r="H136" s="93">
        <v>6979</v>
      </c>
      <c r="I136" s="94" t="s">
        <v>8149</v>
      </c>
      <c r="J136" s="93" t="s">
        <v>181</v>
      </c>
      <c r="K136" s="89">
        <v>55</v>
      </c>
      <c r="L136" s="95">
        <v>1090663</v>
      </c>
      <c r="M136" s="96">
        <v>7</v>
      </c>
      <c r="N136" s="97" t="s">
        <v>8255</v>
      </c>
      <c r="O136" s="97" t="s">
        <v>8177</v>
      </c>
      <c r="P136" s="98">
        <v>75030576</v>
      </c>
      <c r="Q136" s="99">
        <v>9257981</v>
      </c>
      <c r="R136" s="100">
        <v>6396423</v>
      </c>
      <c r="S136" s="100">
        <v>3695228</v>
      </c>
      <c r="T136" s="100">
        <v>4853426</v>
      </c>
      <c r="U136" s="100"/>
      <c r="V136" s="100"/>
      <c r="W136" s="100"/>
      <c r="X136" s="100"/>
      <c r="Y136" s="100"/>
      <c r="Z136" s="100"/>
      <c r="AA136" s="101"/>
      <c r="AB136" s="102"/>
      <c r="AC136" s="103">
        <f>SUM(Tabla3[[#This Row],[ENERO]:[DICIEMBRE]])</f>
        <v>24203058</v>
      </c>
    </row>
    <row r="137" spans="1:29" ht="34.5" customHeight="1" x14ac:dyDescent="0.2">
      <c r="A137" s="88">
        <v>9</v>
      </c>
      <c r="B137" s="89" t="s">
        <v>8147</v>
      </c>
      <c r="C137" s="90">
        <v>20032</v>
      </c>
      <c r="D137" s="89" t="s">
        <v>8145</v>
      </c>
      <c r="E137" s="89" t="s">
        <v>8163</v>
      </c>
      <c r="F137" s="91">
        <v>650587340</v>
      </c>
      <c r="G137" s="92" t="s">
        <v>6496</v>
      </c>
      <c r="H137" s="93">
        <v>7473</v>
      </c>
      <c r="I137" s="94" t="s">
        <v>8149</v>
      </c>
      <c r="J137" s="93" t="s">
        <v>211</v>
      </c>
      <c r="K137" s="89">
        <v>25</v>
      </c>
      <c r="L137" s="95">
        <v>1090664</v>
      </c>
      <c r="M137" s="96">
        <v>7</v>
      </c>
      <c r="N137" s="97" t="s">
        <v>8370</v>
      </c>
      <c r="O137" s="97" t="s">
        <v>8177</v>
      </c>
      <c r="P137" s="98">
        <v>73391610</v>
      </c>
      <c r="Q137" s="99">
        <v>4208173</v>
      </c>
      <c r="R137" s="100">
        <v>2019923</v>
      </c>
      <c r="S137" s="100">
        <v>1150234</v>
      </c>
      <c r="T137" s="100">
        <v>1318561</v>
      </c>
      <c r="U137" s="100"/>
      <c r="V137" s="100"/>
      <c r="W137" s="100"/>
      <c r="X137" s="100"/>
      <c r="Y137" s="100"/>
      <c r="Z137" s="100"/>
      <c r="AA137" s="101"/>
      <c r="AB137" s="102"/>
      <c r="AC137" s="103">
        <f>SUM(Tabla3[[#This Row],[ENERO]:[DICIEMBRE]])</f>
        <v>8696891</v>
      </c>
    </row>
    <row r="138" spans="1:29" ht="34.5" customHeight="1" x14ac:dyDescent="0.2">
      <c r="A138" s="88">
        <v>9</v>
      </c>
      <c r="B138" s="89" t="s">
        <v>8147</v>
      </c>
      <c r="C138" s="90">
        <v>20032</v>
      </c>
      <c r="D138" s="89" t="s">
        <v>8145</v>
      </c>
      <c r="E138" s="89" t="s">
        <v>8163</v>
      </c>
      <c r="F138" s="91">
        <v>650587340</v>
      </c>
      <c r="G138" s="92" t="s">
        <v>6496</v>
      </c>
      <c r="H138" s="93">
        <v>7473</v>
      </c>
      <c r="I138" s="94" t="s">
        <v>8149</v>
      </c>
      <c r="J138" s="93" t="s">
        <v>6384</v>
      </c>
      <c r="K138" s="89">
        <v>25</v>
      </c>
      <c r="L138" s="95">
        <v>1090665</v>
      </c>
      <c r="M138" s="96">
        <v>7</v>
      </c>
      <c r="N138" s="97" t="s">
        <v>8256</v>
      </c>
      <c r="O138" s="97" t="s">
        <v>8177</v>
      </c>
      <c r="P138" s="98">
        <v>73391598</v>
      </c>
      <c r="Q138" s="99">
        <v>4208173</v>
      </c>
      <c r="R138" s="100">
        <v>2693231</v>
      </c>
      <c r="S138" s="100">
        <v>1655215</v>
      </c>
      <c r="T138" s="100">
        <v>2496849</v>
      </c>
      <c r="U138" s="100"/>
      <c r="V138" s="100"/>
      <c r="W138" s="100"/>
      <c r="X138" s="100"/>
      <c r="Y138" s="100"/>
      <c r="Z138" s="100"/>
      <c r="AA138" s="101"/>
      <c r="AB138" s="102"/>
      <c r="AC138" s="103">
        <f>SUM(Tabla3[[#This Row],[ENERO]:[DICIEMBRE]])</f>
        <v>11053468</v>
      </c>
    </row>
    <row r="139" spans="1:29" ht="34.5" customHeight="1" x14ac:dyDescent="0.2">
      <c r="A139" s="88">
        <v>9</v>
      </c>
      <c r="B139" s="89" t="s">
        <v>8147</v>
      </c>
      <c r="C139" s="90">
        <v>20032</v>
      </c>
      <c r="D139" s="89" t="s">
        <v>8145</v>
      </c>
      <c r="E139" s="89" t="s">
        <v>8163</v>
      </c>
      <c r="F139" s="91">
        <v>650587340</v>
      </c>
      <c r="G139" s="92" t="s">
        <v>6496</v>
      </c>
      <c r="H139" s="93">
        <v>7473</v>
      </c>
      <c r="I139" s="94" t="s">
        <v>8149</v>
      </c>
      <c r="J139" s="93" t="s">
        <v>6384</v>
      </c>
      <c r="K139" s="89">
        <v>70</v>
      </c>
      <c r="L139" s="95">
        <v>1090515</v>
      </c>
      <c r="M139" s="96">
        <v>7</v>
      </c>
      <c r="N139" s="97" t="s">
        <v>8256</v>
      </c>
      <c r="O139" s="97" t="s">
        <v>8152</v>
      </c>
      <c r="P139" s="98">
        <v>73391598</v>
      </c>
      <c r="Q139" s="99"/>
      <c r="R139" s="100">
        <v>2188250</v>
      </c>
      <c r="S139" s="100"/>
      <c r="T139" s="100"/>
      <c r="U139" s="100"/>
      <c r="V139" s="100"/>
      <c r="W139" s="100"/>
      <c r="X139" s="100"/>
      <c r="Y139" s="100"/>
      <c r="Z139" s="100"/>
      <c r="AA139" s="101"/>
      <c r="AB139" s="102"/>
      <c r="AC139" s="103">
        <f>SUM(Tabla3[[#This Row],[ENERO]:[DICIEMBRE]])</f>
        <v>2188250</v>
      </c>
    </row>
    <row r="140" spans="1:29" ht="34.5" customHeight="1" x14ac:dyDescent="0.2">
      <c r="A140" s="88">
        <v>9</v>
      </c>
      <c r="B140" s="89" t="s">
        <v>8147</v>
      </c>
      <c r="C140" s="90">
        <v>20032</v>
      </c>
      <c r="D140" s="89" t="s">
        <v>8145</v>
      </c>
      <c r="E140" s="89" t="s">
        <v>8163</v>
      </c>
      <c r="F140" s="91">
        <v>738689003</v>
      </c>
      <c r="G140" s="92" t="s">
        <v>6492</v>
      </c>
      <c r="H140" s="93">
        <v>6979</v>
      </c>
      <c r="I140" s="94" t="s">
        <v>8149</v>
      </c>
      <c r="J140" s="93" t="s">
        <v>181</v>
      </c>
      <c r="K140" s="89">
        <v>55</v>
      </c>
      <c r="L140" s="95">
        <v>1090508</v>
      </c>
      <c r="M140" s="96">
        <v>7</v>
      </c>
      <c r="N140" s="97" t="s">
        <v>8255</v>
      </c>
      <c r="O140" s="97" t="s">
        <v>8152</v>
      </c>
      <c r="P140" s="98">
        <v>73546494</v>
      </c>
      <c r="Q140" s="99"/>
      <c r="R140" s="100">
        <v>7238058</v>
      </c>
      <c r="S140" s="100"/>
      <c r="T140" s="100"/>
      <c r="U140" s="100"/>
      <c r="V140" s="100"/>
      <c r="W140" s="100"/>
      <c r="X140" s="100"/>
      <c r="Y140" s="100"/>
      <c r="Z140" s="100"/>
      <c r="AA140" s="101"/>
      <c r="AB140" s="102"/>
      <c r="AC140" s="103">
        <f>SUM(Tabla3[[#This Row],[ENERO]:[DICIEMBRE]])</f>
        <v>7238058</v>
      </c>
    </row>
    <row r="141" spans="1:29" ht="34.5" customHeight="1" x14ac:dyDescent="0.2">
      <c r="A141" s="88">
        <v>9</v>
      </c>
      <c r="B141" s="89" t="s">
        <v>8147</v>
      </c>
      <c r="C141" s="90">
        <v>20032</v>
      </c>
      <c r="D141" s="89" t="s">
        <v>8145</v>
      </c>
      <c r="E141" s="89" t="s">
        <v>8163</v>
      </c>
      <c r="F141" s="91">
        <v>650587340</v>
      </c>
      <c r="G141" s="92" t="s">
        <v>6496</v>
      </c>
      <c r="H141" s="93">
        <v>7473</v>
      </c>
      <c r="I141" s="94" t="s">
        <v>8149</v>
      </c>
      <c r="J141" s="93" t="s">
        <v>6384</v>
      </c>
      <c r="K141" s="89">
        <v>30</v>
      </c>
      <c r="L141" s="95">
        <v>1090516</v>
      </c>
      <c r="M141" s="96">
        <v>7</v>
      </c>
      <c r="N141" s="97" t="s">
        <v>8500</v>
      </c>
      <c r="O141" s="97" t="s">
        <v>8152</v>
      </c>
      <c r="P141" s="98">
        <v>73391610</v>
      </c>
      <c r="Q141" s="99"/>
      <c r="R141" s="100">
        <v>2524904</v>
      </c>
      <c r="S141" s="100"/>
      <c r="T141" s="100"/>
      <c r="U141" s="100"/>
      <c r="V141" s="100"/>
      <c r="W141" s="100"/>
      <c r="X141" s="100"/>
      <c r="Y141" s="100"/>
      <c r="Z141" s="100"/>
      <c r="AA141" s="101"/>
      <c r="AB141" s="102"/>
      <c r="AC141" s="103">
        <f>SUM(Tabla3[[#This Row],[ENERO]:[DICIEMBRE]])</f>
        <v>2524904</v>
      </c>
    </row>
    <row r="142" spans="1:29" ht="34.5" customHeight="1" x14ac:dyDescent="0.2">
      <c r="A142" s="88">
        <v>10</v>
      </c>
      <c r="B142" s="89" t="s">
        <v>8147</v>
      </c>
      <c r="C142" s="90">
        <v>20032</v>
      </c>
      <c r="D142" s="89" t="s">
        <v>8145</v>
      </c>
      <c r="E142" s="89" t="s">
        <v>8148</v>
      </c>
      <c r="F142" s="91">
        <v>700376001</v>
      </c>
      <c r="G142" s="92" t="s">
        <v>6683</v>
      </c>
      <c r="H142" s="93">
        <v>1800</v>
      </c>
      <c r="I142" s="94" t="s">
        <v>8149</v>
      </c>
      <c r="J142" s="93" t="s">
        <v>6364</v>
      </c>
      <c r="K142" s="89">
        <v>70</v>
      </c>
      <c r="L142" s="95">
        <v>1100404</v>
      </c>
      <c r="M142" s="96">
        <v>12</v>
      </c>
      <c r="N142" s="97" t="s">
        <v>8261</v>
      </c>
      <c r="O142" s="97" t="s">
        <v>8151</v>
      </c>
      <c r="P142" s="98">
        <v>10577122</v>
      </c>
      <c r="Q142" s="99">
        <v>4769614</v>
      </c>
      <c r="R142" s="100"/>
      <c r="S142" s="100"/>
      <c r="T142" s="100"/>
      <c r="U142" s="100"/>
      <c r="V142" s="100"/>
      <c r="W142" s="100"/>
      <c r="X142" s="100"/>
      <c r="Y142" s="100"/>
      <c r="Z142" s="100"/>
      <c r="AA142" s="101"/>
      <c r="AB142" s="102"/>
      <c r="AC142" s="103">
        <f>SUM(Tabla3[[#This Row],[ENERO]:[DICIEMBRE]])</f>
        <v>4769614</v>
      </c>
    </row>
    <row r="143" spans="1:29" ht="34.5" customHeight="1" x14ac:dyDescent="0.2">
      <c r="A143" s="88">
        <v>10</v>
      </c>
      <c r="B143" s="89" t="s">
        <v>8147</v>
      </c>
      <c r="C143" s="90">
        <v>20032</v>
      </c>
      <c r="D143" s="89" t="s">
        <v>8145</v>
      </c>
      <c r="E143" s="89" t="s">
        <v>8153</v>
      </c>
      <c r="F143" s="91">
        <v>700376001</v>
      </c>
      <c r="G143" s="92" t="s">
        <v>6683</v>
      </c>
      <c r="H143" s="93">
        <v>1800</v>
      </c>
      <c r="I143" s="94" t="s">
        <v>8149</v>
      </c>
      <c r="J143" s="93" t="s">
        <v>6364</v>
      </c>
      <c r="K143" s="89">
        <v>30</v>
      </c>
      <c r="L143" s="95">
        <v>1100510</v>
      </c>
      <c r="M143" s="96">
        <v>11</v>
      </c>
      <c r="N143" s="97" t="s">
        <v>8262</v>
      </c>
      <c r="O143" s="97" t="s">
        <v>8151</v>
      </c>
      <c r="P143" s="98">
        <v>61511846</v>
      </c>
      <c r="Q143" s="99">
        <v>2477503</v>
      </c>
      <c r="R143" s="100">
        <v>2477503</v>
      </c>
      <c r="S143" s="100">
        <v>2005598</v>
      </c>
      <c r="T143" s="100">
        <v>2359527</v>
      </c>
      <c r="U143" s="100"/>
      <c r="V143" s="100"/>
      <c r="W143" s="100"/>
      <c r="X143" s="100"/>
      <c r="Y143" s="100"/>
      <c r="Z143" s="100"/>
      <c r="AA143" s="101"/>
      <c r="AB143" s="102"/>
      <c r="AC143" s="103">
        <f>SUM(Tabla3[[#This Row],[ENERO]:[DICIEMBRE]])</f>
        <v>9320131</v>
      </c>
    </row>
    <row r="144" spans="1:29" ht="34.5" customHeight="1" x14ac:dyDescent="0.2">
      <c r="A144" s="88">
        <v>10</v>
      </c>
      <c r="B144" s="89" t="s">
        <v>8147</v>
      </c>
      <c r="C144" s="90">
        <v>20032</v>
      </c>
      <c r="D144" s="89" t="s">
        <v>8145</v>
      </c>
      <c r="E144" s="89" t="s">
        <v>8155</v>
      </c>
      <c r="F144" s="91">
        <v>700376001</v>
      </c>
      <c r="G144" s="92" t="s">
        <v>6683</v>
      </c>
      <c r="H144" s="93">
        <v>1800</v>
      </c>
      <c r="I144" s="94" t="s">
        <v>8149</v>
      </c>
      <c r="J144" s="93" t="s">
        <v>6364</v>
      </c>
      <c r="K144" s="89">
        <v>30</v>
      </c>
      <c r="L144" s="95">
        <v>1100511</v>
      </c>
      <c r="M144" s="96">
        <v>11</v>
      </c>
      <c r="N144" s="97" t="s">
        <v>8263</v>
      </c>
      <c r="O144" s="97" t="s">
        <v>8151</v>
      </c>
      <c r="P144" s="98">
        <v>61511846</v>
      </c>
      <c r="Q144" s="99">
        <v>2696180</v>
      </c>
      <c r="R144" s="100">
        <v>2097029</v>
      </c>
      <c r="S144" s="100">
        <v>1797454</v>
      </c>
      <c r="T144" s="100">
        <v>2246817</v>
      </c>
      <c r="U144" s="100"/>
      <c r="V144" s="100"/>
      <c r="W144" s="100"/>
      <c r="X144" s="100"/>
      <c r="Y144" s="100"/>
      <c r="Z144" s="100"/>
      <c r="AA144" s="101"/>
      <c r="AB144" s="102"/>
      <c r="AC144" s="103">
        <f>SUM(Tabla3[[#This Row],[ENERO]:[DICIEMBRE]])</f>
        <v>8837480</v>
      </c>
    </row>
    <row r="145" spans="1:29" ht="34.5" customHeight="1" x14ac:dyDescent="0.2">
      <c r="A145" s="88">
        <v>10</v>
      </c>
      <c r="B145" s="89" t="s">
        <v>8147</v>
      </c>
      <c r="C145" s="90">
        <v>20032</v>
      </c>
      <c r="D145" s="89" t="s">
        <v>8145</v>
      </c>
      <c r="E145" s="89" t="s">
        <v>8158</v>
      </c>
      <c r="F145" s="91">
        <v>700376001</v>
      </c>
      <c r="G145" s="92" t="s">
        <v>6683</v>
      </c>
      <c r="H145" s="93">
        <v>1800</v>
      </c>
      <c r="I145" s="94" t="s">
        <v>8149</v>
      </c>
      <c r="J145" s="93" t="s">
        <v>6364</v>
      </c>
      <c r="K145" s="89">
        <v>100</v>
      </c>
      <c r="L145" s="95">
        <v>1100525</v>
      </c>
      <c r="M145" s="96">
        <v>15</v>
      </c>
      <c r="N145" s="97" t="s">
        <v>8264</v>
      </c>
      <c r="O145" s="97" t="s">
        <v>8151</v>
      </c>
      <c r="P145" s="98">
        <v>35401249</v>
      </c>
      <c r="Q145" s="99">
        <v>973305</v>
      </c>
      <c r="R145" s="100"/>
      <c r="S145" s="100"/>
      <c r="T145" s="100">
        <v>179292</v>
      </c>
      <c r="U145" s="100"/>
      <c r="V145" s="100"/>
      <c r="W145" s="100"/>
      <c r="X145" s="100"/>
      <c r="Y145" s="100"/>
      <c r="Z145" s="100"/>
      <c r="AA145" s="101"/>
      <c r="AB145" s="102"/>
      <c r="AC145" s="103">
        <f>SUM(Tabla3[[#This Row],[ENERO]:[DICIEMBRE]])</f>
        <v>1152597</v>
      </c>
    </row>
    <row r="146" spans="1:29" ht="34.5" customHeight="1" x14ac:dyDescent="0.2">
      <c r="A146" s="88">
        <v>10</v>
      </c>
      <c r="B146" s="89" t="s">
        <v>8147</v>
      </c>
      <c r="C146" s="90">
        <v>20032</v>
      </c>
      <c r="D146" s="89" t="s">
        <v>8145</v>
      </c>
      <c r="E146" s="89" t="s">
        <v>8148</v>
      </c>
      <c r="F146" s="91">
        <v>741504006</v>
      </c>
      <c r="G146" s="92" t="s">
        <v>6493</v>
      </c>
      <c r="H146" s="93">
        <v>6999</v>
      </c>
      <c r="I146" s="94" t="s">
        <v>8149</v>
      </c>
      <c r="J146" s="93" t="s">
        <v>6355</v>
      </c>
      <c r="K146" s="89">
        <v>20</v>
      </c>
      <c r="L146" s="95">
        <v>1100542</v>
      </c>
      <c r="M146" s="96">
        <v>12</v>
      </c>
      <c r="N146" s="97" t="s">
        <v>8265</v>
      </c>
      <c r="O146" s="97" t="s">
        <v>8146</v>
      </c>
      <c r="P146" s="98">
        <v>61500003820</v>
      </c>
      <c r="Q146" s="99">
        <v>4284285</v>
      </c>
      <c r="R146" s="100"/>
      <c r="S146" s="100"/>
      <c r="T146" s="100"/>
      <c r="U146" s="100"/>
      <c r="V146" s="100"/>
      <c r="W146" s="100"/>
      <c r="X146" s="100"/>
      <c r="Y146" s="100"/>
      <c r="Z146" s="100"/>
      <c r="AA146" s="101"/>
      <c r="AB146" s="102"/>
      <c r="AC146" s="103">
        <f>SUM(Tabla3[[#This Row],[ENERO]:[DICIEMBRE]])</f>
        <v>4284285</v>
      </c>
    </row>
    <row r="147" spans="1:29" ht="34.5" customHeight="1" x14ac:dyDescent="0.2">
      <c r="A147" s="88">
        <v>10</v>
      </c>
      <c r="B147" s="89" t="s">
        <v>8147</v>
      </c>
      <c r="C147" s="90">
        <v>20032</v>
      </c>
      <c r="D147" s="89" t="s">
        <v>8145</v>
      </c>
      <c r="E147" s="89" t="s">
        <v>8160</v>
      </c>
      <c r="F147" s="91">
        <v>741504006</v>
      </c>
      <c r="G147" s="92" t="s">
        <v>6493</v>
      </c>
      <c r="H147" s="93">
        <v>6999</v>
      </c>
      <c r="I147" s="94" t="s">
        <v>8149</v>
      </c>
      <c r="J147" s="93" t="s">
        <v>6355</v>
      </c>
      <c r="K147" s="89">
        <v>10</v>
      </c>
      <c r="L147" s="95">
        <v>1100548</v>
      </c>
      <c r="M147" s="96">
        <v>12</v>
      </c>
      <c r="N147" s="97" t="s">
        <v>8266</v>
      </c>
      <c r="O147" s="97" t="s">
        <v>8146</v>
      </c>
      <c r="P147" s="98">
        <v>61500003960</v>
      </c>
      <c r="Q147" s="99">
        <v>366991</v>
      </c>
      <c r="R147" s="100"/>
      <c r="S147" s="100"/>
      <c r="T147" s="100"/>
      <c r="U147" s="100"/>
      <c r="V147" s="100"/>
      <c r="W147" s="100"/>
      <c r="X147" s="100"/>
      <c r="Y147" s="100"/>
      <c r="Z147" s="100"/>
      <c r="AA147" s="101"/>
      <c r="AB147" s="102"/>
      <c r="AC147" s="103">
        <f>SUM(Tabla3[[#This Row],[ENERO]:[DICIEMBRE]])</f>
        <v>366991</v>
      </c>
    </row>
    <row r="148" spans="1:29" ht="34.5" customHeight="1" x14ac:dyDescent="0.2">
      <c r="A148" s="88">
        <v>10</v>
      </c>
      <c r="B148" s="89" t="s">
        <v>8147</v>
      </c>
      <c r="C148" s="90">
        <v>20032</v>
      </c>
      <c r="D148" s="89" t="s">
        <v>8145</v>
      </c>
      <c r="E148" s="89" t="s">
        <v>8161</v>
      </c>
      <c r="F148" s="91">
        <v>741504006</v>
      </c>
      <c r="G148" s="92" t="s">
        <v>6493</v>
      </c>
      <c r="H148" s="93">
        <v>6999</v>
      </c>
      <c r="I148" s="94" t="s">
        <v>8149</v>
      </c>
      <c r="J148" s="93" t="s">
        <v>6355</v>
      </c>
      <c r="K148" s="89">
        <v>15</v>
      </c>
      <c r="L148" s="95">
        <v>1100549</v>
      </c>
      <c r="M148" s="96">
        <v>13</v>
      </c>
      <c r="N148" s="97" t="s">
        <v>8267</v>
      </c>
      <c r="O148" s="97" t="s">
        <v>8146</v>
      </c>
      <c r="P148" s="98">
        <v>61500003846</v>
      </c>
      <c r="Q148" s="99">
        <v>372889</v>
      </c>
      <c r="R148" s="100"/>
      <c r="S148" s="100"/>
      <c r="T148" s="100"/>
      <c r="U148" s="100"/>
      <c r="V148" s="100"/>
      <c r="W148" s="100"/>
      <c r="X148" s="100"/>
      <c r="Y148" s="100"/>
      <c r="Z148" s="100"/>
      <c r="AA148" s="101"/>
      <c r="AB148" s="102"/>
      <c r="AC148" s="103">
        <f>SUM(Tabla3[[#This Row],[ENERO]:[DICIEMBRE]])</f>
        <v>372889</v>
      </c>
    </row>
    <row r="149" spans="1:29" ht="34.5" customHeight="1" x14ac:dyDescent="0.2">
      <c r="A149" s="88">
        <v>10</v>
      </c>
      <c r="B149" s="89" t="s">
        <v>8147</v>
      </c>
      <c r="C149" s="90">
        <v>20032</v>
      </c>
      <c r="D149" s="89" t="s">
        <v>8145</v>
      </c>
      <c r="E149" s="89" t="s">
        <v>8165</v>
      </c>
      <c r="F149" s="91">
        <v>700376001</v>
      </c>
      <c r="G149" s="92" t="s">
        <v>6683</v>
      </c>
      <c r="H149" s="93">
        <v>1800</v>
      </c>
      <c r="I149" s="94" t="s">
        <v>8149</v>
      </c>
      <c r="J149" s="93" t="s">
        <v>6364</v>
      </c>
      <c r="K149" s="89">
        <v>95</v>
      </c>
      <c r="L149" s="95">
        <v>1100558</v>
      </c>
      <c r="M149" s="96">
        <v>14</v>
      </c>
      <c r="N149" s="97" t="s">
        <v>8268</v>
      </c>
      <c r="O149" s="97" t="s">
        <v>8151</v>
      </c>
      <c r="P149" s="98">
        <v>10577173</v>
      </c>
      <c r="Q149" s="99">
        <v>2595479</v>
      </c>
      <c r="R149" s="100"/>
      <c r="S149" s="100"/>
      <c r="T149" s="100"/>
      <c r="U149" s="100"/>
      <c r="V149" s="100"/>
      <c r="W149" s="100"/>
      <c r="X149" s="100"/>
      <c r="Y149" s="100"/>
      <c r="Z149" s="100"/>
      <c r="AA149" s="101"/>
      <c r="AB149" s="102"/>
      <c r="AC149" s="103">
        <f>SUM(Tabla3[[#This Row],[ENERO]:[DICIEMBRE]])</f>
        <v>2595479</v>
      </c>
    </row>
    <row r="150" spans="1:29" ht="34.5" customHeight="1" x14ac:dyDescent="0.2">
      <c r="A150" s="88">
        <v>10</v>
      </c>
      <c r="B150" s="89" t="s">
        <v>8147</v>
      </c>
      <c r="C150" s="90">
        <v>20032</v>
      </c>
      <c r="D150" s="89" t="s">
        <v>8145</v>
      </c>
      <c r="E150" s="89" t="s">
        <v>8165</v>
      </c>
      <c r="F150" s="91">
        <v>700376001</v>
      </c>
      <c r="G150" s="92" t="s">
        <v>6683</v>
      </c>
      <c r="H150" s="93">
        <v>1800</v>
      </c>
      <c r="I150" s="94" t="s">
        <v>8149</v>
      </c>
      <c r="J150" s="93" t="s">
        <v>6355</v>
      </c>
      <c r="K150" s="89">
        <v>30</v>
      </c>
      <c r="L150" s="95">
        <v>1100575</v>
      </c>
      <c r="M150" s="96">
        <v>14</v>
      </c>
      <c r="N150" s="97" t="s">
        <v>8269</v>
      </c>
      <c r="O150" s="97" t="s">
        <v>8151</v>
      </c>
      <c r="P150" s="98">
        <v>10577238</v>
      </c>
      <c r="Q150" s="99">
        <v>2432435</v>
      </c>
      <c r="R150" s="100"/>
      <c r="S150" s="100"/>
      <c r="T150" s="100"/>
      <c r="U150" s="100"/>
      <c r="V150" s="100"/>
      <c r="W150" s="100"/>
      <c r="X150" s="100"/>
      <c r="Y150" s="100"/>
      <c r="Z150" s="100"/>
      <c r="AA150" s="101"/>
      <c r="AB150" s="102"/>
      <c r="AC150" s="103">
        <f>SUM(Tabla3[[#This Row],[ENERO]:[DICIEMBRE]])</f>
        <v>2432435</v>
      </c>
    </row>
    <row r="151" spans="1:29" ht="34.5" customHeight="1" x14ac:dyDescent="0.2">
      <c r="A151" s="88">
        <v>10</v>
      </c>
      <c r="B151" s="89" t="s">
        <v>8147</v>
      </c>
      <c r="C151" s="90">
        <v>20032</v>
      </c>
      <c r="D151" s="89" t="s">
        <v>8145</v>
      </c>
      <c r="E151" s="89" t="s">
        <v>8328</v>
      </c>
      <c r="F151" s="91">
        <v>700376001</v>
      </c>
      <c r="G151" s="92" t="s">
        <v>6683</v>
      </c>
      <c r="H151" s="93">
        <v>1800</v>
      </c>
      <c r="I151" s="94" t="s">
        <v>8149</v>
      </c>
      <c r="J151" s="93" t="s">
        <v>6342</v>
      </c>
      <c r="K151" s="89">
        <v>100</v>
      </c>
      <c r="L151" s="95">
        <v>1100700</v>
      </c>
      <c r="M151" s="96">
        <v>0</v>
      </c>
      <c r="N151" s="97" t="s">
        <v>8270</v>
      </c>
      <c r="O151" s="97" t="s">
        <v>8151</v>
      </c>
      <c r="P151" s="98">
        <v>35401222</v>
      </c>
      <c r="Q151" s="99">
        <v>11207215</v>
      </c>
      <c r="R151" s="100">
        <v>13162787</v>
      </c>
      <c r="S151" s="100">
        <v>13162787</v>
      </c>
      <c r="T151" s="100">
        <v>12606612</v>
      </c>
      <c r="U151" s="100"/>
      <c r="V151" s="100"/>
      <c r="W151" s="100"/>
      <c r="X151" s="100"/>
      <c r="Y151" s="100"/>
      <c r="Z151" s="100"/>
      <c r="AA151" s="101"/>
      <c r="AB151" s="102"/>
      <c r="AC151" s="103">
        <f>SUM(Tabla3[[#This Row],[ENERO]:[DICIEMBRE]])</f>
        <v>50139401</v>
      </c>
    </row>
    <row r="152" spans="1:29" ht="34.5" customHeight="1" x14ac:dyDescent="0.2">
      <c r="A152" s="88">
        <v>10</v>
      </c>
      <c r="B152" s="89" t="s">
        <v>8147</v>
      </c>
      <c r="C152" s="90">
        <v>20032</v>
      </c>
      <c r="D152" s="89" t="s">
        <v>8145</v>
      </c>
      <c r="E152" s="89" t="s">
        <v>8163</v>
      </c>
      <c r="F152" s="91">
        <v>650587340</v>
      </c>
      <c r="G152" s="92" t="s">
        <v>6496</v>
      </c>
      <c r="H152" s="93">
        <v>7473</v>
      </c>
      <c r="I152" s="94" t="s">
        <v>8149</v>
      </c>
      <c r="J152" s="93" t="s">
        <v>6364</v>
      </c>
      <c r="K152" s="89">
        <v>20</v>
      </c>
      <c r="L152" s="95">
        <v>1100754</v>
      </c>
      <c r="M152" s="96">
        <v>7</v>
      </c>
      <c r="N152" s="97" t="s">
        <v>8357</v>
      </c>
      <c r="O152" s="97" t="s">
        <v>8152</v>
      </c>
      <c r="P152" s="98">
        <v>71684547</v>
      </c>
      <c r="Q152" s="99">
        <v>1514943</v>
      </c>
      <c r="R152" s="100"/>
      <c r="S152" s="100">
        <v>823175</v>
      </c>
      <c r="T152" s="100">
        <v>654848</v>
      </c>
      <c r="U152" s="100"/>
      <c r="V152" s="100"/>
      <c r="W152" s="100"/>
      <c r="X152" s="100"/>
      <c r="Y152" s="100"/>
      <c r="Z152" s="100"/>
      <c r="AA152" s="101"/>
      <c r="AB152" s="102"/>
      <c r="AC152" s="103">
        <f>SUM(Tabla3[[#This Row],[ENERO]:[DICIEMBRE]])</f>
        <v>2992966</v>
      </c>
    </row>
    <row r="153" spans="1:29" ht="34.5" customHeight="1" x14ac:dyDescent="0.2">
      <c r="A153" s="88">
        <v>10</v>
      </c>
      <c r="B153" s="89" t="s">
        <v>8147</v>
      </c>
      <c r="C153" s="90">
        <v>20032</v>
      </c>
      <c r="D153" s="89" t="s">
        <v>8145</v>
      </c>
      <c r="E153" s="89" t="s">
        <v>8328</v>
      </c>
      <c r="F153" s="91">
        <v>700376001</v>
      </c>
      <c r="G153" s="92" t="s">
        <v>6683</v>
      </c>
      <c r="H153" s="93">
        <v>1800</v>
      </c>
      <c r="I153" s="94" t="s">
        <v>8149</v>
      </c>
      <c r="J153" s="93" t="s">
        <v>6364</v>
      </c>
      <c r="K153" s="89">
        <v>120</v>
      </c>
      <c r="L153" s="95">
        <v>1100755</v>
      </c>
      <c r="M153" s="96">
        <v>0</v>
      </c>
      <c r="N153" s="97" t="s">
        <v>8358</v>
      </c>
      <c r="O153" s="97" t="s">
        <v>8151</v>
      </c>
      <c r="P153" s="98">
        <v>10577173</v>
      </c>
      <c r="Q153" s="99">
        <v>20754202</v>
      </c>
      <c r="R153" s="100">
        <v>41034892</v>
      </c>
      <c r="S153" s="100">
        <v>18787929</v>
      </c>
      <c r="T153" s="100"/>
      <c r="U153" s="100"/>
      <c r="V153" s="100"/>
      <c r="W153" s="100"/>
      <c r="X153" s="100"/>
      <c r="Y153" s="100"/>
      <c r="Z153" s="100"/>
      <c r="AA153" s="101"/>
      <c r="AB153" s="102"/>
      <c r="AC153" s="103">
        <f>SUM(Tabla3[[#This Row],[ENERO]:[DICIEMBRE]])</f>
        <v>80577023</v>
      </c>
    </row>
    <row r="154" spans="1:29" ht="34.5" customHeight="1" x14ac:dyDescent="0.2">
      <c r="A154" s="88">
        <v>10</v>
      </c>
      <c r="B154" s="89" t="s">
        <v>8147</v>
      </c>
      <c r="C154" s="90">
        <v>20032</v>
      </c>
      <c r="D154" s="89" t="s">
        <v>8145</v>
      </c>
      <c r="E154" s="89" t="s">
        <v>8328</v>
      </c>
      <c r="F154" s="91">
        <v>741504006</v>
      </c>
      <c r="G154" s="92" t="s">
        <v>6493</v>
      </c>
      <c r="H154" s="93">
        <v>6999</v>
      </c>
      <c r="I154" s="94" t="s">
        <v>8149</v>
      </c>
      <c r="J154" s="93" t="s">
        <v>6355</v>
      </c>
      <c r="K154" s="89">
        <v>45</v>
      </c>
      <c r="L154" s="95">
        <v>1100761</v>
      </c>
      <c r="M154" s="96">
        <v>0</v>
      </c>
      <c r="N154" s="97" t="s">
        <v>8372</v>
      </c>
      <c r="O154" s="97" t="s">
        <v>8146</v>
      </c>
      <c r="P154" s="98">
        <v>152884923</v>
      </c>
      <c r="Q154" s="99">
        <v>9367142</v>
      </c>
      <c r="R154" s="100">
        <v>9367142</v>
      </c>
      <c r="S154" s="100">
        <v>7805952</v>
      </c>
      <c r="T154" s="100">
        <v>7805952</v>
      </c>
      <c r="U154" s="100"/>
      <c r="V154" s="100"/>
      <c r="W154" s="100"/>
      <c r="X154" s="100"/>
      <c r="Y154" s="100"/>
      <c r="Z154" s="100"/>
      <c r="AA154" s="101"/>
      <c r="AB154" s="102"/>
      <c r="AC154" s="103">
        <f>SUM(Tabla3[[#This Row],[ENERO]:[DICIEMBRE]])</f>
        <v>34346188</v>
      </c>
    </row>
    <row r="155" spans="1:29" ht="34.5" customHeight="1" x14ac:dyDescent="0.2">
      <c r="A155" s="88">
        <v>10</v>
      </c>
      <c r="B155" s="89" t="s">
        <v>8147</v>
      </c>
      <c r="C155" s="90">
        <v>20032</v>
      </c>
      <c r="D155" s="89" t="s">
        <v>8145</v>
      </c>
      <c r="E155" s="89" t="s">
        <v>8163</v>
      </c>
      <c r="F155" s="91">
        <v>738689003</v>
      </c>
      <c r="G155" s="92" t="s">
        <v>6492</v>
      </c>
      <c r="H155" s="93">
        <v>6979</v>
      </c>
      <c r="I155" s="94" t="s">
        <v>8149</v>
      </c>
      <c r="J155" s="93" t="s">
        <v>6364</v>
      </c>
      <c r="K155" s="89">
        <v>45</v>
      </c>
      <c r="L155" s="95">
        <v>1100753</v>
      </c>
      <c r="M155" s="96">
        <v>7</v>
      </c>
      <c r="N155" s="97" t="s">
        <v>8313</v>
      </c>
      <c r="O155" s="97" t="s">
        <v>8177</v>
      </c>
      <c r="P155" s="98">
        <v>84880092</v>
      </c>
      <c r="Q155" s="99">
        <v>10601318</v>
      </c>
      <c r="R155" s="100">
        <v>2188797</v>
      </c>
      <c r="S155" s="100">
        <v>2525451</v>
      </c>
      <c r="T155" s="100">
        <v>4040393</v>
      </c>
      <c r="U155" s="100"/>
      <c r="V155" s="100"/>
      <c r="W155" s="100"/>
      <c r="X155" s="100"/>
      <c r="Y155" s="100"/>
      <c r="Z155" s="100"/>
      <c r="AA155" s="101"/>
      <c r="AB155" s="102"/>
      <c r="AC155" s="103">
        <f>SUM(Tabla3[[#This Row],[ENERO]:[DICIEMBRE]])</f>
        <v>19355959</v>
      </c>
    </row>
    <row r="156" spans="1:29" ht="34.5" customHeight="1" x14ac:dyDescent="0.2">
      <c r="A156" s="88">
        <v>11</v>
      </c>
      <c r="B156" s="89" t="s">
        <v>8147</v>
      </c>
      <c r="C156" s="90">
        <v>20032</v>
      </c>
      <c r="D156" s="89" t="s">
        <v>8145</v>
      </c>
      <c r="E156" s="89" t="s">
        <v>8153</v>
      </c>
      <c r="F156" s="91">
        <v>717150007</v>
      </c>
      <c r="G156" s="92" t="s">
        <v>6484</v>
      </c>
      <c r="H156" s="93">
        <v>6570</v>
      </c>
      <c r="I156" s="94" t="s">
        <v>8149</v>
      </c>
      <c r="J156" s="93" t="s">
        <v>6501</v>
      </c>
      <c r="K156" s="89">
        <v>10</v>
      </c>
      <c r="L156" s="95">
        <v>1110148</v>
      </c>
      <c r="M156" s="96">
        <v>11</v>
      </c>
      <c r="N156" s="97" t="s">
        <v>8271</v>
      </c>
      <c r="O156" s="97" t="s">
        <v>8151</v>
      </c>
      <c r="P156" s="98">
        <v>10669418</v>
      </c>
      <c r="Q156" s="99">
        <v>1713761</v>
      </c>
      <c r="R156" s="100">
        <v>1713761</v>
      </c>
      <c r="S156" s="100">
        <v>1523343</v>
      </c>
      <c r="T156" s="100">
        <v>1713761</v>
      </c>
      <c r="U156" s="100"/>
      <c r="V156" s="100"/>
      <c r="W156" s="100"/>
      <c r="X156" s="100"/>
      <c r="Y156" s="100"/>
      <c r="Z156" s="100"/>
      <c r="AA156" s="101"/>
      <c r="AB156" s="102"/>
      <c r="AC156" s="103">
        <f>SUM(Tabla3[[#This Row],[ENERO]:[DICIEMBRE]])</f>
        <v>6664626</v>
      </c>
    </row>
    <row r="157" spans="1:29" ht="34.5" customHeight="1" x14ac:dyDescent="0.2">
      <c r="A157" s="88">
        <v>11</v>
      </c>
      <c r="B157" s="89" t="s">
        <v>8147</v>
      </c>
      <c r="C157" s="90">
        <v>20032</v>
      </c>
      <c r="D157" s="89" t="s">
        <v>8145</v>
      </c>
      <c r="E157" s="89" t="s">
        <v>8155</v>
      </c>
      <c r="F157" s="91">
        <v>717150007</v>
      </c>
      <c r="G157" s="92" t="s">
        <v>6484</v>
      </c>
      <c r="H157" s="93">
        <v>6570</v>
      </c>
      <c r="I157" s="94" t="s">
        <v>8149</v>
      </c>
      <c r="J157" s="93" t="s">
        <v>6501</v>
      </c>
      <c r="K157" s="89">
        <v>10</v>
      </c>
      <c r="L157" s="95">
        <v>1110149</v>
      </c>
      <c r="M157" s="96">
        <v>11</v>
      </c>
      <c r="N157" s="97" t="s">
        <v>8272</v>
      </c>
      <c r="O157" s="97" t="s">
        <v>8151</v>
      </c>
      <c r="P157" s="98">
        <v>10669418</v>
      </c>
      <c r="Q157" s="99">
        <v>1208814</v>
      </c>
      <c r="R157" s="100">
        <v>1208814</v>
      </c>
      <c r="S157" s="100">
        <v>725288</v>
      </c>
      <c r="T157" s="100">
        <v>1934102</v>
      </c>
      <c r="U157" s="100"/>
      <c r="V157" s="100"/>
      <c r="W157" s="100"/>
      <c r="X157" s="100"/>
      <c r="Y157" s="100"/>
      <c r="Z157" s="100"/>
      <c r="AA157" s="101"/>
      <c r="AB157" s="102"/>
      <c r="AC157" s="103">
        <f>SUM(Tabla3[[#This Row],[ENERO]:[DICIEMBRE]])</f>
        <v>5077018</v>
      </c>
    </row>
    <row r="158" spans="1:29" ht="34.5" customHeight="1" x14ac:dyDescent="0.2">
      <c r="A158" s="88">
        <v>11</v>
      </c>
      <c r="B158" s="89" t="s">
        <v>8147</v>
      </c>
      <c r="C158" s="90">
        <v>20032</v>
      </c>
      <c r="D158" s="89" t="s">
        <v>8145</v>
      </c>
      <c r="E158" s="89" t="s">
        <v>8328</v>
      </c>
      <c r="F158" s="91">
        <v>717150007</v>
      </c>
      <c r="G158" s="92" t="s">
        <v>6484</v>
      </c>
      <c r="H158" s="93">
        <v>6570</v>
      </c>
      <c r="I158" s="94" t="s">
        <v>8149</v>
      </c>
      <c r="J158" s="93" t="s">
        <v>6501</v>
      </c>
      <c r="K158" s="89">
        <v>60</v>
      </c>
      <c r="L158" s="95">
        <v>1110177</v>
      </c>
      <c r="M158" s="96">
        <v>0</v>
      </c>
      <c r="N158" s="97" t="s">
        <v>8273</v>
      </c>
      <c r="O158" s="97" t="s">
        <v>8151</v>
      </c>
      <c r="P158" s="98">
        <v>10692088</v>
      </c>
      <c r="Q158" s="99">
        <v>13067593</v>
      </c>
      <c r="R158" s="100">
        <v>14662180</v>
      </c>
      <c r="S158" s="100">
        <v>13465268</v>
      </c>
      <c r="T158" s="100">
        <v>13465268</v>
      </c>
      <c r="U158" s="100"/>
      <c r="V158" s="100"/>
      <c r="W158" s="100"/>
      <c r="X158" s="100"/>
      <c r="Y158" s="100"/>
      <c r="Z158" s="100"/>
      <c r="AA158" s="101"/>
      <c r="AB158" s="102"/>
      <c r="AC158" s="103">
        <f>SUM(Tabla3[[#This Row],[ENERO]:[DICIEMBRE]])</f>
        <v>54660309</v>
      </c>
    </row>
    <row r="159" spans="1:29" ht="34.5" customHeight="1" x14ac:dyDescent="0.2">
      <c r="A159" s="88">
        <v>11</v>
      </c>
      <c r="B159" s="89" t="s">
        <v>8147</v>
      </c>
      <c r="C159" s="90">
        <v>20032</v>
      </c>
      <c r="D159" s="89" t="s">
        <v>8145</v>
      </c>
      <c r="E159" s="89" t="s">
        <v>8163</v>
      </c>
      <c r="F159" s="91">
        <v>721694003</v>
      </c>
      <c r="G159" s="92" t="s">
        <v>8166</v>
      </c>
      <c r="H159" s="93">
        <v>6915</v>
      </c>
      <c r="I159" s="94" t="s">
        <v>8149</v>
      </c>
      <c r="J159" s="93" t="s">
        <v>6501</v>
      </c>
      <c r="K159" s="89">
        <v>30</v>
      </c>
      <c r="L159" s="95">
        <v>1110190</v>
      </c>
      <c r="M159" s="96">
        <v>7</v>
      </c>
      <c r="N159" s="97" t="s">
        <v>8501</v>
      </c>
      <c r="O159" s="97" t="s">
        <v>8146</v>
      </c>
      <c r="P159" s="98">
        <v>91900169430</v>
      </c>
      <c r="Q159" s="99"/>
      <c r="R159" s="100">
        <v>4618655</v>
      </c>
      <c r="S159" s="100">
        <v>3531912</v>
      </c>
      <c r="T159" s="100">
        <v>10324052</v>
      </c>
      <c r="U159" s="100"/>
      <c r="V159" s="100"/>
      <c r="W159" s="100"/>
      <c r="X159" s="100"/>
      <c r="Y159" s="100"/>
      <c r="Z159" s="100"/>
      <c r="AA159" s="101"/>
      <c r="AB159" s="102"/>
      <c r="AC159" s="103">
        <f>SUM(Tabla3[[#This Row],[ENERO]:[DICIEMBRE]])</f>
        <v>18474619</v>
      </c>
    </row>
    <row r="160" spans="1:29" ht="34.5" customHeight="1" x14ac:dyDescent="0.2">
      <c r="A160" s="88">
        <v>11</v>
      </c>
      <c r="B160" s="89" t="s">
        <v>8147</v>
      </c>
      <c r="C160" s="90">
        <v>20032</v>
      </c>
      <c r="D160" s="89" t="s">
        <v>8145</v>
      </c>
      <c r="E160" s="89" t="s">
        <v>8165</v>
      </c>
      <c r="F160" s="91">
        <v>717150007</v>
      </c>
      <c r="G160" s="92" t="s">
        <v>6484</v>
      </c>
      <c r="H160" s="93">
        <v>6570</v>
      </c>
      <c r="I160" s="94" t="s">
        <v>8149</v>
      </c>
      <c r="J160" s="93" t="s">
        <v>8502</v>
      </c>
      <c r="K160" s="89">
        <v>25</v>
      </c>
      <c r="L160" s="95">
        <v>1110155</v>
      </c>
      <c r="M160" s="96">
        <v>14</v>
      </c>
      <c r="N160" s="97" t="s">
        <v>8503</v>
      </c>
      <c r="O160" s="97" t="s">
        <v>8151</v>
      </c>
      <c r="P160" s="98">
        <v>10676279</v>
      </c>
      <c r="Q160" s="99"/>
      <c r="R160" s="100"/>
      <c r="S160" s="100"/>
      <c r="T160" s="100">
        <v>785474</v>
      </c>
      <c r="U160" s="100"/>
      <c r="V160" s="100"/>
      <c r="W160" s="100"/>
      <c r="X160" s="100"/>
      <c r="Y160" s="100"/>
      <c r="Z160" s="100"/>
      <c r="AA160" s="101"/>
      <c r="AB160" s="102"/>
      <c r="AC160" s="103">
        <f>SUM(Tabla3[[#This Row],[ENERO]:[DICIEMBRE]])</f>
        <v>785474</v>
      </c>
    </row>
    <row r="161" spans="1:29" ht="34.5" customHeight="1" x14ac:dyDescent="0.2">
      <c r="A161" s="88">
        <v>12</v>
      </c>
      <c r="B161" s="89" t="s">
        <v>8147</v>
      </c>
      <c r="C161" s="90">
        <v>20032</v>
      </c>
      <c r="D161" s="89" t="s">
        <v>8145</v>
      </c>
      <c r="E161" s="89" t="s">
        <v>8153</v>
      </c>
      <c r="F161" s="91">
        <v>717150007</v>
      </c>
      <c r="G161" s="92" t="s">
        <v>6484</v>
      </c>
      <c r="H161" s="93">
        <v>6570</v>
      </c>
      <c r="I161" s="94" t="s">
        <v>8149</v>
      </c>
      <c r="J161" s="93" t="s">
        <v>6376</v>
      </c>
      <c r="K161" s="89">
        <v>12</v>
      </c>
      <c r="L161" s="95">
        <v>1120157</v>
      </c>
      <c r="M161" s="96">
        <v>11</v>
      </c>
      <c r="N161" s="97" t="s">
        <v>8274</v>
      </c>
      <c r="O161" s="97" t="s">
        <v>8151</v>
      </c>
      <c r="P161" s="98">
        <v>10669400</v>
      </c>
      <c r="Q161" s="99">
        <v>1291530</v>
      </c>
      <c r="R161" s="100">
        <v>1130089</v>
      </c>
      <c r="S161" s="100">
        <v>1130089</v>
      </c>
      <c r="T161" s="100">
        <v>1130089</v>
      </c>
      <c r="U161" s="100"/>
      <c r="V161" s="100"/>
      <c r="W161" s="100"/>
      <c r="X161" s="100"/>
      <c r="Y161" s="100"/>
      <c r="Z161" s="100"/>
      <c r="AA161" s="101"/>
      <c r="AB161" s="102"/>
      <c r="AC161" s="103">
        <f>SUM(Tabla3[[#This Row],[ENERO]:[DICIEMBRE]])</f>
        <v>4681797</v>
      </c>
    </row>
    <row r="162" spans="1:29" ht="34.5" customHeight="1" x14ac:dyDescent="0.2">
      <c r="A162" s="88">
        <v>12</v>
      </c>
      <c r="B162" s="89" t="s">
        <v>8147</v>
      </c>
      <c r="C162" s="90">
        <v>20032</v>
      </c>
      <c r="D162" s="89" t="s">
        <v>8145</v>
      </c>
      <c r="E162" s="89" t="s">
        <v>8155</v>
      </c>
      <c r="F162" s="91">
        <v>717150007</v>
      </c>
      <c r="G162" s="92" t="s">
        <v>6484</v>
      </c>
      <c r="H162" s="93">
        <v>6570</v>
      </c>
      <c r="I162" s="94" t="s">
        <v>8149</v>
      </c>
      <c r="J162" s="93" t="s">
        <v>6376</v>
      </c>
      <c r="K162" s="89">
        <v>12</v>
      </c>
      <c r="L162" s="95">
        <v>1120158</v>
      </c>
      <c r="M162" s="96">
        <v>11</v>
      </c>
      <c r="N162" s="97" t="s">
        <v>8275</v>
      </c>
      <c r="O162" s="97" t="s">
        <v>8151</v>
      </c>
      <c r="P162" s="98">
        <v>10669400</v>
      </c>
      <c r="Q162" s="99">
        <v>1434809</v>
      </c>
      <c r="R162" s="100">
        <v>1229837</v>
      </c>
      <c r="S162" s="100">
        <v>1229837</v>
      </c>
      <c r="T162" s="100">
        <v>1229837</v>
      </c>
      <c r="U162" s="100"/>
      <c r="V162" s="100"/>
      <c r="W162" s="100"/>
      <c r="X162" s="100"/>
      <c r="Y162" s="100"/>
      <c r="Z162" s="100"/>
      <c r="AA162" s="101"/>
      <c r="AB162" s="102"/>
      <c r="AC162" s="103">
        <f>SUM(Tabla3[[#This Row],[ENERO]:[DICIEMBRE]])</f>
        <v>5124320</v>
      </c>
    </row>
    <row r="163" spans="1:29" ht="34.5" customHeight="1" x14ac:dyDescent="0.2">
      <c r="A163" s="88">
        <v>12</v>
      </c>
      <c r="B163" s="89" t="s">
        <v>8147</v>
      </c>
      <c r="C163" s="90">
        <v>20032</v>
      </c>
      <c r="D163" s="89" t="s">
        <v>8145</v>
      </c>
      <c r="E163" s="89" t="s">
        <v>8328</v>
      </c>
      <c r="F163" s="91">
        <v>717150007</v>
      </c>
      <c r="G163" s="92" t="s">
        <v>6484</v>
      </c>
      <c r="H163" s="93">
        <v>6570</v>
      </c>
      <c r="I163" s="94" t="s">
        <v>8149</v>
      </c>
      <c r="J163" s="93" t="s">
        <v>6376</v>
      </c>
      <c r="K163" s="89">
        <v>70</v>
      </c>
      <c r="L163" s="95">
        <v>1120183</v>
      </c>
      <c r="M163" s="96">
        <v>0</v>
      </c>
      <c r="N163" s="97" t="s">
        <v>8276</v>
      </c>
      <c r="O163" s="97" t="s">
        <v>8151</v>
      </c>
      <c r="P163" s="98">
        <v>10692070</v>
      </c>
      <c r="Q163" s="99">
        <v>8908738</v>
      </c>
      <c r="R163" s="100">
        <v>11416205</v>
      </c>
      <c r="S163" s="100">
        <v>10147738</v>
      </c>
      <c r="T163" s="100">
        <v>9894044</v>
      </c>
      <c r="U163" s="100"/>
      <c r="V163" s="100"/>
      <c r="W163" s="100"/>
      <c r="X163" s="100"/>
      <c r="Y163" s="100"/>
      <c r="Z163" s="100"/>
      <c r="AA163" s="101"/>
      <c r="AB163" s="102"/>
      <c r="AC163" s="103">
        <f>SUM(Tabla3[[#This Row],[ENERO]:[DICIEMBRE]])</f>
        <v>40366725</v>
      </c>
    </row>
    <row r="164" spans="1:29" ht="34.5" customHeight="1" x14ac:dyDescent="0.2">
      <c r="A164" s="88">
        <v>13</v>
      </c>
      <c r="B164" s="89" t="s">
        <v>8147</v>
      </c>
      <c r="C164" s="90">
        <v>20032</v>
      </c>
      <c r="D164" s="89" t="s">
        <v>8145</v>
      </c>
      <c r="E164" s="89" t="s">
        <v>8153</v>
      </c>
      <c r="F164" s="91">
        <v>650450957</v>
      </c>
      <c r="G164" s="92" t="s">
        <v>6497</v>
      </c>
      <c r="H164" s="93">
        <v>7478</v>
      </c>
      <c r="I164" s="94" t="s">
        <v>8149</v>
      </c>
      <c r="J164" s="93" t="s">
        <v>70</v>
      </c>
      <c r="K164" s="89">
        <v>58</v>
      </c>
      <c r="L164" s="95">
        <v>1131888</v>
      </c>
      <c r="M164" s="96">
        <v>11</v>
      </c>
      <c r="N164" s="97" t="s">
        <v>8281</v>
      </c>
      <c r="O164" s="97" t="s">
        <v>8282</v>
      </c>
      <c r="P164" s="98">
        <v>140652333</v>
      </c>
      <c r="Q164" s="99">
        <v>2069760</v>
      </c>
      <c r="R164" s="100">
        <v>1966272</v>
      </c>
      <c r="S164" s="100">
        <v>2897664</v>
      </c>
      <c r="T164" s="100">
        <v>3208128</v>
      </c>
      <c r="U164" s="100"/>
      <c r="V164" s="100"/>
      <c r="W164" s="100"/>
      <c r="X164" s="100"/>
      <c r="Y164" s="100"/>
      <c r="Z164" s="100"/>
      <c r="AA164" s="101"/>
      <c r="AB164" s="102"/>
      <c r="AC164" s="103">
        <f>SUM(Tabla3[[#This Row],[ENERO]:[DICIEMBRE]])</f>
        <v>10141824</v>
      </c>
    </row>
    <row r="165" spans="1:29" ht="34.5" customHeight="1" x14ac:dyDescent="0.2">
      <c r="A165" s="88">
        <v>13</v>
      </c>
      <c r="B165" s="89" t="s">
        <v>8147</v>
      </c>
      <c r="C165" s="90">
        <v>20032</v>
      </c>
      <c r="D165" s="89" t="s">
        <v>8145</v>
      </c>
      <c r="E165" s="89" t="s">
        <v>8155</v>
      </c>
      <c r="F165" s="91">
        <v>650450957</v>
      </c>
      <c r="G165" s="92" t="s">
        <v>6497</v>
      </c>
      <c r="H165" s="93">
        <v>7478</v>
      </c>
      <c r="I165" s="94" t="s">
        <v>8149</v>
      </c>
      <c r="J165" s="93" t="s">
        <v>70</v>
      </c>
      <c r="K165" s="89">
        <v>58</v>
      </c>
      <c r="L165" s="95">
        <v>1131889</v>
      </c>
      <c r="M165" s="96">
        <v>11</v>
      </c>
      <c r="N165" s="97" t="s">
        <v>8283</v>
      </c>
      <c r="O165" s="97" t="s">
        <v>8282</v>
      </c>
      <c r="P165" s="98">
        <v>140652333</v>
      </c>
      <c r="Q165" s="99">
        <v>2627856</v>
      </c>
      <c r="R165" s="100">
        <v>2496463</v>
      </c>
      <c r="S165" s="100">
        <v>3547605</v>
      </c>
      <c r="T165" s="100">
        <v>4073177</v>
      </c>
      <c r="U165" s="100"/>
      <c r="V165" s="100"/>
      <c r="W165" s="100"/>
      <c r="X165" s="100"/>
      <c r="Y165" s="100"/>
      <c r="Z165" s="100"/>
      <c r="AA165" s="101"/>
      <c r="AB165" s="102"/>
      <c r="AC165" s="103">
        <f>SUM(Tabla3[[#This Row],[ENERO]:[DICIEMBRE]])</f>
        <v>12745101</v>
      </c>
    </row>
    <row r="166" spans="1:29" ht="34.5" customHeight="1" x14ac:dyDescent="0.2">
      <c r="A166" s="88">
        <v>13</v>
      </c>
      <c r="B166" s="89" t="s">
        <v>8147</v>
      </c>
      <c r="C166" s="90">
        <v>20032</v>
      </c>
      <c r="D166" s="89" t="s">
        <v>8145</v>
      </c>
      <c r="E166" s="89" t="s">
        <v>8153</v>
      </c>
      <c r="F166" s="91" t="s">
        <v>6335</v>
      </c>
      <c r="G166" s="92" t="s">
        <v>6498</v>
      </c>
      <c r="H166" s="93">
        <v>7497</v>
      </c>
      <c r="I166" s="94" t="s">
        <v>8149</v>
      </c>
      <c r="J166" s="93" t="s">
        <v>6365</v>
      </c>
      <c r="K166" s="89">
        <v>20</v>
      </c>
      <c r="L166" s="95">
        <v>1131891</v>
      </c>
      <c r="M166" s="96">
        <v>11</v>
      </c>
      <c r="N166" s="97" t="s">
        <v>8284</v>
      </c>
      <c r="O166" s="97" t="s">
        <v>8157</v>
      </c>
      <c r="P166" s="98">
        <v>4720170309</v>
      </c>
      <c r="Q166" s="99">
        <v>2069760</v>
      </c>
      <c r="R166" s="100"/>
      <c r="S166" s="100">
        <v>4139520</v>
      </c>
      <c r="T166" s="100">
        <v>2069760</v>
      </c>
      <c r="U166" s="100"/>
      <c r="V166" s="100"/>
      <c r="W166" s="100"/>
      <c r="X166" s="100"/>
      <c r="Y166" s="100"/>
      <c r="Z166" s="100"/>
      <c r="AA166" s="101"/>
      <c r="AB166" s="102"/>
      <c r="AC166" s="103">
        <f>SUM(Tabla3[[#This Row],[ENERO]:[DICIEMBRE]])</f>
        <v>8279040</v>
      </c>
    </row>
    <row r="167" spans="1:29" ht="34.5" customHeight="1" x14ac:dyDescent="0.2">
      <c r="A167" s="88">
        <v>13</v>
      </c>
      <c r="B167" s="89" t="s">
        <v>8147</v>
      </c>
      <c r="C167" s="90">
        <v>20032</v>
      </c>
      <c r="D167" s="89" t="s">
        <v>8145</v>
      </c>
      <c r="E167" s="89" t="s">
        <v>8155</v>
      </c>
      <c r="F167" s="91" t="s">
        <v>6335</v>
      </c>
      <c r="G167" s="92" t="s">
        <v>6498</v>
      </c>
      <c r="H167" s="93">
        <v>7497</v>
      </c>
      <c r="I167" s="94" t="s">
        <v>8149</v>
      </c>
      <c r="J167" s="93" t="s">
        <v>6365</v>
      </c>
      <c r="K167" s="89">
        <v>20</v>
      </c>
      <c r="L167" s="95">
        <v>1131892</v>
      </c>
      <c r="M167" s="96">
        <v>11</v>
      </c>
      <c r="N167" s="97" t="s">
        <v>8285</v>
      </c>
      <c r="O167" s="97" t="s">
        <v>8157</v>
      </c>
      <c r="P167" s="98">
        <v>4720170309</v>
      </c>
      <c r="Q167" s="99">
        <v>2627856</v>
      </c>
      <c r="R167" s="100"/>
      <c r="S167" s="100">
        <v>5255712</v>
      </c>
      <c r="T167" s="100">
        <v>2627856</v>
      </c>
      <c r="U167" s="100"/>
      <c r="V167" s="100"/>
      <c r="W167" s="100"/>
      <c r="X167" s="100"/>
      <c r="Y167" s="100"/>
      <c r="Z167" s="100"/>
      <c r="AA167" s="101"/>
      <c r="AB167" s="102"/>
      <c r="AC167" s="103">
        <f>SUM(Tabla3[[#This Row],[ENERO]:[DICIEMBRE]])</f>
        <v>10511424</v>
      </c>
    </row>
    <row r="168" spans="1:29" ht="34.5" customHeight="1" x14ac:dyDescent="0.2">
      <c r="A168" s="88">
        <v>13</v>
      </c>
      <c r="B168" s="89" t="s">
        <v>8147</v>
      </c>
      <c r="C168" s="90">
        <v>20032</v>
      </c>
      <c r="D168" s="89" t="s">
        <v>8145</v>
      </c>
      <c r="E168" s="89" t="s">
        <v>8161</v>
      </c>
      <c r="F168" s="91">
        <v>719400000</v>
      </c>
      <c r="G168" s="92" t="s">
        <v>6481</v>
      </c>
      <c r="H168" s="93">
        <v>3842</v>
      </c>
      <c r="I168" s="94" t="s">
        <v>8149</v>
      </c>
      <c r="J168" s="93" t="s">
        <v>5557</v>
      </c>
      <c r="K168" s="89">
        <v>65</v>
      </c>
      <c r="L168" s="95">
        <v>1131939</v>
      </c>
      <c r="M168" s="96">
        <v>13</v>
      </c>
      <c r="N168" s="97" t="s">
        <v>8286</v>
      </c>
      <c r="O168" s="97" t="s">
        <v>8159</v>
      </c>
      <c r="P168" s="98">
        <v>971135026</v>
      </c>
      <c r="Q168" s="99">
        <v>2289672</v>
      </c>
      <c r="R168" s="100">
        <v>1853544</v>
      </c>
      <c r="S168" s="100">
        <v>1962576</v>
      </c>
      <c r="T168" s="100">
        <v>1962576</v>
      </c>
      <c r="U168" s="100"/>
      <c r="V168" s="100"/>
      <c r="W168" s="100"/>
      <c r="X168" s="100"/>
      <c r="Y168" s="100"/>
      <c r="Z168" s="100"/>
      <c r="AA168" s="101"/>
      <c r="AB168" s="102"/>
      <c r="AC168" s="103">
        <f>SUM(Tabla3[[#This Row],[ENERO]:[DICIEMBRE]])</f>
        <v>8068368</v>
      </c>
    </row>
    <row r="169" spans="1:29" ht="34.5" customHeight="1" x14ac:dyDescent="0.2">
      <c r="A169" s="88">
        <v>13</v>
      </c>
      <c r="B169" s="89" t="s">
        <v>8147</v>
      </c>
      <c r="C169" s="90">
        <v>20032</v>
      </c>
      <c r="D169" s="89" t="s">
        <v>8145</v>
      </c>
      <c r="E169" s="89" t="s">
        <v>8161</v>
      </c>
      <c r="F169" s="91">
        <v>719400000</v>
      </c>
      <c r="G169" s="92" t="s">
        <v>6481</v>
      </c>
      <c r="H169" s="93">
        <v>3842</v>
      </c>
      <c r="I169" s="94" t="s">
        <v>8149</v>
      </c>
      <c r="J169" s="93" t="s">
        <v>6369</v>
      </c>
      <c r="K169" s="89">
        <v>60</v>
      </c>
      <c r="L169" s="95">
        <v>1131940</v>
      </c>
      <c r="M169" s="96">
        <v>13</v>
      </c>
      <c r="N169" s="97" t="s">
        <v>8287</v>
      </c>
      <c r="O169" s="97" t="s">
        <v>8159</v>
      </c>
      <c r="P169" s="98">
        <v>971219238</v>
      </c>
      <c r="Q169" s="99">
        <v>3052896</v>
      </c>
      <c r="R169" s="100">
        <v>3052896</v>
      </c>
      <c r="S169" s="100">
        <v>3052896</v>
      </c>
      <c r="T169" s="100">
        <v>3052896</v>
      </c>
      <c r="U169" s="100"/>
      <c r="V169" s="100"/>
      <c r="W169" s="100"/>
      <c r="X169" s="100"/>
      <c r="Y169" s="100"/>
      <c r="Z169" s="100"/>
      <c r="AA169" s="101"/>
      <c r="AB169" s="102"/>
      <c r="AC169" s="103">
        <f>SUM(Tabla3[[#This Row],[ENERO]:[DICIEMBRE]])</f>
        <v>12211584</v>
      </c>
    </row>
    <row r="170" spans="1:29" ht="34.5" customHeight="1" x14ac:dyDescent="0.2">
      <c r="A170" s="88">
        <v>13</v>
      </c>
      <c r="B170" s="89" t="s">
        <v>8147</v>
      </c>
      <c r="C170" s="90">
        <v>20032</v>
      </c>
      <c r="D170" s="89" t="s">
        <v>8145</v>
      </c>
      <c r="E170" s="89" t="s">
        <v>8161</v>
      </c>
      <c r="F170" s="91">
        <v>719400000</v>
      </c>
      <c r="G170" s="92" t="s">
        <v>6481</v>
      </c>
      <c r="H170" s="93">
        <v>3842</v>
      </c>
      <c r="I170" s="94" t="s">
        <v>8149</v>
      </c>
      <c r="J170" s="93" t="s">
        <v>6380</v>
      </c>
      <c r="K170" s="89">
        <v>75</v>
      </c>
      <c r="L170" s="95">
        <v>1131941</v>
      </c>
      <c r="M170" s="96">
        <v>13</v>
      </c>
      <c r="N170" s="97" t="s">
        <v>8288</v>
      </c>
      <c r="O170" s="97" t="s">
        <v>8159</v>
      </c>
      <c r="P170" s="98">
        <v>970291752</v>
      </c>
      <c r="Q170" s="99">
        <v>3707088</v>
      </c>
      <c r="R170" s="100">
        <v>4034184</v>
      </c>
      <c r="S170" s="100">
        <v>4470312</v>
      </c>
      <c r="T170" s="100">
        <v>4797408</v>
      </c>
      <c r="U170" s="100"/>
      <c r="V170" s="100"/>
      <c r="W170" s="100"/>
      <c r="X170" s="100"/>
      <c r="Y170" s="100"/>
      <c r="Z170" s="100"/>
      <c r="AA170" s="101"/>
      <c r="AB170" s="102"/>
      <c r="AC170" s="103">
        <f>SUM(Tabla3[[#This Row],[ENERO]:[DICIEMBRE]])</f>
        <v>17008992</v>
      </c>
    </row>
    <row r="171" spans="1:29" ht="34.5" customHeight="1" x14ac:dyDescent="0.2">
      <c r="A171" s="88">
        <v>13</v>
      </c>
      <c r="B171" s="89" t="s">
        <v>8147</v>
      </c>
      <c r="C171" s="90">
        <v>20032</v>
      </c>
      <c r="D171" s="89" t="s">
        <v>8145</v>
      </c>
      <c r="E171" s="89" t="s">
        <v>8161</v>
      </c>
      <c r="F171" s="91">
        <v>719400000</v>
      </c>
      <c r="G171" s="92" t="s">
        <v>6481</v>
      </c>
      <c r="H171" s="93">
        <v>3842</v>
      </c>
      <c r="I171" s="94" t="s">
        <v>8149</v>
      </c>
      <c r="J171" s="93" t="s">
        <v>6373</v>
      </c>
      <c r="K171" s="89">
        <v>60</v>
      </c>
      <c r="L171" s="95">
        <v>1131942</v>
      </c>
      <c r="M171" s="96">
        <v>13</v>
      </c>
      <c r="N171" s="97" t="s">
        <v>8289</v>
      </c>
      <c r="O171" s="97" t="s">
        <v>8159</v>
      </c>
      <c r="P171" s="98">
        <v>971135034</v>
      </c>
      <c r="Q171" s="99">
        <v>1635480</v>
      </c>
      <c r="R171" s="100">
        <v>1417416</v>
      </c>
      <c r="S171" s="100">
        <v>1526448</v>
      </c>
      <c r="T171" s="100">
        <v>1962576</v>
      </c>
      <c r="U171" s="100"/>
      <c r="V171" s="100"/>
      <c r="W171" s="100"/>
      <c r="X171" s="100"/>
      <c r="Y171" s="100"/>
      <c r="Z171" s="100"/>
      <c r="AA171" s="101"/>
      <c r="AB171" s="102"/>
      <c r="AC171" s="103">
        <f>SUM(Tabla3[[#This Row],[ENERO]:[DICIEMBRE]])</f>
        <v>6541920</v>
      </c>
    </row>
    <row r="172" spans="1:29" ht="34.5" customHeight="1" x14ac:dyDescent="0.2">
      <c r="A172" s="88">
        <v>13</v>
      </c>
      <c r="B172" s="89" t="s">
        <v>8147</v>
      </c>
      <c r="C172" s="90">
        <v>20032</v>
      </c>
      <c r="D172" s="89" t="s">
        <v>8145</v>
      </c>
      <c r="E172" s="89" t="s">
        <v>8161</v>
      </c>
      <c r="F172" s="91">
        <v>717150007</v>
      </c>
      <c r="G172" s="92" t="s">
        <v>6484</v>
      </c>
      <c r="H172" s="93">
        <v>6570</v>
      </c>
      <c r="I172" s="94" t="s">
        <v>8149</v>
      </c>
      <c r="J172" s="93" t="s">
        <v>6372</v>
      </c>
      <c r="K172" s="89">
        <v>60</v>
      </c>
      <c r="L172" s="95">
        <v>1131944</v>
      </c>
      <c r="M172" s="96">
        <v>13</v>
      </c>
      <c r="N172" s="97" t="s">
        <v>8290</v>
      </c>
      <c r="O172" s="97" t="s">
        <v>8151</v>
      </c>
      <c r="P172" s="98">
        <v>10676201</v>
      </c>
      <c r="Q172" s="99">
        <v>3489024</v>
      </c>
      <c r="R172" s="100">
        <v>3270960</v>
      </c>
      <c r="S172" s="100">
        <v>3161928</v>
      </c>
      <c r="T172" s="100">
        <v>3598056</v>
      </c>
      <c r="U172" s="100"/>
      <c r="V172" s="100"/>
      <c r="W172" s="100"/>
      <c r="X172" s="100"/>
      <c r="Y172" s="100"/>
      <c r="Z172" s="100"/>
      <c r="AA172" s="101"/>
      <c r="AB172" s="102"/>
      <c r="AC172" s="103">
        <f>SUM(Tabla3[[#This Row],[ENERO]:[DICIEMBRE]])</f>
        <v>13519968</v>
      </c>
    </row>
    <row r="173" spans="1:29" ht="34.5" customHeight="1" x14ac:dyDescent="0.2">
      <c r="A173" s="88">
        <v>13</v>
      </c>
      <c r="B173" s="89" t="s">
        <v>8147</v>
      </c>
      <c r="C173" s="90">
        <v>20032</v>
      </c>
      <c r="D173" s="89" t="s">
        <v>8145</v>
      </c>
      <c r="E173" s="89" t="s">
        <v>8161</v>
      </c>
      <c r="F173" s="91">
        <v>717150007</v>
      </c>
      <c r="G173" s="92" t="s">
        <v>6484</v>
      </c>
      <c r="H173" s="93">
        <v>6570</v>
      </c>
      <c r="I173" s="94" t="s">
        <v>8149</v>
      </c>
      <c r="J173" s="93" t="s">
        <v>6372</v>
      </c>
      <c r="K173" s="89">
        <v>51</v>
      </c>
      <c r="L173" s="95">
        <v>1131945</v>
      </c>
      <c r="M173" s="96">
        <v>13</v>
      </c>
      <c r="N173" s="97" t="s">
        <v>8291</v>
      </c>
      <c r="O173" s="97" t="s">
        <v>8151</v>
      </c>
      <c r="P173" s="98">
        <v>10676198</v>
      </c>
      <c r="Q173" s="99">
        <v>1635480</v>
      </c>
      <c r="R173" s="100"/>
      <c r="S173" s="100">
        <v>2180640</v>
      </c>
      <c r="T173" s="100">
        <v>4688376</v>
      </c>
      <c r="U173" s="100"/>
      <c r="V173" s="100"/>
      <c r="W173" s="100"/>
      <c r="X173" s="100"/>
      <c r="Y173" s="100"/>
      <c r="Z173" s="100"/>
      <c r="AA173" s="101"/>
      <c r="AB173" s="102"/>
      <c r="AC173" s="103">
        <f>SUM(Tabla3[[#This Row],[ENERO]:[DICIEMBRE]])</f>
        <v>8504496</v>
      </c>
    </row>
    <row r="174" spans="1:29" ht="34.5" customHeight="1" x14ac:dyDescent="0.2">
      <c r="A174" s="88">
        <v>13</v>
      </c>
      <c r="B174" s="89" t="s">
        <v>8147</v>
      </c>
      <c r="C174" s="90">
        <v>20032</v>
      </c>
      <c r="D174" s="89" t="s">
        <v>8145</v>
      </c>
      <c r="E174" s="89" t="s">
        <v>8161</v>
      </c>
      <c r="F174" s="91">
        <v>717150007</v>
      </c>
      <c r="G174" s="92" t="s">
        <v>6484</v>
      </c>
      <c r="H174" s="93">
        <v>6570</v>
      </c>
      <c r="I174" s="94" t="s">
        <v>8149</v>
      </c>
      <c r="J174" s="93" t="s">
        <v>6362</v>
      </c>
      <c r="K174" s="89">
        <v>93</v>
      </c>
      <c r="L174" s="95">
        <v>1131946</v>
      </c>
      <c r="M174" s="96">
        <v>13</v>
      </c>
      <c r="N174" s="97" t="s">
        <v>8292</v>
      </c>
      <c r="O174" s="97" t="s">
        <v>8151</v>
      </c>
      <c r="P174" s="98">
        <v>10676171</v>
      </c>
      <c r="Q174" s="99">
        <v>4906440</v>
      </c>
      <c r="R174" s="100">
        <v>4579344</v>
      </c>
      <c r="S174" s="100">
        <v>3707088</v>
      </c>
      <c r="T174" s="100">
        <v>4906440</v>
      </c>
      <c r="U174" s="100"/>
      <c r="V174" s="100"/>
      <c r="W174" s="100"/>
      <c r="X174" s="100"/>
      <c r="Y174" s="100"/>
      <c r="Z174" s="100"/>
      <c r="AA174" s="101"/>
      <c r="AB174" s="102"/>
      <c r="AC174" s="103">
        <f>SUM(Tabla3[[#This Row],[ENERO]:[DICIEMBRE]])</f>
        <v>18099312</v>
      </c>
    </row>
    <row r="175" spans="1:29" ht="34.5" customHeight="1" x14ac:dyDescent="0.2">
      <c r="A175" s="88">
        <v>13</v>
      </c>
      <c r="B175" s="89" t="s">
        <v>8147</v>
      </c>
      <c r="C175" s="90">
        <v>20032</v>
      </c>
      <c r="D175" s="89" t="s">
        <v>8145</v>
      </c>
      <c r="E175" s="89" t="s">
        <v>8161</v>
      </c>
      <c r="F175" s="91">
        <v>717150007</v>
      </c>
      <c r="G175" s="92" t="s">
        <v>6484</v>
      </c>
      <c r="H175" s="93">
        <v>6570</v>
      </c>
      <c r="I175" s="94" t="s">
        <v>8149</v>
      </c>
      <c r="J175" s="93" t="s">
        <v>6361</v>
      </c>
      <c r="K175" s="89">
        <v>75</v>
      </c>
      <c r="L175" s="95">
        <v>1131947</v>
      </c>
      <c r="M175" s="96">
        <v>13</v>
      </c>
      <c r="N175" s="97" t="s">
        <v>8293</v>
      </c>
      <c r="O175" s="97" t="s">
        <v>8151</v>
      </c>
      <c r="P175" s="98">
        <v>10676180</v>
      </c>
      <c r="Q175" s="99">
        <v>2289672</v>
      </c>
      <c r="R175" s="100">
        <v>2834832</v>
      </c>
      <c r="S175" s="100">
        <v>2725800</v>
      </c>
      <c r="T175" s="100">
        <v>2725800</v>
      </c>
      <c r="U175" s="100"/>
      <c r="V175" s="100"/>
      <c r="W175" s="100"/>
      <c r="X175" s="100"/>
      <c r="Y175" s="100"/>
      <c r="Z175" s="100"/>
      <c r="AA175" s="101"/>
      <c r="AB175" s="102"/>
      <c r="AC175" s="103">
        <f>SUM(Tabla3[[#This Row],[ENERO]:[DICIEMBRE]])</f>
        <v>10576104</v>
      </c>
    </row>
    <row r="176" spans="1:29" ht="34.5" customHeight="1" x14ac:dyDescent="0.2">
      <c r="A176" s="88">
        <v>13</v>
      </c>
      <c r="B176" s="89" t="s">
        <v>8147</v>
      </c>
      <c r="C176" s="90">
        <v>20032</v>
      </c>
      <c r="D176" s="89" t="s">
        <v>8145</v>
      </c>
      <c r="E176" s="89" t="s">
        <v>8148</v>
      </c>
      <c r="F176" s="91">
        <v>738689003</v>
      </c>
      <c r="G176" s="92" t="s">
        <v>6492</v>
      </c>
      <c r="H176" s="93">
        <v>6979</v>
      </c>
      <c r="I176" s="94" t="s">
        <v>8149</v>
      </c>
      <c r="J176" s="93" t="s">
        <v>8052</v>
      </c>
      <c r="K176" s="89">
        <v>88</v>
      </c>
      <c r="L176" s="95">
        <v>1132523</v>
      </c>
      <c r="M176" s="96">
        <v>12</v>
      </c>
      <c r="N176" s="97" t="s">
        <v>8300</v>
      </c>
      <c r="O176" s="97" t="s">
        <v>8152</v>
      </c>
      <c r="P176" s="98">
        <v>32045553</v>
      </c>
      <c r="Q176" s="99">
        <v>14082382</v>
      </c>
      <c r="R176" s="100">
        <v>15546737</v>
      </c>
      <c r="S176" s="100">
        <v>14291575</v>
      </c>
      <c r="T176" s="100">
        <v>14291577</v>
      </c>
      <c r="U176" s="100"/>
      <c r="V176" s="100"/>
      <c r="W176" s="100"/>
      <c r="X176" s="100"/>
      <c r="Y176" s="100"/>
      <c r="Z176" s="100"/>
      <c r="AA176" s="101"/>
      <c r="AB176" s="102"/>
      <c r="AC176" s="103">
        <f>SUM(Tabla3[[#This Row],[ENERO]:[DICIEMBRE]])</f>
        <v>58212271</v>
      </c>
    </row>
    <row r="177" spans="1:29" ht="34.5" customHeight="1" x14ac:dyDescent="0.2">
      <c r="A177" s="88">
        <v>13</v>
      </c>
      <c r="B177" s="89" t="s">
        <v>8147</v>
      </c>
      <c r="C177" s="90">
        <v>20032</v>
      </c>
      <c r="D177" s="89" t="s">
        <v>8145</v>
      </c>
      <c r="E177" s="89" t="s">
        <v>8165</v>
      </c>
      <c r="F177" s="91">
        <v>719400000</v>
      </c>
      <c r="G177" s="92" t="s">
        <v>6481</v>
      </c>
      <c r="H177" s="93">
        <v>3842</v>
      </c>
      <c r="I177" s="94" t="s">
        <v>8149</v>
      </c>
      <c r="J177" s="93" t="s">
        <v>6378</v>
      </c>
      <c r="K177" s="89">
        <v>80</v>
      </c>
      <c r="L177" s="95">
        <v>1132529</v>
      </c>
      <c r="M177" s="96">
        <v>14</v>
      </c>
      <c r="N177" s="97" t="s">
        <v>8301</v>
      </c>
      <c r="O177" s="97" t="s">
        <v>8159</v>
      </c>
      <c r="P177" s="98">
        <v>970143556</v>
      </c>
      <c r="Q177" s="99">
        <v>3921867</v>
      </c>
      <c r="R177" s="100">
        <v>4064163</v>
      </c>
      <c r="S177" s="100">
        <v>3352683</v>
      </c>
      <c r="T177" s="100">
        <v>3210385</v>
      </c>
      <c r="U177" s="100"/>
      <c r="V177" s="100"/>
      <c r="W177" s="100"/>
      <c r="X177" s="100"/>
      <c r="Y177" s="100"/>
      <c r="Z177" s="100"/>
      <c r="AA177" s="101"/>
      <c r="AB177" s="102"/>
      <c r="AC177" s="103">
        <f>SUM(Tabla3[[#This Row],[ENERO]:[DICIEMBRE]])</f>
        <v>14549098</v>
      </c>
    </row>
    <row r="178" spans="1:29" ht="34.5" customHeight="1" x14ac:dyDescent="0.2">
      <c r="A178" s="88">
        <v>13</v>
      </c>
      <c r="B178" s="89" t="s">
        <v>8147</v>
      </c>
      <c r="C178" s="90">
        <v>20032</v>
      </c>
      <c r="D178" s="89" t="s">
        <v>8145</v>
      </c>
      <c r="E178" s="89" t="s">
        <v>8161</v>
      </c>
      <c r="F178" s="91">
        <v>716316009</v>
      </c>
      <c r="G178" s="92" t="s">
        <v>6483</v>
      </c>
      <c r="H178" s="93">
        <v>6470</v>
      </c>
      <c r="I178" s="94" t="s">
        <v>8149</v>
      </c>
      <c r="J178" s="93" t="s">
        <v>229</v>
      </c>
      <c r="K178" s="89">
        <v>150</v>
      </c>
      <c r="L178" s="95">
        <v>1132536</v>
      </c>
      <c r="M178" s="96">
        <v>13</v>
      </c>
      <c r="N178" s="97" t="s">
        <v>8302</v>
      </c>
      <c r="O178" s="97" t="s">
        <v>8151</v>
      </c>
      <c r="P178" s="98">
        <v>10703861</v>
      </c>
      <c r="Q178" s="99">
        <v>9559652</v>
      </c>
      <c r="R178" s="100">
        <v>8796428</v>
      </c>
      <c r="S178" s="100">
        <v>8142236</v>
      </c>
      <c r="T178" s="100">
        <v>8469332</v>
      </c>
      <c r="U178" s="100"/>
      <c r="V178" s="100"/>
      <c r="W178" s="100"/>
      <c r="X178" s="100"/>
      <c r="Y178" s="100"/>
      <c r="Z178" s="100"/>
      <c r="AA178" s="101"/>
      <c r="AB178" s="102"/>
      <c r="AC178" s="103">
        <f>SUM(Tabla3[[#This Row],[ENERO]:[DICIEMBRE]])</f>
        <v>34967648</v>
      </c>
    </row>
    <row r="179" spans="1:29" ht="34.5" customHeight="1" x14ac:dyDescent="0.2">
      <c r="A179" s="88">
        <v>13</v>
      </c>
      <c r="B179" s="89" t="s">
        <v>8147</v>
      </c>
      <c r="C179" s="90">
        <v>20032</v>
      </c>
      <c r="D179" s="89" t="s">
        <v>8145</v>
      </c>
      <c r="E179" s="89" t="s">
        <v>8160</v>
      </c>
      <c r="F179" s="91">
        <v>716316009</v>
      </c>
      <c r="G179" s="92" t="s">
        <v>6483</v>
      </c>
      <c r="H179" s="93">
        <v>6470</v>
      </c>
      <c r="I179" s="94" t="s">
        <v>8149</v>
      </c>
      <c r="J179" s="93" t="s">
        <v>229</v>
      </c>
      <c r="K179" s="89">
        <v>91</v>
      </c>
      <c r="L179" s="95">
        <v>1132537</v>
      </c>
      <c r="M179" s="96">
        <v>12</v>
      </c>
      <c r="N179" s="97" t="s">
        <v>8303</v>
      </c>
      <c r="O179" s="97" t="s">
        <v>8151</v>
      </c>
      <c r="P179" s="98">
        <v>10703870</v>
      </c>
      <c r="Q179" s="99">
        <v>5126764</v>
      </c>
      <c r="R179" s="100">
        <v>5609646</v>
      </c>
      <c r="S179" s="100">
        <v>4965803</v>
      </c>
      <c r="T179" s="100">
        <v>5448688</v>
      </c>
      <c r="U179" s="100"/>
      <c r="V179" s="100"/>
      <c r="W179" s="100"/>
      <c r="X179" s="100"/>
      <c r="Y179" s="100"/>
      <c r="Z179" s="100"/>
      <c r="AA179" s="101"/>
      <c r="AB179" s="102"/>
      <c r="AC179" s="103">
        <f>SUM(Tabla3[[#This Row],[ENERO]:[DICIEMBRE]])</f>
        <v>21150901</v>
      </c>
    </row>
    <row r="180" spans="1:29" ht="34.5" customHeight="1" x14ac:dyDescent="0.2">
      <c r="A180" s="88">
        <v>13</v>
      </c>
      <c r="B180" s="89" t="s">
        <v>8147</v>
      </c>
      <c r="C180" s="90">
        <v>20032</v>
      </c>
      <c r="D180" s="89" t="s">
        <v>8145</v>
      </c>
      <c r="E180" s="89" t="s">
        <v>8148</v>
      </c>
      <c r="F180" s="91">
        <v>716316009</v>
      </c>
      <c r="G180" s="92" t="s">
        <v>6483</v>
      </c>
      <c r="H180" s="93">
        <v>6470</v>
      </c>
      <c r="I180" s="94" t="s">
        <v>8149</v>
      </c>
      <c r="J180" s="93" t="s">
        <v>229</v>
      </c>
      <c r="K180" s="89">
        <v>189</v>
      </c>
      <c r="L180" s="95">
        <v>1132538</v>
      </c>
      <c r="M180" s="96">
        <v>12</v>
      </c>
      <c r="N180" s="97" t="s">
        <v>8304</v>
      </c>
      <c r="O180" s="97" t="s">
        <v>8151</v>
      </c>
      <c r="P180" s="98">
        <v>10703853</v>
      </c>
      <c r="Q180" s="99">
        <v>26486762</v>
      </c>
      <c r="R180" s="100">
        <v>27114343</v>
      </c>
      <c r="S180" s="100">
        <v>26486762</v>
      </c>
      <c r="T180" s="100">
        <v>26277567</v>
      </c>
      <c r="U180" s="100"/>
      <c r="V180" s="100"/>
      <c r="W180" s="100"/>
      <c r="X180" s="100"/>
      <c r="Y180" s="100"/>
      <c r="Z180" s="100"/>
      <c r="AA180" s="101"/>
      <c r="AB180" s="102"/>
      <c r="AC180" s="103">
        <f>SUM(Tabla3[[#This Row],[ENERO]:[DICIEMBRE]])</f>
        <v>106365434</v>
      </c>
    </row>
    <row r="181" spans="1:29" ht="34.5" customHeight="1" x14ac:dyDescent="0.2">
      <c r="A181" s="88">
        <v>13</v>
      </c>
      <c r="B181" s="89" t="s">
        <v>8147</v>
      </c>
      <c r="C181" s="90">
        <v>20032</v>
      </c>
      <c r="D181" s="89" t="s">
        <v>8145</v>
      </c>
      <c r="E181" s="89" t="s">
        <v>8165</v>
      </c>
      <c r="F181" s="91">
        <v>717150007</v>
      </c>
      <c r="G181" s="92" t="s">
        <v>6484</v>
      </c>
      <c r="H181" s="93">
        <v>6570</v>
      </c>
      <c r="I181" s="94" t="s">
        <v>8149</v>
      </c>
      <c r="J181" s="93" t="s">
        <v>6377</v>
      </c>
      <c r="K181" s="89">
        <v>70</v>
      </c>
      <c r="L181" s="95">
        <v>1132540</v>
      </c>
      <c r="M181" s="96">
        <v>14</v>
      </c>
      <c r="N181" s="97" t="s">
        <v>8299</v>
      </c>
      <c r="O181" s="97" t="s">
        <v>8151</v>
      </c>
      <c r="P181" s="98">
        <v>10704108</v>
      </c>
      <c r="Q181" s="99">
        <v>4285409</v>
      </c>
      <c r="R181" s="100">
        <v>4854593</v>
      </c>
      <c r="S181" s="100">
        <v>4000817</v>
      </c>
      <c r="T181" s="100">
        <v>4570003</v>
      </c>
      <c r="U181" s="100"/>
      <c r="V181" s="100"/>
      <c r="W181" s="100"/>
      <c r="X181" s="100"/>
      <c r="Y181" s="100"/>
      <c r="Z181" s="100"/>
      <c r="AA181" s="101"/>
      <c r="AB181" s="102"/>
      <c r="AC181" s="103">
        <f>SUM(Tabla3[[#This Row],[ENERO]:[DICIEMBRE]])</f>
        <v>17710822</v>
      </c>
    </row>
    <row r="182" spans="1:29" ht="34.5" customHeight="1" x14ac:dyDescent="0.2">
      <c r="A182" s="88">
        <v>13</v>
      </c>
      <c r="B182" s="89" t="s">
        <v>8147</v>
      </c>
      <c r="C182" s="90">
        <v>20032</v>
      </c>
      <c r="D182" s="89" t="s">
        <v>8145</v>
      </c>
      <c r="E182" s="89" t="s">
        <v>8160</v>
      </c>
      <c r="F182" s="91">
        <v>717150007</v>
      </c>
      <c r="G182" s="92" t="s">
        <v>6484</v>
      </c>
      <c r="H182" s="93">
        <v>6570</v>
      </c>
      <c r="I182" s="94" t="s">
        <v>8149</v>
      </c>
      <c r="J182" s="93" t="s">
        <v>6362</v>
      </c>
      <c r="K182" s="89">
        <v>47</v>
      </c>
      <c r="L182" s="95">
        <v>1132541</v>
      </c>
      <c r="M182" s="96">
        <v>12</v>
      </c>
      <c r="N182" s="97" t="s">
        <v>8294</v>
      </c>
      <c r="O182" s="97" t="s">
        <v>8151</v>
      </c>
      <c r="P182" s="98">
        <v>10704159</v>
      </c>
      <c r="Q182" s="99">
        <v>4618332</v>
      </c>
      <c r="R182" s="100"/>
      <c r="S182" s="100">
        <v>11329155</v>
      </c>
      <c r="T182" s="100">
        <v>5745061</v>
      </c>
      <c r="U182" s="100"/>
      <c r="V182" s="100"/>
      <c r="W182" s="100"/>
      <c r="X182" s="100"/>
      <c r="Y182" s="100"/>
      <c r="Z182" s="100"/>
      <c r="AA182" s="101"/>
      <c r="AB182" s="102"/>
      <c r="AC182" s="103">
        <f>SUM(Tabla3[[#This Row],[ENERO]:[DICIEMBRE]])</f>
        <v>21692548</v>
      </c>
    </row>
    <row r="183" spans="1:29" ht="34.5" customHeight="1" x14ac:dyDescent="0.2">
      <c r="A183" s="88">
        <v>13</v>
      </c>
      <c r="B183" s="89" t="s">
        <v>8147</v>
      </c>
      <c r="C183" s="90">
        <v>20032</v>
      </c>
      <c r="D183" s="89" t="s">
        <v>8145</v>
      </c>
      <c r="E183" s="89" t="s">
        <v>8160</v>
      </c>
      <c r="F183" s="91">
        <v>717150007</v>
      </c>
      <c r="G183" s="92" t="s">
        <v>6484</v>
      </c>
      <c r="H183" s="93">
        <v>6570</v>
      </c>
      <c r="I183" s="94" t="s">
        <v>8149</v>
      </c>
      <c r="J183" s="93" t="s">
        <v>6371</v>
      </c>
      <c r="K183" s="89">
        <v>114</v>
      </c>
      <c r="L183" s="95">
        <v>1132542</v>
      </c>
      <c r="M183" s="96">
        <v>12</v>
      </c>
      <c r="N183" s="97" t="s">
        <v>8295</v>
      </c>
      <c r="O183" s="97" t="s">
        <v>8151</v>
      </c>
      <c r="P183" s="98">
        <v>10704167</v>
      </c>
      <c r="Q183" s="99">
        <v>7126521</v>
      </c>
      <c r="R183" s="100">
        <v>6804600</v>
      </c>
      <c r="S183" s="100">
        <v>5516914</v>
      </c>
      <c r="T183" s="100">
        <v>6321720</v>
      </c>
      <c r="U183" s="100"/>
      <c r="V183" s="100"/>
      <c r="W183" s="100"/>
      <c r="X183" s="100"/>
      <c r="Y183" s="100"/>
      <c r="Z183" s="100"/>
      <c r="AA183" s="101"/>
      <c r="AB183" s="102"/>
      <c r="AC183" s="103">
        <f>SUM(Tabla3[[#This Row],[ENERO]:[DICIEMBRE]])</f>
        <v>25769755</v>
      </c>
    </row>
    <row r="184" spans="1:29" ht="34.5" customHeight="1" x14ac:dyDescent="0.2">
      <c r="A184" s="88">
        <v>13</v>
      </c>
      <c r="B184" s="89" t="s">
        <v>8147</v>
      </c>
      <c r="C184" s="90">
        <v>20032</v>
      </c>
      <c r="D184" s="89" t="s">
        <v>8145</v>
      </c>
      <c r="E184" s="89" t="s">
        <v>8148</v>
      </c>
      <c r="F184" s="91">
        <v>717150007</v>
      </c>
      <c r="G184" s="92" t="s">
        <v>6484</v>
      </c>
      <c r="H184" s="93">
        <v>6570</v>
      </c>
      <c r="I184" s="94" t="s">
        <v>8149</v>
      </c>
      <c r="J184" s="93" t="s">
        <v>6363</v>
      </c>
      <c r="K184" s="89">
        <v>90</v>
      </c>
      <c r="L184" s="95">
        <v>1132543</v>
      </c>
      <c r="M184" s="96">
        <v>12</v>
      </c>
      <c r="N184" s="97" t="s">
        <v>8305</v>
      </c>
      <c r="O184" s="97" t="s">
        <v>8151</v>
      </c>
      <c r="P184" s="98">
        <v>10704205</v>
      </c>
      <c r="Q184" s="99">
        <v>15481685</v>
      </c>
      <c r="R184" s="100">
        <v>15900072</v>
      </c>
      <c r="S184" s="100">
        <v>15900072</v>
      </c>
      <c r="T184" s="100">
        <v>15900072</v>
      </c>
      <c r="U184" s="100"/>
      <c r="V184" s="100"/>
      <c r="W184" s="100"/>
      <c r="X184" s="100"/>
      <c r="Y184" s="100"/>
      <c r="Z184" s="100"/>
      <c r="AA184" s="101"/>
      <c r="AB184" s="102"/>
      <c r="AC184" s="103">
        <f>SUM(Tabla3[[#This Row],[ENERO]:[DICIEMBRE]])</f>
        <v>63181901</v>
      </c>
    </row>
    <row r="185" spans="1:29" ht="34.5" customHeight="1" x14ac:dyDescent="0.2">
      <c r="A185" s="88">
        <v>13</v>
      </c>
      <c r="B185" s="89" t="s">
        <v>8147</v>
      </c>
      <c r="C185" s="90">
        <v>20032</v>
      </c>
      <c r="D185" s="89" t="s">
        <v>8145</v>
      </c>
      <c r="E185" s="89" t="s">
        <v>8158</v>
      </c>
      <c r="F185" s="91">
        <v>717150007</v>
      </c>
      <c r="G185" s="92" t="s">
        <v>6484</v>
      </c>
      <c r="H185" s="93">
        <v>6570</v>
      </c>
      <c r="I185" s="94" t="s">
        <v>8149</v>
      </c>
      <c r="J185" s="93" t="s">
        <v>6372</v>
      </c>
      <c r="K185" s="89">
        <v>90</v>
      </c>
      <c r="L185" s="95">
        <v>1132556</v>
      </c>
      <c r="M185" s="96">
        <v>15</v>
      </c>
      <c r="N185" s="97" t="s">
        <v>8306</v>
      </c>
      <c r="O185" s="97" t="s">
        <v>8151</v>
      </c>
      <c r="P185" s="98">
        <v>10704175</v>
      </c>
      <c r="Q185" s="99">
        <v>7684908</v>
      </c>
      <c r="R185" s="100">
        <v>7115724</v>
      </c>
      <c r="S185" s="100">
        <v>4838988</v>
      </c>
      <c r="T185" s="100">
        <v>6973428</v>
      </c>
      <c r="U185" s="100"/>
      <c r="V185" s="100"/>
      <c r="W185" s="100"/>
      <c r="X185" s="100"/>
      <c r="Y185" s="100"/>
      <c r="Z185" s="100"/>
      <c r="AA185" s="101"/>
      <c r="AB185" s="102"/>
      <c r="AC185" s="103">
        <f>SUM(Tabla3[[#This Row],[ENERO]:[DICIEMBRE]])</f>
        <v>26613048</v>
      </c>
    </row>
    <row r="186" spans="1:29" ht="34.5" customHeight="1" x14ac:dyDescent="0.2">
      <c r="A186" s="88">
        <v>13</v>
      </c>
      <c r="B186" s="89" t="s">
        <v>8147</v>
      </c>
      <c r="C186" s="90">
        <v>20032</v>
      </c>
      <c r="D186" s="89" t="s">
        <v>8145</v>
      </c>
      <c r="E186" s="89" t="s">
        <v>8158</v>
      </c>
      <c r="F186" s="91">
        <v>717150007</v>
      </c>
      <c r="G186" s="92" t="s">
        <v>6484</v>
      </c>
      <c r="H186" s="93">
        <v>6570</v>
      </c>
      <c r="I186" s="94" t="s">
        <v>8149</v>
      </c>
      <c r="J186" s="93" t="s">
        <v>6377</v>
      </c>
      <c r="K186" s="89">
        <v>95</v>
      </c>
      <c r="L186" s="95">
        <v>1132557</v>
      </c>
      <c r="M186" s="96">
        <v>15</v>
      </c>
      <c r="N186" s="97" t="s">
        <v>8307</v>
      </c>
      <c r="O186" s="97" t="s">
        <v>8151</v>
      </c>
      <c r="P186" s="98">
        <v>10704221</v>
      </c>
      <c r="Q186" s="99">
        <v>7574285</v>
      </c>
      <c r="R186" s="100">
        <v>6720509</v>
      </c>
      <c r="S186" s="100">
        <v>6009029</v>
      </c>
      <c r="T186" s="100">
        <v>7147395</v>
      </c>
      <c r="U186" s="100"/>
      <c r="V186" s="100"/>
      <c r="W186" s="100"/>
      <c r="X186" s="100"/>
      <c r="Y186" s="100"/>
      <c r="Z186" s="100"/>
      <c r="AA186" s="101"/>
      <c r="AB186" s="102"/>
      <c r="AC186" s="103">
        <f>SUM(Tabla3[[#This Row],[ENERO]:[DICIEMBRE]])</f>
        <v>27451218</v>
      </c>
    </row>
    <row r="187" spans="1:29" ht="34.5" customHeight="1" x14ac:dyDescent="0.2">
      <c r="A187" s="88">
        <v>13</v>
      </c>
      <c r="B187" s="89" t="s">
        <v>8147</v>
      </c>
      <c r="C187" s="90">
        <v>20032</v>
      </c>
      <c r="D187" s="89" t="s">
        <v>8145</v>
      </c>
      <c r="E187" s="89" t="s">
        <v>8148</v>
      </c>
      <c r="F187" s="91">
        <v>717150007</v>
      </c>
      <c r="G187" s="92" t="s">
        <v>6484</v>
      </c>
      <c r="H187" s="93">
        <v>6570</v>
      </c>
      <c r="I187" s="94" t="s">
        <v>8149</v>
      </c>
      <c r="J187" s="93" t="s">
        <v>6378</v>
      </c>
      <c r="K187" s="89">
        <v>146</v>
      </c>
      <c r="L187" s="95">
        <v>1132558</v>
      </c>
      <c r="M187" s="96">
        <v>12</v>
      </c>
      <c r="N187" s="97" t="s">
        <v>8308</v>
      </c>
      <c r="O187" s="97" t="s">
        <v>8151</v>
      </c>
      <c r="P187" s="98">
        <v>10704213</v>
      </c>
      <c r="Q187" s="99">
        <v>19099256</v>
      </c>
      <c r="R187" s="100">
        <v>19726837</v>
      </c>
      <c r="S187" s="100">
        <v>18890062</v>
      </c>
      <c r="T187" s="100">
        <v>19099254</v>
      </c>
      <c r="U187" s="100"/>
      <c r="V187" s="100"/>
      <c r="W187" s="100"/>
      <c r="X187" s="100"/>
      <c r="Y187" s="100"/>
      <c r="Z187" s="100"/>
      <c r="AA187" s="101"/>
      <c r="AB187" s="102"/>
      <c r="AC187" s="103">
        <f>SUM(Tabla3[[#This Row],[ENERO]:[DICIEMBRE]])</f>
        <v>76815409</v>
      </c>
    </row>
    <row r="188" spans="1:29" ht="34.5" customHeight="1" x14ac:dyDescent="0.2">
      <c r="A188" s="88">
        <v>13</v>
      </c>
      <c r="B188" s="89" t="s">
        <v>8147</v>
      </c>
      <c r="C188" s="90">
        <v>20032</v>
      </c>
      <c r="D188" s="89" t="s">
        <v>8145</v>
      </c>
      <c r="E188" s="89" t="s">
        <v>8148</v>
      </c>
      <c r="F188" s="91">
        <v>717150007</v>
      </c>
      <c r="G188" s="92" t="s">
        <v>6484</v>
      </c>
      <c r="H188" s="93">
        <v>6570</v>
      </c>
      <c r="I188" s="94" t="s">
        <v>8149</v>
      </c>
      <c r="J188" s="93" t="s">
        <v>6371</v>
      </c>
      <c r="K188" s="89">
        <v>164</v>
      </c>
      <c r="L188" s="95">
        <v>1132561</v>
      </c>
      <c r="M188" s="96">
        <v>12</v>
      </c>
      <c r="N188" s="97" t="s">
        <v>8279</v>
      </c>
      <c r="O188" s="97" t="s">
        <v>8151</v>
      </c>
      <c r="P188" s="98">
        <v>10704183</v>
      </c>
      <c r="Q188" s="99">
        <v>22279269</v>
      </c>
      <c r="R188" s="100">
        <v>21651688</v>
      </c>
      <c r="S188" s="100">
        <v>20396527</v>
      </c>
      <c r="T188" s="100">
        <v>22697656</v>
      </c>
      <c r="U188" s="100"/>
      <c r="V188" s="100"/>
      <c r="W188" s="100"/>
      <c r="X188" s="100"/>
      <c r="Y188" s="100"/>
      <c r="Z188" s="100"/>
      <c r="AA188" s="101"/>
      <c r="AB188" s="102"/>
      <c r="AC188" s="103">
        <f>SUM(Tabla3[[#This Row],[ENERO]:[DICIEMBRE]])</f>
        <v>87025140</v>
      </c>
    </row>
    <row r="189" spans="1:29" ht="34.5" customHeight="1" x14ac:dyDescent="0.2">
      <c r="A189" s="88">
        <v>13</v>
      </c>
      <c r="B189" s="89" t="s">
        <v>8147</v>
      </c>
      <c r="C189" s="90">
        <v>20032</v>
      </c>
      <c r="D189" s="89" t="s">
        <v>8145</v>
      </c>
      <c r="E189" s="89" t="s">
        <v>8148</v>
      </c>
      <c r="F189" s="91">
        <v>717150007</v>
      </c>
      <c r="G189" s="92" t="s">
        <v>6484</v>
      </c>
      <c r="H189" s="93">
        <v>6570</v>
      </c>
      <c r="I189" s="94" t="s">
        <v>8149</v>
      </c>
      <c r="J189" s="93" t="s">
        <v>6362</v>
      </c>
      <c r="K189" s="89">
        <v>77</v>
      </c>
      <c r="L189" s="95">
        <v>1132562</v>
      </c>
      <c r="M189" s="96">
        <v>12</v>
      </c>
      <c r="N189" s="97" t="s">
        <v>8280</v>
      </c>
      <c r="O189" s="97" t="s">
        <v>8151</v>
      </c>
      <c r="P189" s="98">
        <v>10704191</v>
      </c>
      <c r="Q189" s="99">
        <v>13603395</v>
      </c>
      <c r="R189" s="100">
        <v>13603395</v>
      </c>
      <c r="S189" s="100">
        <v>13603395</v>
      </c>
      <c r="T189" s="100">
        <v>13603393</v>
      </c>
      <c r="U189" s="100"/>
      <c r="V189" s="100"/>
      <c r="W189" s="100"/>
      <c r="X189" s="100"/>
      <c r="Y189" s="100"/>
      <c r="Z189" s="100"/>
      <c r="AA189" s="101"/>
      <c r="AB189" s="102"/>
      <c r="AC189" s="103">
        <f>SUM(Tabla3[[#This Row],[ENERO]:[DICIEMBRE]])</f>
        <v>54413578</v>
      </c>
    </row>
    <row r="190" spans="1:29" ht="34.5" customHeight="1" x14ac:dyDescent="0.2">
      <c r="A190" s="88">
        <v>13</v>
      </c>
      <c r="B190" s="89" t="s">
        <v>8147</v>
      </c>
      <c r="C190" s="90">
        <v>20032</v>
      </c>
      <c r="D190" s="89" t="s">
        <v>8145</v>
      </c>
      <c r="E190" s="89" t="s">
        <v>8158</v>
      </c>
      <c r="F190" s="91">
        <v>700376001</v>
      </c>
      <c r="G190" s="92" t="s">
        <v>6683</v>
      </c>
      <c r="H190" s="93">
        <v>1800</v>
      </c>
      <c r="I190" s="94" t="s">
        <v>8149</v>
      </c>
      <c r="J190" s="93" t="s">
        <v>5557</v>
      </c>
      <c r="K190" s="89">
        <v>70</v>
      </c>
      <c r="L190" s="95">
        <v>1132565</v>
      </c>
      <c r="M190" s="96">
        <v>15</v>
      </c>
      <c r="N190" s="97" t="s">
        <v>8309</v>
      </c>
      <c r="O190" s="97" t="s">
        <v>8151</v>
      </c>
      <c r="P190" s="98">
        <v>21942251</v>
      </c>
      <c r="Q190" s="99">
        <v>6562145</v>
      </c>
      <c r="R190" s="100">
        <v>6277553</v>
      </c>
      <c r="S190" s="100">
        <v>6277553</v>
      </c>
      <c r="T190" s="100">
        <v>5708371</v>
      </c>
      <c r="U190" s="100"/>
      <c r="V190" s="100"/>
      <c r="W190" s="100"/>
      <c r="X190" s="100"/>
      <c r="Y190" s="100"/>
      <c r="Z190" s="100"/>
      <c r="AA190" s="101"/>
      <c r="AB190" s="102"/>
      <c r="AC190" s="103">
        <f>SUM(Tabla3[[#This Row],[ENERO]:[DICIEMBRE]])</f>
        <v>24825622</v>
      </c>
    </row>
    <row r="191" spans="1:29" ht="34.5" customHeight="1" x14ac:dyDescent="0.2">
      <c r="A191" s="88">
        <v>13</v>
      </c>
      <c r="B191" s="89" t="s">
        <v>8147</v>
      </c>
      <c r="C191" s="90">
        <v>20032</v>
      </c>
      <c r="D191" s="89" t="s">
        <v>8145</v>
      </c>
      <c r="E191" s="89" t="s">
        <v>8160</v>
      </c>
      <c r="F191" s="91">
        <v>700376001</v>
      </c>
      <c r="G191" s="92" t="s">
        <v>6683</v>
      </c>
      <c r="H191" s="93">
        <v>1800</v>
      </c>
      <c r="I191" s="94" t="s">
        <v>8149</v>
      </c>
      <c r="J191" s="93" t="s">
        <v>5557</v>
      </c>
      <c r="K191" s="89">
        <v>72</v>
      </c>
      <c r="L191" s="95">
        <v>1132566</v>
      </c>
      <c r="M191" s="96">
        <v>12</v>
      </c>
      <c r="N191" s="97" t="s">
        <v>8310</v>
      </c>
      <c r="O191" s="97" t="s">
        <v>8151</v>
      </c>
      <c r="P191" s="98">
        <v>21942269</v>
      </c>
      <c r="Q191" s="99">
        <v>6728998</v>
      </c>
      <c r="R191" s="100">
        <v>6568037</v>
      </c>
      <c r="S191" s="100">
        <v>6085154</v>
      </c>
      <c r="T191" s="100">
        <v>5441312</v>
      </c>
      <c r="U191" s="100"/>
      <c r="V191" s="100"/>
      <c r="W191" s="100"/>
      <c r="X191" s="100"/>
      <c r="Y191" s="100"/>
      <c r="Z191" s="100"/>
      <c r="AA191" s="101"/>
      <c r="AB191" s="102"/>
      <c r="AC191" s="103">
        <f>SUM(Tabla3[[#This Row],[ENERO]:[DICIEMBRE]])</f>
        <v>24823501</v>
      </c>
    </row>
    <row r="192" spans="1:29" ht="34.5" customHeight="1" x14ac:dyDescent="0.2">
      <c r="A192" s="88">
        <v>13</v>
      </c>
      <c r="B192" s="89" t="s">
        <v>8147</v>
      </c>
      <c r="C192" s="90">
        <v>20032</v>
      </c>
      <c r="D192" s="89" t="s">
        <v>8145</v>
      </c>
      <c r="E192" s="89" t="s">
        <v>8160</v>
      </c>
      <c r="F192" s="91">
        <v>719400000</v>
      </c>
      <c r="G192" s="92" t="s">
        <v>6481</v>
      </c>
      <c r="H192" s="93">
        <v>3842</v>
      </c>
      <c r="I192" s="94" t="s">
        <v>8149</v>
      </c>
      <c r="J192" s="93" t="s">
        <v>5557</v>
      </c>
      <c r="K192" s="89">
        <v>98</v>
      </c>
      <c r="L192" s="95">
        <v>1132581</v>
      </c>
      <c r="M192" s="96">
        <v>12</v>
      </c>
      <c r="N192" s="97" t="s">
        <v>8325</v>
      </c>
      <c r="O192" s="97" t="s">
        <v>8159</v>
      </c>
      <c r="P192" s="98">
        <v>970263225</v>
      </c>
      <c r="Q192" s="99">
        <v>8170793</v>
      </c>
      <c r="R192" s="100">
        <v>8814636</v>
      </c>
      <c r="S192" s="100">
        <v>7365989</v>
      </c>
      <c r="T192" s="100">
        <v>6722145</v>
      </c>
      <c r="U192" s="100"/>
      <c r="V192" s="100"/>
      <c r="W192" s="100"/>
      <c r="X192" s="100"/>
      <c r="Y192" s="100"/>
      <c r="Z192" s="100"/>
      <c r="AA192" s="101"/>
      <c r="AB192" s="102"/>
      <c r="AC192" s="103">
        <f>SUM(Tabla3[[#This Row],[ENERO]:[DICIEMBRE]])</f>
        <v>31073563</v>
      </c>
    </row>
    <row r="193" spans="1:29" ht="34.5" customHeight="1" x14ac:dyDescent="0.2">
      <c r="A193" s="88">
        <v>13</v>
      </c>
      <c r="B193" s="89" t="s">
        <v>8147</v>
      </c>
      <c r="C193" s="90">
        <v>20032</v>
      </c>
      <c r="D193" s="89" t="s">
        <v>8145</v>
      </c>
      <c r="E193" s="89" t="s">
        <v>8161</v>
      </c>
      <c r="F193" s="91">
        <v>719400000</v>
      </c>
      <c r="G193" s="92" t="s">
        <v>6481</v>
      </c>
      <c r="H193" s="93">
        <v>3842</v>
      </c>
      <c r="I193" s="94" t="s">
        <v>8149</v>
      </c>
      <c r="J193" s="93" t="s">
        <v>6373</v>
      </c>
      <c r="K193" s="89">
        <v>70</v>
      </c>
      <c r="L193" s="95">
        <v>1132582</v>
      </c>
      <c r="M193" s="96">
        <v>13</v>
      </c>
      <c r="N193" s="97" t="s">
        <v>8326</v>
      </c>
      <c r="O193" s="97" t="s">
        <v>8159</v>
      </c>
      <c r="P193" s="98">
        <v>971134968</v>
      </c>
      <c r="Q193" s="99">
        <v>6445553</v>
      </c>
      <c r="R193" s="100">
        <v>6445553</v>
      </c>
      <c r="S193" s="100">
        <v>6445553</v>
      </c>
      <c r="T193" s="100">
        <v>6445553</v>
      </c>
      <c r="U193" s="100"/>
      <c r="V193" s="100"/>
      <c r="W193" s="100"/>
      <c r="X193" s="100"/>
      <c r="Y193" s="100"/>
      <c r="Z193" s="100"/>
      <c r="AA193" s="101"/>
      <c r="AB193" s="102"/>
      <c r="AC193" s="103">
        <f>SUM(Tabla3[[#This Row],[ENERO]:[DICIEMBRE]])</f>
        <v>25782212</v>
      </c>
    </row>
    <row r="194" spans="1:29" ht="34.5" customHeight="1" x14ac:dyDescent="0.2">
      <c r="A194" s="88">
        <v>13</v>
      </c>
      <c r="B194" s="89" t="s">
        <v>8147</v>
      </c>
      <c r="C194" s="90">
        <v>20032</v>
      </c>
      <c r="D194" s="89" t="s">
        <v>8145</v>
      </c>
      <c r="E194" s="89" t="s">
        <v>8148</v>
      </c>
      <c r="F194" s="91">
        <v>719400000</v>
      </c>
      <c r="G194" s="92" t="s">
        <v>6481</v>
      </c>
      <c r="H194" s="93">
        <v>3842</v>
      </c>
      <c r="I194" s="94" t="s">
        <v>8149</v>
      </c>
      <c r="J194" s="93" t="s">
        <v>6380</v>
      </c>
      <c r="K194" s="89">
        <v>98</v>
      </c>
      <c r="L194" s="95">
        <v>1132583</v>
      </c>
      <c r="M194" s="96">
        <v>12</v>
      </c>
      <c r="N194" s="97" t="s">
        <v>8277</v>
      </c>
      <c r="O194" s="97" t="s">
        <v>8159</v>
      </c>
      <c r="P194" s="98">
        <v>970291733</v>
      </c>
      <c r="Q194" s="99">
        <v>16895025</v>
      </c>
      <c r="R194" s="100">
        <v>15639863</v>
      </c>
      <c r="S194" s="100">
        <v>15639863</v>
      </c>
      <c r="T194" s="100">
        <v>14593895</v>
      </c>
      <c r="U194" s="100"/>
      <c r="V194" s="100"/>
      <c r="W194" s="100"/>
      <c r="X194" s="100"/>
      <c r="Y194" s="100"/>
      <c r="Z194" s="100"/>
      <c r="AA194" s="101"/>
      <c r="AB194" s="102"/>
      <c r="AC194" s="103">
        <f>SUM(Tabla3[[#This Row],[ENERO]:[DICIEMBRE]])</f>
        <v>62768646</v>
      </c>
    </row>
    <row r="195" spans="1:29" ht="34.5" customHeight="1" x14ac:dyDescent="0.2">
      <c r="A195" s="88">
        <v>13</v>
      </c>
      <c r="B195" s="89" t="s">
        <v>8147</v>
      </c>
      <c r="C195" s="90">
        <v>20032</v>
      </c>
      <c r="D195" s="89" t="s">
        <v>8145</v>
      </c>
      <c r="E195" s="89" t="s">
        <v>8158</v>
      </c>
      <c r="F195" s="91">
        <v>719400000</v>
      </c>
      <c r="G195" s="92" t="s">
        <v>6481</v>
      </c>
      <c r="H195" s="93">
        <v>3842</v>
      </c>
      <c r="I195" s="94" t="s">
        <v>8149</v>
      </c>
      <c r="J195" s="93" t="s">
        <v>6373</v>
      </c>
      <c r="K195" s="89">
        <v>60</v>
      </c>
      <c r="L195" s="95">
        <v>1132584</v>
      </c>
      <c r="M195" s="96">
        <v>15</v>
      </c>
      <c r="N195" s="97" t="s">
        <v>8327</v>
      </c>
      <c r="O195" s="97" t="s">
        <v>8159</v>
      </c>
      <c r="P195" s="98">
        <v>970826742</v>
      </c>
      <c r="Q195" s="99">
        <v>7210280</v>
      </c>
      <c r="R195" s="100">
        <v>7210280</v>
      </c>
      <c r="S195" s="100">
        <v>6783392</v>
      </c>
      <c r="T195" s="100">
        <v>7067984</v>
      </c>
      <c r="U195" s="100"/>
      <c r="V195" s="100"/>
      <c r="W195" s="100"/>
      <c r="X195" s="100"/>
      <c r="Y195" s="100"/>
      <c r="Z195" s="100"/>
      <c r="AA195" s="101"/>
      <c r="AB195" s="102"/>
      <c r="AC195" s="103">
        <f>SUM(Tabla3[[#This Row],[ENERO]:[DICIEMBRE]])</f>
        <v>28271936</v>
      </c>
    </row>
    <row r="196" spans="1:29" ht="34.5" customHeight="1" x14ac:dyDescent="0.2">
      <c r="A196" s="88">
        <v>13</v>
      </c>
      <c r="B196" s="89" t="s">
        <v>8147</v>
      </c>
      <c r="C196" s="90">
        <v>20032</v>
      </c>
      <c r="D196" s="89" t="s">
        <v>8145</v>
      </c>
      <c r="E196" s="89" t="s">
        <v>8148</v>
      </c>
      <c r="F196" s="91">
        <v>719400000</v>
      </c>
      <c r="G196" s="92" t="s">
        <v>6481</v>
      </c>
      <c r="H196" s="93">
        <v>3842</v>
      </c>
      <c r="I196" s="94" t="s">
        <v>8149</v>
      </c>
      <c r="J196" s="93" t="s">
        <v>6373</v>
      </c>
      <c r="K196" s="89">
        <v>83</v>
      </c>
      <c r="L196" s="95">
        <v>1132585</v>
      </c>
      <c r="M196" s="96">
        <v>12</v>
      </c>
      <c r="N196" s="97" t="s">
        <v>8278</v>
      </c>
      <c r="O196" s="97" t="s">
        <v>8159</v>
      </c>
      <c r="P196" s="98">
        <v>970826718</v>
      </c>
      <c r="Q196" s="99">
        <v>11525496</v>
      </c>
      <c r="R196" s="100">
        <v>11734690</v>
      </c>
      <c r="S196" s="100">
        <v>10897915</v>
      </c>
      <c r="T196" s="100">
        <v>11107109</v>
      </c>
      <c r="U196" s="100"/>
      <c r="V196" s="100"/>
      <c r="W196" s="100"/>
      <c r="X196" s="100"/>
      <c r="Y196" s="100"/>
      <c r="Z196" s="100"/>
      <c r="AA196" s="101"/>
      <c r="AB196" s="102"/>
      <c r="AC196" s="103">
        <f>SUM(Tabla3[[#This Row],[ENERO]:[DICIEMBRE]])</f>
        <v>45265210</v>
      </c>
    </row>
    <row r="197" spans="1:29" ht="34.5" customHeight="1" x14ac:dyDescent="0.2">
      <c r="A197" s="88">
        <v>13</v>
      </c>
      <c r="B197" s="89" t="s">
        <v>8147</v>
      </c>
      <c r="C197" s="90">
        <v>20032</v>
      </c>
      <c r="D197" s="89" t="s">
        <v>8145</v>
      </c>
      <c r="E197" s="89" t="s">
        <v>8163</v>
      </c>
      <c r="F197" s="91">
        <v>738689003</v>
      </c>
      <c r="G197" s="92" t="s">
        <v>6492</v>
      </c>
      <c r="H197" s="93">
        <v>6979</v>
      </c>
      <c r="I197" s="94" t="s">
        <v>8149</v>
      </c>
      <c r="J197" s="93" t="s">
        <v>6372</v>
      </c>
      <c r="K197" s="89">
        <v>100</v>
      </c>
      <c r="L197" s="95">
        <v>1132586</v>
      </c>
      <c r="M197" s="96">
        <v>7</v>
      </c>
      <c r="N197" s="97" t="s">
        <v>8297</v>
      </c>
      <c r="O197" s="97" t="s">
        <v>8362</v>
      </c>
      <c r="P197" s="98">
        <v>84881392</v>
      </c>
      <c r="Q197" s="99">
        <v>14765520</v>
      </c>
      <c r="R197" s="100">
        <v>11369450</v>
      </c>
      <c r="S197" s="100">
        <v>9351496</v>
      </c>
      <c r="T197" s="100">
        <v>12009290</v>
      </c>
      <c r="U197" s="100"/>
      <c r="V197" s="100"/>
      <c r="W197" s="100"/>
      <c r="X197" s="100"/>
      <c r="Y197" s="100"/>
      <c r="Z197" s="100"/>
      <c r="AA197" s="101"/>
      <c r="AB197" s="102"/>
      <c r="AC197" s="103">
        <f>SUM(Tabla3[[#This Row],[ENERO]:[DICIEMBRE]])</f>
        <v>47495756</v>
      </c>
    </row>
    <row r="198" spans="1:29" ht="34.5" customHeight="1" x14ac:dyDescent="0.2">
      <c r="A198" s="88">
        <v>13</v>
      </c>
      <c r="B198" s="89" t="s">
        <v>8147</v>
      </c>
      <c r="C198" s="90">
        <v>20032</v>
      </c>
      <c r="D198" s="89" t="s">
        <v>8145</v>
      </c>
      <c r="E198" s="89" t="s">
        <v>8160</v>
      </c>
      <c r="F198" s="91">
        <v>719400000</v>
      </c>
      <c r="G198" s="92" t="s">
        <v>6481</v>
      </c>
      <c r="H198" s="93">
        <v>3842</v>
      </c>
      <c r="I198" s="94" t="s">
        <v>8149</v>
      </c>
      <c r="J198" s="93" t="s">
        <v>6380</v>
      </c>
      <c r="K198" s="89">
        <v>64</v>
      </c>
      <c r="L198" s="95">
        <v>1132587</v>
      </c>
      <c r="M198" s="96">
        <v>12</v>
      </c>
      <c r="N198" s="97" t="s">
        <v>8363</v>
      </c>
      <c r="O198" s="97" t="s">
        <v>8159</v>
      </c>
      <c r="P198" s="98">
        <v>971134984</v>
      </c>
      <c r="Q198" s="99">
        <v>10301491</v>
      </c>
      <c r="R198" s="100">
        <v>5794589</v>
      </c>
      <c r="S198" s="100">
        <v>3594791</v>
      </c>
      <c r="T198" s="100">
        <v>4238634</v>
      </c>
      <c r="U198" s="100"/>
      <c r="V198" s="100"/>
      <c r="W198" s="100"/>
      <c r="X198" s="100"/>
      <c r="Y198" s="100"/>
      <c r="Z198" s="100"/>
      <c r="AA198" s="101"/>
      <c r="AB198" s="102"/>
      <c r="AC198" s="103">
        <f>SUM(Tabla3[[#This Row],[ENERO]:[DICIEMBRE]])</f>
        <v>23929505</v>
      </c>
    </row>
    <row r="199" spans="1:29" ht="34.5" customHeight="1" x14ac:dyDescent="0.2">
      <c r="A199" s="88">
        <v>13</v>
      </c>
      <c r="B199" s="89" t="s">
        <v>8147</v>
      </c>
      <c r="C199" s="90">
        <v>20032</v>
      </c>
      <c r="D199" s="89" t="s">
        <v>8145</v>
      </c>
      <c r="E199" s="89" t="s">
        <v>8163</v>
      </c>
      <c r="F199" s="91">
        <v>717150007</v>
      </c>
      <c r="G199" s="92" t="s">
        <v>6484</v>
      </c>
      <c r="H199" s="93">
        <v>6570</v>
      </c>
      <c r="I199" s="94" t="s">
        <v>8149</v>
      </c>
      <c r="J199" s="93" t="s">
        <v>6362</v>
      </c>
      <c r="K199" s="89">
        <v>50</v>
      </c>
      <c r="L199" s="95">
        <v>1132588</v>
      </c>
      <c r="M199" s="96">
        <v>7</v>
      </c>
      <c r="N199" s="97" t="s">
        <v>8364</v>
      </c>
      <c r="O199" s="97" t="s">
        <v>8151</v>
      </c>
      <c r="P199" s="98">
        <v>10705171</v>
      </c>
      <c r="Q199" s="99">
        <v>7382760</v>
      </c>
      <c r="R199" s="100">
        <v>3839035</v>
      </c>
      <c r="S199" s="100">
        <v>3346851</v>
      </c>
      <c r="T199" s="100">
        <v>4528093</v>
      </c>
      <c r="U199" s="100"/>
      <c r="V199" s="100"/>
      <c r="W199" s="100"/>
      <c r="X199" s="100"/>
      <c r="Y199" s="100"/>
      <c r="Z199" s="100"/>
      <c r="AA199" s="101"/>
      <c r="AB199" s="102"/>
      <c r="AC199" s="103">
        <f>SUM(Tabla3[[#This Row],[ENERO]:[DICIEMBRE]])</f>
        <v>19096739</v>
      </c>
    </row>
    <row r="200" spans="1:29" ht="34.5" customHeight="1" x14ac:dyDescent="0.2">
      <c r="A200" s="88">
        <v>13</v>
      </c>
      <c r="B200" s="89" t="s">
        <v>8147</v>
      </c>
      <c r="C200" s="90">
        <v>20032</v>
      </c>
      <c r="D200" s="89" t="s">
        <v>8145</v>
      </c>
      <c r="E200" s="89" t="s">
        <v>8163</v>
      </c>
      <c r="F200" s="91">
        <v>731013004</v>
      </c>
      <c r="G200" s="92" t="s">
        <v>6494</v>
      </c>
      <c r="H200" s="93">
        <v>7003</v>
      </c>
      <c r="I200" s="94" t="s">
        <v>8149</v>
      </c>
      <c r="J200" s="93" t="s">
        <v>6380</v>
      </c>
      <c r="K200" s="89">
        <v>75</v>
      </c>
      <c r="L200" s="95">
        <v>1132590</v>
      </c>
      <c r="M200" s="96">
        <v>7</v>
      </c>
      <c r="N200" s="97" t="s">
        <v>8296</v>
      </c>
      <c r="O200" s="97" t="s">
        <v>8151</v>
      </c>
      <c r="P200" s="98">
        <v>11282380</v>
      </c>
      <c r="Q200" s="99">
        <v>11074140</v>
      </c>
      <c r="R200" s="100">
        <v>10483519</v>
      </c>
      <c r="S200" s="100">
        <v>8342519</v>
      </c>
      <c r="T200" s="100">
        <v>8785484</v>
      </c>
      <c r="U200" s="100"/>
      <c r="V200" s="100"/>
      <c r="W200" s="100"/>
      <c r="X200" s="100"/>
      <c r="Y200" s="100"/>
      <c r="Z200" s="100"/>
      <c r="AA200" s="101"/>
      <c r="AB200" s="102"/>
      <c r="AC200" s="103">
        <f>SUM(Tabla3[[#This Row],[ENERO]:[DICIEMBRE]])</f>
        <v>38685662</v>
      </c>
    </row>
    <row r="201" spans="1:29" ht="34.5" customHeight="1" x14ac:dyDescent="0.2">
      <c r="A201" s="88">
        <v>13</v>
      </c>
      <c r="B201" s="89" t="s">
        <v>8147</v>
      </c>
      <c r="C201" s="90">
        <v>20032</v>
      </c>
      <c r="D201" s="89" t="s">
        <v>8145</v>
      </c>
      <c r="E201" s="89" t="s">
        <v>8163</v>
      </c>
      <c r="F201" s="91">
        <v>738689003</v>
      </c>
      <c r="G201" s="92" t="s">
        <v>6492</v>
      </c>
      <c r="H201" s="93">
        <v>6979</v>
      </c>
      <c r="I201" s="94" t="s">
        <v>8149</v>
      </c>
      <c r="J201" s="93" t="s">
        <v>6373</v>
      </c>
      <c r="K201" s="89">
        <v>140</v>
      </c>
      <c r="L201" s="95">
        <v>1132591</v>
      </c>
      <c r="M201" s="96">
        <v>7</v>
      </c>
      <c r="N201" s="97" t="s">
        <v>8298</v>
      </c>
      <c r="O201" s="97" t="s">
        <v>8177</v>
      </c>
      <c r="P201" s="98">
        <v>84881376</v>
      </c>
      <c r="Q201" s="99">
        <v>20671728</v>
      </c>
      <c r="R201" s="100">
        <v>9154622</v>
      </c>
      <c r="S201" s="100">
        <v>5266369</v>
      </c>
      <c r="T201" s="100">
        <v>8514783</v>
      </c>
      <c r="U201" s="100"/>
      <c r="V201" s="100"/>
      <c r="W201" s="100"/>
      <c r="X201" s="100"/>
      <c r="Y201" s="100"/>
      <c r="Z201" s="100"/>
      <c r="AA201" s="101"/>
      <c r="AB201" s="102"/>
      <c r="AC201" s="103">
        <f>SUM(Tabla3[[#This Row],[ENERO]:[DICIEMBRE]])</f>
        <v>43607502</v>
      </c>
    </row>
    <row r="202" spans="1:29" ht="34.5" customHeight="1" x14ac:dyDescent="0.2">
      <c r="A202" s="88">
        <v>13</v>
      </c>
      <c r="B202" s="89" t="s">
        <v>8147</v>
      </c>
      <c r="C202" s="90">
        <v>20032</v>
      </c>
      <c r="D202" s="89" t="s">
        <v>8145</v>
      </c>
      <c r="E202" s="89" t="s">
        <v>8163</v>
      </c>
      <c r="F202" s="91">
        <v>716316009</v>
      </c>
      <c r="G202" s="92" t="s">
        <v>6483</v>
      </c>
      <c r="H202" s="93">
        <v>6470</v>
      </c>
      <c r="I202" s="94" t="s">
        <v>8149</v>
      </c>
      <c r="J202" s="93" t="s">
        <v>6379</v>
      </c>
      <c r="K202" s="89">
        <v>80</v>
      </c>
      <c r="L202" s="95">
        <v>1132589</v>
      </c>
      <c r="M202" s="96">
        <v>7</v>
      </c>
      <c r="N202" s="97" t="s">
        <v>8373</v>
      </c>
      <c r="O202" s="97" t="s">
        <v>8151</v>
      </c>
      <c r="P202" s="98">
        <v>10706658</v>
      </c>
      <c r="Q202" s="99">
        <v>11812416</v>
      </c>
      <c r="R202" s="100">
        <v>8711657</v>
      </c>
      <c r="S202" s="100">
        <v>6447610</v>
      </c>
      <c r="T202" s="100">
        <v>6742921</v>
      </c>
      <c r="U202" s="100"/>
      <c r="V202" s="100"/>
      <c r="W202" s="100"/>
      <c r="X202" s="100"/>
      <c r="Y202" s="100"/>
      <c r="Z202" s="100"/>
      <c r="AA202" s="101"/>
      <c r="AB202" s="102"/>
      <c r="AC202" s="103">
        <f>SUM(Tabla3[[#This Row],[ENERO]:[DICIEMBRE]])</f>
        <v>33714604</v>
      </c>
    </row>
    <row r="203" spans="1:29" ht="34.5" customHeight="1" x14ac:dyDescent="0.2">
      <c r="A203" s="88">
        <v>13</v>
      </c>
      <c r="B203" s="89" t="s">
        <v>8147</v>
      </c>
      <c r="C203" s="90">
        <v>20032</v>
      </c>
      <c r="D203" s="89" t="s">
        <v>8145</v>
      </c>
      <c r="E203" s="89" t="s">
        <v>8158</v>
      </c>
      <c r="F203" s="91">
        <v>719400000</v>
      </c>
      <c r="G203" s="92" t="s">
        <v>6481</v>
      </c>
      <c r="H203" s="93">
        <v>3842</v>
      </c>
      <c r="I203" s="94" t="s">
        <v>8149</v>
      </c>
      <c r="J203" s="93" t="s">
        <v>6379</v>
      </c>
      <c r="K203" s="89">
        <v>120</v>
      </c>
      <c r="L203" s="95">
        <v>1131910</v>
      </c>
      <c r="M203" s="96">
        <v>15</v>
      </c>
      <c r="N203" s="97" t="s">
        <v>8504</v>
      </c>
      <c r="O203" s="97" t="s">
        <v>8159</v>
      </c>
      <c r="P203" s="98">
        <v>970826742</v>
      </c>
      <c r="Q203" s="99"/>
      <c r="R203" s="100">
        <v>7964880</v>
      </c>
      <c r="S203" s="100"/>
      <c r="T203" s="100"/>
      <c r="U203" s="100"/>
      <c r="V203" s="100"/>
      <c r="W203" s="100"/>
      <c r="X203" s="100"/>
      <c r="Y203" s="100"/>
      <c r="Z203" s="100"/>
      <c r="AA203" s="101"/>
      <c r="AB203" s="102"/>
      <c r="AC203" s="103">
        <f>SUM(Tabla3[[#This Row],[ENERO]:[DICIEMBRE]])</f>
        <v>7964880</v>
      </c>
    </row>
    <row r="204" spans="1:29" ht="34.5" customHeight="1" x14ac:dyDescent="0.2">
      <c r="A204" s="88">
        <v>13</v>
      </c>
      <c r="B204" s="89" t="s">
        <v>8147</v>
      </c>
      <c r="C204" s="90">
        <v>20032</v>
      </c>
      <c r="D204" s="89" t="s">
        <v>8145</v>
      </c>
      <c r="E204" s="89" t="s">
        <v>8160</v>
      </c>
      <c r="F204" s="91">
        <v>717150007</v>
      </c>
      <c r="G204" s="92" t="s">
        <v>6484</v>
      </c>
      <c r="H204" s="93">
        <v>6570</v>
      </c>
      <c r="I204" s="94" t="s">
        <v>8149</v>
      </c>
      <c r="J204" s="93" t="s">
        <v>6363</v>
      </c>
      <c r="K204" s="89">
        <v>44</v>
      </c>
      <c r="L204" s="95">
        <v>1131949</v>
      </c>
      <c r="M204" s="96">
        <v>12</v>
      </c>
      <c r="N204" s="97" t="s">
        <v>8295</v>
      </c>
      <c r="O204" s="97" t="s">
        <v>8151</v>
      </c>
      <c r="P204" s="98">
        <v>10671439</v>
      </c>
      <c r="Q204" s="99"/>
      <c r="R204" s="100">
        <v>1051123</v>
      </c>
      <c r="S204" s="100"/>
      <c r="T204" s="100"/>
      <c r="U204" s="100"/>
      <c r="V204" s="100"/>
      <c r="W204" s="100"/>
      <c r="X204" s="100"/>
      <c r="Y204" s="100"/>
      <c r="Z204" s="100"/>
      <c r="AA204" s="101"/>
      <c r="AB204" s="102"/>
      <c r="AC204" s="103">
        <f>SUM(Tabla3[[#This Row],[ENERO]:[DICIEMBRE]])</f>
        <v>1051123</v>
      </c>
    </row>
    <row r="205" spans="1:29" ht="34.5" customHeight="1" x14ac:dyDescent="0.2">
      <c r="A205" s="88">
        <v>13</v>
      </c>
      <c r="B205" s="89" t="s">
        <v>8147</v>
      </c>
      <c r="C205" s="90">
        <v>20032</v>
      </c>
      <c r="D205" s="89" t="s">
        <v>8145</v>
      </c>
      <c r="E205" s="89" t="s">
        <v>8160</v>
      </c>
      <c r="F205" s="91">
        <v>719400000</v>
      </c>
      <c r="G205" s="92" t="s">
        <v>6481</v>
      </c>
      <c r="H205" s="93">
        <v>3842</v>
      </c>
      <c r="I205" s="94" t="s">
        <v>8149</v>
      </c>
      <c r="J205" s="93" t="s">
        <v>6380</v>
      </c>
      <c r="K205" s="89">
        <v>53</v>
      </c>
      <c r="L205" s="95">
        <v>1131958</v>
      </c>
      <c r="M205" s="96">
        <v>12</v>
      </c>
      <c r="N205" s="97" t="s">
        <v>8505</v>
      </c>
      <c r="O205" s="97" t="s">
        <v>8159</v>
      </c>
      <c r="P205" s="98">
        <v>156682799</v>
      </c>
      <c r="Q205" s="99"/>
      <c r="R205" s="100">
        <v>5794589</v>
      </c>
      <c r="S205" s="100"/>
      <c r="T205" s="100"/>
      <c r="U205" s="100"/>
      <c r="V205" s="100"/>
      <c r="W205" s="100"/>
      <c r="X205" s="100"/>
      <c r="Y205" s="100"/>
      <c r="Z205" s="100"/>
      <c r="AA205" s="101"/>
      <c r="AB205" s="102"/>
      <c r="AC205" s="103">
        <f>SUM(Tabla3[[#This Row],[ENERO]:[DICIEMBRE]])</f>
        <v>5794589</v>
      </c>
    </row>
    <row r="206" spans="1:29" ht="34.5" customHeight="1" x14ac:dyDescent="0.2">
      <c r="A206" s="88">
        <v>13</v>
      </c>
      <c r="B206" s="89" t="s">
        <v>8147</v>
      </c>
      <c r="C206" s="90">
        <v>20032</v>
      </c>
      <c r="D206" s="89" t="s">
        <v>8145</v>
      </c>
      <c r="E206" s="89" t="s">
        <v>8160</v>
      </c>
      <c r="F206" s="91">
        <v>719400000</v>
      </c>
      <c r="G206" s="92" t="s">
        <v>6481</v>
      </c>
      <c r="H206" s="93">
        <v>3842</v>
      </c>
      <c r="I206" s="94" t="s">
        <v>8149</v>
      </c>
      <c r="J206" s="93" t="s">
        <v>6369</v>
      </c>
      <c r="K206" s="89">
        <v>80</v>
      </c>
      <c r="L206" s="95">
        <v>1131961</v>
      </c>
      <c r="M206" s="96">
        <v>12</v>
      </c>
      <c r="N206" s="97" t="s">
        <v>8506</v>
      </c>
      <c r="O206" s="97" t="s">
        <v>8159</v>
      </c>
      <c r="P206" s="98">
        <v>970291725</v>
      </c>
      <c r="Q206" s="99"/>
      <c r="R206" s="100">
        <v>1651764</v>
      </c>
      <c r="S206" s="100"/>
      <c r="T206" s="100"/>
      <c r="U206" s="100"/>
      <c r="V206" s="100"/>
      <c r="W206" s="100"/>
      <c r="X206" s="100"/>
      <c r="Y206" s="100"/>
      <c r="Z206" s="100"/>
      <c r="AA206" s="101"/>
      <c r="AB206" s="102"/>
      <c r="AC206" s="103">
        <f>SUM(Tabla3[[#This Row],[ENERO]:[DICIEMBRE]])</f>
        <v>1651764</v>
      </c>
    </row>
    <row r="207" spans="1:29" ht="34.5" customHeight="1" x14ac:dyDescent="0.2">
      <c r="A207" s="88">
        <v>13</v>
      </c>
      <c r="B207" s="89" t="s">
        <v>8147</v>
      </c>
      <c r="C207" s="90">
        <v>20032</v>
      </c>
      <c r="D207" s="89" t="s">
        <v>8145</v>
      </c>
      <c r="E207" s="89" t="s">
        <v>8163</v>
      </c>
      <c r="F207" s="91">
        <v>716316009</v>
      </c>
      <c r="G207" s="92" t="s">
        <v>6483</v>
      </c>
      <c r="H207" s="93">
        <v>6470</v>
      </c>
      <c r="I207" s="94" t="s">
        <v>8149</v>
      </c>
      <c r="J207" s="93" t="s">
        <v>6379</v>
      </c>
      <c r="K207" s="89">
        <v>80</v>
      </c>
      <c r="L207" s="95">
        <v>1131962</v>
      </c>
      <c r="M207" s="96">
        <v>7</v>
      </c>
      <c r="N207" s="97" t="s">
        <v>8507</v>
      </c>
      <c r="O207" s="97" t="s">
        <v>8151</v>
      </c>
      <c r="P207" s="98">
        <v>10657754</v>
      </c>
      <c r="Q207" s="99"/>
      <c r="R207" s="100">
        <v>11074140</v>
      </c>
      <c r="S207" s="100"/>
      <c r="T207" s="100">
        <v>10631174</v>
      </c>
      <c r="U207" s="100"/>
      <c r="V207" s="100"/>
      <c r="W207" s="100"/>
      <c r="X207" s="100"/>
      <c r="Y207" s="100"/>
      <c r="Z207" s="100"/>
      <c r="AA207" s="101"/>
      <c r="AB207" s="102"/>
      <c r="AC207" s="103">
        <f>SUM(Tabla3[[#This Row],[ENERO]:[DICIEMBRE]])</f>
        <v>21705314</v>
      </c>
    </row>
    <row r="208" spans="1:29" ht="34.5" customHeight="1" x14ac:dyDescent="0.2">
      <c r="A208" s="88">
        <v>13</v>
      </c>
      <c r="B208" s="89" t="s">
        <v>8147</v>
      </c>
      <c r="C208" s="90">
        <v>20032</v>
      </c>
      <c r="D208" s="89" t="s">
        <v>8145</v>
      </c>
      <c r="E208" s="89" t="s">
        <v>8163</v>
      </c>
      <c r="F208" s="91" t="s">
        <v>6334</v>
      </c>
      <c r="G208" s="92" t="s">
        <v>8407</v>
      </c>
      <c r="H208" s="93">
        <v>7510</v>
      </c>
      <c r="I208" s="94" t="s">
        <v>8149</v>
      </c>
      <c r="J208" s="93" t="s">
        <v>8408</v>
      </c>
      <c r="K208" s="89">
        <v>60</v>
      </c>
      <c r="L208" s="95">
        <v>1131963</v>
      </c>
      <c r="M208" s="96">
        <v>7</v>
      </c>
      <c r="N208" s="97" t="s">
        <v>8508</v>
      </c>
      <c r="O208" s="97" t="s">
        <v>8157</v>
      </c>
      <c r="P208" s="98">
        <v>1732388606</v>
      </c>
      <c r="Q208" s="99"/>
      <c r="R208" s="100">
        <v>2657794</v>
      </c>
      <c r="S208" s="100"/>
      <c r="T208" s="100"/>
      <c r="U208" s="100"/>
      <c r="V208" s="100"/>
      <c r="W208" s="100"/>
      <c r="X208" s="100"/>
      <c r="Y208" s="100"/>
      <c r="Z208" s="100"/>
      <c r="AA208" s="101"/>
      <c r="AB208" s="102"/>
      <c r="AC208" s="103">
        <f>SUM(Tabla3[[#This Row],[ENERO]:[DICIEMBRE]])</f>
        <v>2657794</v>
      </c>
    </row>
    <row r="209" spans="1:29" ht="34.5" customHeight="1" x14ac:dyDescent="0.2">
      <c r="A209" s="88">
        <v>13</v>
      </c>
      <c r="B209" s="89" t="s">
        <v>8147</v>
      </c>
      <c r="C209" s="90">
        <v>20032</v>
      </c>
      <c r="D209" s="89" t="s">
        <v>8145</v>
      </c>
      <c r="E209" s="89" t="s">
        <v>8163</v>
      </c>
      <c r="F209" s="91">
        <v>731013004</v>
      </c>
      <c r="G209" s="92" t="s">
        <v>6494</v>
      </c>
      <c r="H209" s="93">
        <v>7003</v>
      </c>
      <c r="I209" s="94" t="s">
        <v>8149</v>
      </c>
      <c r="J209" s="93" t="s">
        <v>6380</v>
      </c>
      <c r="K209" s="89">
        <v>100</v>
      </c>
      <c r="L209" s="95">
        <v>1131964</v>
      </c>
      <c r="M209" s="96">
        <v>7</v>
      </c>
      <c r="N209" s="97" t="s">
        <v>8296</v>
      </c>
      <c r="O209" s="97" t="s">
        <v>8151</v>
      </c>
      <c r="P209" s="98">
        <v>145780802</v>
      </c>
      <c r="Q209" s="99"/>
      <c r="R209" s="100">
        <v>11517106</v>
      </c>
      <c r="S209" s="100"/>
      <c r="T209" s="100"/>
      <c r="U209" s="100"/>
      <c r="V209" s="100"/>
      <c r="W209" s="100"/>
      <c r="X209" s="100"/>
      <c r="Y209" s="100"/>
      <c r="Z209" s="100"/>
      <c r="AA209" s="101"/>
      <c r="AB209" s="102"/>
      <c r="AC209" s="103">
        <f>SUM(Tabla3[[#This Row],[ENERO]:[DICIEMBRE]])</f>
        <v>11517106</v>
      </c>
    </row>
    <row r="210" spans="1:29" ht="34.5" customHeight="1" x14ac:dyDescent="0.2">
      <c r="A210" s="88">
        <v>13</v>
      </c>
      <c r="B210" s="89" t="s">
        <v>8147</v>
      </c>
      <c r="C210" s="90">
        <v>20032</v>
      </c>
      <c r="D210" s="89" t="s">
        <v>8145</v>
      </c>
      <c r="E210" s="89" t="s">
        <v>8163</v>
      </c>
      <c r="F210" s="91">
        <v>717150007</v>
      </c>
      <c r="G210" s="92" t="s">
        <v>6484</v>
      </c>
      <c r="H210" s="93">
        <v>6570</v>
      </c>
      <c r="I210" s="94" t="s">
        <v>8149</v>
      </c>
      <c r="J210" s="93" t="s">
        <v>5557</v>
      </c>
      <c r="K210" s="89">
        <v>90</v>
      </c>
      <c r="L210" s="95">
        <v>1131965</v>
      </c>
      <c r="M210" s="96">
        <v>7</v>
      </c>
      <c r="N210" s="97" t="s">
        <v>8509</v>
      </c>
      <c r="O210" s="97" t="s">
        <v>8151</v>
      </c>
      <c r="P210" s="98">
        <v>10676252</v>
      </c>
      <c r="Q210" s="99"/>
      <c r="R210" s="100">
        <v>3691380</v>
      </c>
      <c r="S210" s="100"/>
      <c r="T210" s="100">
        <v>5315587</v>
      </c>
      <c r="U210" s="100"/>
      <c r="V210" s="100"/>
      <c r="W210" s="100"/>
      <c r="X210" s="100"/>
      <c r="Y210" s="100"/>
      <c r="Z210" s="100"/>
      <c r="AA210" s="101"/>
      <c r="AB210" s="102"/>
      <c r="AC210" s="103">
        <f>SUM(Tabla3[[#This Row],[ENERO]:[DICIEMBRE]])</f>
        <v>9006967</v>
      </c>
    </row>
    <row r="211" spans="1:29" ht="34.5" customHeight="1" x14ac:dyDescent="0.2">
      <c r="A211" s="88">
        <v>13</v>
      </c>
      <c r="B211" s="89" t="s">
        <v>8147</v>
      </c>
      <c r="C211" s="90">
        <v>20032</v>
      </c>
      <c r="D211" s="89" t="s">
        <v>8145</v>
      </c>
      <c r="E211" s="89" t="s">
        <v>8160</v>
      </c>
      <c r="F211" s="91">
        <v>738689003</v>
      </c>
      <c r="G211" s="92" t="s">
        <v>8409</v>
      </c>
      <c r="H211" s="93">
        <v>6979</v>
      </c>
      <c r="I211" s="94" t="s">
        <v>8149</v>
      </c>
      <c r="J211" s="93" t="s">
        <v>6372</v>
      </c>
      <c r="K211" s="89">
        <v>90</v>
      </c>
      <c r="L211" s="95">
        <v>1131966</v>
      </c>
      <c r="M211" s="96">
        <v>12</v>
      </c>
      <c r="N211" s="97" t="s">
        <v>8297</v>
      </c>
      <c r="O211" s="97" t="s">
        <v>8152</v>
      </c>
      <c r="P211" s="98">
        <v>73546281</v>
      </c>
      <c r="Q211" s="99"/>
      <c r="R211" s="100">
        <v>13288968</v>
      </c>
      <c r="S211" s="100"/>
      <c r="T211" s="100">
        <v>13288968</v>
      </c>
      <c r="U211" s="100"/>
      <c r="V211" s="100"/>
      <c r="W211" s="100"/>
      <c r="X211" s="100"/>
      <c r="Y211" s="100"/>
      <c r="Z211" s="100"/>
      <c r="AA211" s="101"/>
      <c r="AB211" s="102"/>
      <c r="AC211" s="103">
        <f>SUM(Tabla3[[#This Row],[ENERO]:[DICIEMBRE]])</f>
        <v>26577936</v>
      </c>
    </row>
    <row r="212" spans="1:29" ht="34.5" customHeight="1" x14ac:dyDescent="0.2">
      <c r="A212" s="88">
        <v>13</v>
      </c>
      <c r="B212" s="89" t="s">
        <v>8147</v>
      </c>
      <c r="C212" s="90">
        <v>20032</v>
      </c>
      <c r="D212" s="89" t="s">
        <v>8145</v>
      </c>
      <c r="E212" s="89" t="s">
        <v>8163</v>
      </c>
      <c r="F212" s="91">
        <v>717150007</v>
      </c>
      <c r="G212" s="92" t="s">
        <v>6484</v>
      </c>
      <c r="H212" s="93">
        <v>6570</v>
      </c>
      <c r="I212" s="94" t="s">
        <v>8149</v>
      </c>
      <c r="J212" s="93" t="s">
        <v>6363</v>
      </c>
      <c r="K212" s="89">
        <v>60</v>
      </c>
      <c r="L212" s="95">
        <v>1131978</v>
      </c>
      <c r="M212" s="96">
        <v>7</v>
      </c>
      <c r="N212" s="97" t="s">
        <v>8510</v>
      </c>
      <c r="O212" s="97" t="s">
        <v>8151</v>
      </c>
      <c r="P212" s="98">
        <v>10676261</v>
      </c>
      <c r="Q212" s="99"/>
      <c r="R212" s="100">
        <v>6792139</v>
      </c>
      <c r="S212" s="100">
        <v>12993657</v>
      </c>
      <c r="T212" s="100"/>
      <c r="U212" s="100"/>
      <c r="V212" s="100"/>
      <c r="W212" s="100"/>
      <c r="X212" s="100"/>
      <c r="Y212" s="100"/>
      <c r="Z212" s="100"/>
      <c r="AA212" s="101"/>
      <c r="AB212" s="102"/>
      <c r="AC212" s="103">
        <f>SUM(Tabla3[[#This Row],[ENERO]:[DICIEMBRE]])</f>
        <v>19785796</v>
      </c>
    </row>
    <row r="213" spans="1:29" ht="34.5" customHeight="1" x14ac:dyDescent="0.2">
      <c r="A213" s="88">
        <v>13</v>
      </c>
      <c r="B213" s="89" t="s">
        <v>8147</v>
      </c>
      <c r="C213" s="90">
        <v>20032</v>
      </c>
      <c r="D213" s="89" t="s">
        <v>8145</v>
      </c>
      <c r="E213" s="89" t="s">
        <v>8163</v>
      </c>
      <c r="F213" s="91">
        <v>738689003</v>
      </c>
      <c r="G213" s="92" t="s">
        <v>8409</v>
      </c>
      <c r="H213" s="93">
        <v>6979</v>
      </c>
      <c r="I213" s="94" t="s">
        <v>8149</v>
      </c>
      <c r="J213" s="93" t="s">
        <v>6373</v>
      </c>
      <c r="K213" s="89">
        <v>155</v>
      </c>
      <c r="L213" s="95">
        <v>1131979</v>
      </c>
      <c r="M213" s="96">
        <v>7</v>
      </c>
      <c r="N213" s="97" t="s">
        <v>8298</v>
      </c>
      <c r="O213" s="97" t="s">
        <v>8152</v>
      </c>
      <c r="P213" s="98">
        <v>73546273</v>
      </c>
      <c r="Q213" s="99"/>
      <c r="R213" s="100">
        <v>13584278</v>
      </c>
      <c r="S213" s="100"/>
      <c r="T213" s="100"/>
      <c r="U213" s="100"/>
      <c r="V213" s="100"/>
      <c r="W213" s="100"/>
      <c r="X213" s="100"/>
      <c r="Y213" s="100"/>
      <c r="Z213" s="100"/>
      <c r="AA213" s="101"/>
      <c r="AB213" s="102"/>
      <c r="AC213" s="103">
        <f>SUM(Tabla3[[#This Row],[ENERO]:[DICIEMBRE]])</f>
        <v>13584278</v>
      </c>
    </row>
    <row r="214" spans="1:29" ht="34.5" customHeight="1" x14ac:dyDescent="0.2">
      <c r="A214" s="88">
        <v>13</v>
      </c>
      <c r="B214" s="89" t="s">
        <v>8147</v>
      </c>
      <c r="C214" s="90">
        <v>20032</v>
      </c>
      <c r="D214" s="89" t="s">
        <v>8145</v>
      </c>
      <c r="E214" s="89" t="s">
        <v>8410</v>
      </c>
      <c r="F214" s="91">
        <v>816989000</v>
      </c>
      <c r="G214" s="92" t="s">
        <v>8411</v>
      </c>
      <c r="H214" s="93">
        <v>7107</v>
      </c>
      <c r="I214" s="94" t="s">
        <v>8149</v>
      </c>
      <c r="J214" s="93" t="s">
        <v>8412</v>
      </c>
      <c r="K214" s="89"/>
      <c r="L214" s="95">
        <v>1132592</v>
      </c>
      <c r="M214" s="96">
        <v>1</v>
      </c>
      <c r="N214" s="97" t="s">
        <v>8413</v>
      </c>
      <c r="O214" s="97" t="s">
        <v>8177</v>
      </c>
      <c r="P214" s="98">
        <v>801041908</v>
      </c>
      <c r="Q214" s="99"/>
      <c r="R214" s="100">
        <v>8500000</v>
      </c>
      <c r="S214" s="100"/>
      <c r="T214" s="100"/>
      <c r="U214" s="100"/>
      <c r="V214" s="100"/>
      <c r="W214" s="100"/>
      <c r="X214" s="100"/>
      <c r="Y214" s="100"/>
      <c r="Z214" s="100"/>
      <c r="AA214" s="101"/>
      <c r="AB214" s="102"/>
      <c r="AC214" s="103">
        <f>SUM(Tabla3[[#This Row],[ENERO]:[DICIEMBRE]])</f>
        <v>8500000</v>
      </c>
    </row>
    <row r="215" spans="1:29" ht="34.5" customHeight="1" x14ac:dyDescent="0.2">
      <c r="A215" s="88">
        <v>13</v>
      </c>
      <c r="B215" s="89" t="s">
        <v>8147</v>
      </c>
      <c r="C215" s="90">
        <v>20032</v>
      </c>
      <c r="D215" s="89" t="s">
        <v>8145</v>
      </c>
      <c r="E215" s="89" t="s">
        <v>8163</v>
      </c>
      <c r="F215" s="91">
        <v>717150007</v>
      </c>
      <c r="G215" s="92" t="s">
        <v>8222</v>
      </c>
      <c r="H215" s="93">
        <v>6570</v>
      </c>
      <c r="I215" s="94" t="s">
        <v>8149</v>
      </c>
      <c r="J215" s="93" t="s">
        <v>6363</v>
      </c>
      <c r="K215" s="89">
        <v>36</v>
      </c>
      <c r="L215" s="95">
        <v>1132593</v>
      </c>
      <c r="M215" s="96">
        <v>7</v>
      </c>
      <c r="N215" s="97" t="s">
        <v>8510</v>
      </c>
      <c r="O215" s="97" t="s">
        <v>8151</v>
      </c>
      <c r="P215" s="98">
        <v>10705198</v>
      </c>
      <c r="Q215" s="99"/>
      <c r="R215" s="100"/>
      <c r="S215" s="100"/>
      <c r="T215" s="100">
        <v>16389727</v>
      </c>
      <c r="U215" s="100"/>
      <c r="V215" s="100"/>
      <c r="W215" s="100"/>
      <c r="X215" s="100"/>
      <c r="Y215" s="100"/>
      <c r="Z215" s="100"/>
      <c r="AA215" s="101"/>
      <c r="AB215" s="102"/>
      <c r="AC215" s="103">
        <f>SUM(Tabla3[[#This Row],[ENERO]:[DICIEMBRE]])</f>
        <v>16389727</v>
      </c>
    </row>
    <row r="216" spans="1:29" ht="34.5" customHeight="1" x14ac:dyDescent="0.2">
      <c r="A216" s="88">
        <v>13</v>
      </c>
      <c r="B216" s="89" t="s">
        <v>8147</v>
      </c>
      <c r="C216" s="90">
        <v>20032</v>
      </c>
      <c r="D216" s="89" t="s">
        <v>8145</v>
      </c>
      <c r="E216" s="89" t="s">
        <v>8148</v>
      </c>
      <c r="F216" s="91">
        <v>717150007</v>
      </c>
      <c r="G216" s="92" t="s">
        <v>6484</v>
      </c>
      <c r="H216" s="93">
        <v>6570</v>
      </c>
      <c r="I216" s="94" t="s">
        <v>8149</v>
      </c>
      <c r="J216" s="93" t="s">
        <v>8511</v>
      </c>
      <c r="K216" s="89">
        <v>75</v>
      </c>
      <c r="L216" s="95">
        <v>1131392</v>
      </c>
      <c r="M216" s="96">
        <v>12</v>
      </c>
      <c r="N216" s="97" t="s">
        <v>8280</v>
      </c>
      <c r="O216" s="97" t="s">
        <v>8151</v>
      </c>
      <c r="P216" s="98">
        <v>10651187</v>
      </c>
      <c r="Q216" s="99"/>
      <c r="R216" s="100"/>
      <c r="S216" s="100"/>
      <c r="T216" s="100">
        <v>2928711</v>
      </c>
      <c r="U216" s="100"/>
      <c r="V216" s="100"/>
      <c r="W216" s="100"/>
      <c r="X216" s="100"/>
      <c r="Y216" s="100"/>
      <c r="Z216" s="100"/>
      <c r="AA216" s="101"/>
      <c r="AB216" s="102"/>
      <c r="AC216" s="103">
        <f>SUM(Tabla3[[#This Row],[ENERO]:[DICIEMBRE]])</f>
        <v>2928711</v>
      </c>
    </row>
    <row r="217" spans="1:29" ht="34.5" customHeight="1" x14ac:dyDescent="0.2">
      <c r="A217" s="88">
        <v>13</v>
      </c>
      <c r="B217" s="89" t="s">
        <v>8147</v>
      </c>
      <c r="C217" s="90">
        <v>20032</v>
      </c>
      <c r="D217" s="89" t="s">
        <v>8145</v>
      </c>
      <c r="E217" s="89" t="s">
        <v>8160</v>
      </c>
      <c r="F217" s="91">
        <v>719400000</v>
      </c>
      <c r="G217" s="92" t="s">
        <v>6481</v>
      </c>
      <c r="H217" s="93">
        <v>3842</v>
      </c>
      <c r="I217" s="94" t="s">
        <v>8149</v>
      </c>
      <c r="J217" s="93" t="s">
        <v>8512</v>
      </c>
      <c r="K217" s="89">
        <v>25</v>
      </c>
      <c r="L217" s="95">
        <v>1131960</v>
      </c>
      <c r="M217" s="96">
        <v>12</v>
      </c>
      <c r="N217" s="97" t="s">
        <v>8513</v>
      </c>
      <c r="O217" s="97" t="s">
        <v>8159</v>
      </c>
      <c r="P217" s="98">
        <v>971134992</v>
      </c>
      <c r="Q217" s="99"/>
      <c r="R217" s="100"/>
      <c r="S217" s="100"/>
      <c r="T217" s="100">
        <v>4024020</v>
      </c>
      <c r="U217" s="100"/>
      <c r="V217" s="100"/>
      <c r="W217" s="100"/>
      <c r="X217" s="100"/>
      <c r="Y217" s="100"/>
      <c r="Z217" s="100"/>
      <c r="AA217" s="101"/>
      <c r="AB217" s="102"/>
      <c r="AC217" s="103">
        <f>SUM(Tabla3[[#This Row],[ENERO]:[DICIEMBRE]])</f>
        <v>4024020</v>
      </c>
    </row>
    <row r="218" spans="1:29" ht="34.5" customHeight="1" x14ac:dyDescent="0.2">
      <c r="A218" s="88">
        <v>14</v>
      </c>
      <c r="B218" s="89" t="s">
        <v>8147</v>
      </c>
      <c r="C218" s="90">
        <v>20032</v>
      </c>
      <c r="D218" s="89" t="s">
        <v>8145</v>
      </c>
      <c r="E218" s="89" t="s">
        <v>8153</v>
      </c>
      <c r="F218" s="91">
        <v>700376001</v>
      </c>
      <c r="G218" s="92" t="s">
        <v>6683</v>
      </c>
      <c r="H218" s="93">
        <v>1800</v>
      </c>
      <c r="I218" s="94" t="s">
        <v>8149</v>
      </c>
      <c r="J218" s="93" t="s">
        <v>6370</v>
      </c>
      <c r="K218" s="89">
        <v>15</v>
      </c>
      <c r="L218" s="95">
        <v>1140139</v>
      </c>
      <c r="M218" s="96">
        <v>11</v>
      </c>
      <c r="N218" s="97" t="s">
        <v>8311</v>
      </c>
      <c r="O218" s="97" t="s">
        <v>8151</v>
      </c>
      <c r="P218" s="98">
        <v>10577165</v>
      </c>
      <c r="Q218" s="99">
        <v>1297740</v>
      </c>
      <c r="R218" s="100">
        <v>1179763</v>
      </c>
      <c r="S218" s="100">
        <v>1179763</v>
      </c>
      <c r="T218" s="100">
        <v>1179763</v>
      </c>
      <c r="U218" s="100"/>
      <c r="V218" s="100"/>
      <c r="W218" s="100"/>
      <c r="X218" s="100"/>
      <c r="Y218" s="100"/>
      <c r="Z218" s="100"/>
      <c r="AA218" s="101"/>
      <c r="AB218" s="102"/>
      <c r="AC218" s="103">
        <f>SUM(Tabla3[[#This Row],[ENERO]:[DICIEMBRE]])</f>
        <v>4837029</v>
      </c>
    </row>
    <row r="219" spans="1:29" ht="34.5" customHeight="1" x14ac:dyDescent="0.2">
      <c r="A219" s="88">
        <v>14</v>
      </c>
      <c r="B219" s="89" t="s">
        <v>8147</v>
      </c>
      <c r="C219" s="90">
        <v>20032</v>
      </c>
      <c r="D219" s="89" t="s">
        <v>8145</v>
      </c>
      <c r="E219" s="89" t="s">
        <v>8155</v>
      </c>
      <c r="F219" s="91">
        <v>700376001</v>
      </c>
      <c r="G219" s="92" t="s">
        <v>6683</v>
      </c>
      <c r="H219" s="93">
        <v>1800</v>
      </c>
      <c r="I219" s="94" t="s">
        <v>8149</v>
      </c>
      <c r="J219" s="93" t="s">
        <v>6370</v>
      </c>
      <c r="K219" s="89">
        <v>15</v>
      </c>
      <c r="L219" s="95">
        <v>1140140</v>
      </c>
      <c r="M219" s="96">
        <v>11</v>
      </c>
      <c r="N219" s="97" t="s">
        <v>8312</v>
      </c>
      <c r="O219" s="97" t="s">
        <v>8151</v>
      </c>
      <c r="P219" s="98">
        <v>10577165</v>
      </c>
      <c r="Q219" s="99">
        <v>1198302</v>
      </c>
      <c r="R219" s="100">
        <v>1497878</v>
      </c>
      <c r="S219" s="100">
        <v>1497878</v>
      </c>
      <c r="T219" s="100">
        <v>1497878</v>
      </c>
      <c r="U219" s="100"/>
      <c r="V219" s="100"/>
      <c r="W219" s="100"/>
      <c r="X219" s="100"/>
      <c r="Y219" s="100"/>
      <c r="Z219" s="100"/>
      <c r="AA219" s="101"/>
      <c r="AB219" s="102"/>
      <c r="AC219" s="103">
        <f>SUM(Tabla3[[#This Row],[ENERO]:[DICIEMBRE]])</f>
        <v>5691936</v>
      </c>
    </row>
    <row r="220" spans="1:29" ht="34.5" customHeight="1" x14ac:dyDescent="0.2">
      <c r="A220" s="88">
        <v>14</v>
      </c>
      <c r="B220" s="89" t="s">
        <v>8147</v>
      </c>
      <c r="C220" s="90">
        <v>20032</v>
      </c>
      <c r="D220" s="89" t="s">
        <v>8145</v>
      </c>
      <c r="E220" s="89" t="s">
        <v>8163</v>
      </c>
      <c r="F220" s="91">
        <v>738689003</v>
      </c>
      <c r="G220" s="92" t="s">
        <v>6492</v>
      </c>
      <c r="H220" s="93">
        <v>6979</v>
      </c>
      <c r="I220" s="94" t="s">
        <v>8149</v>
      </c>
      <c r="J220" s="93" t="s">
        <v>6370</v>
      </c>
      <c r="K220" s="89">
        <v>90</v>
      </c>
      <c r="L220" s="95">
        <v>1140150</v>
      </c>
      <c r="M220" s="96">
        <v>7</v>
      </c>
      <c r="N220" s="97" t="s">
        <v>8313</v>
      </c>
      <c r="O220" s="97" t="s">
        <v>8152</v>
      </c>
      <c r="P220" s="98">
        <v>73546478</v>
      </c>
      <c r="Q220" s="99">
        <v>4362239</v>
      </c>
      <c r="R220" s="100"/>
      <c r="S220" s="100"/>
      <c r="T220" s="100"/>
      <c r="U220" s="100"/>
      <c r="V220" s="100"/>
      <c r="W220" s="100"/>
      <c r="X220" s="100"/>
      <c r="Y220" s="100"/>
      <c r="Z220" s="100"/>
      <c r="AA220" s="101"/>
      <c r="AB220" s="102"/>
      <c r="AC220" s="103">
        <f>SUM(Tabla3[[#This Row],[ENERO]:[DICIEMBRE]])</f>
        <v>4362239</v>
      </c>
    </row>
    <row r="221" spans="1:29" ht="34.5" customHeight="1" x14ac:dyDescent="0.2">
      <c r="A221" s="88">
        <v>14</v>
      </c>
      <c r="B221" s="89" t="s">
        <v>8147</v>
      </c>
      <c r="C221" s="90">
        <v>20032</v>
      </c>
      <c r="D221" s="89" t="s">
        <v>8145</v>
      </c>
      <c r="E221" s="89" t="s">
        <v>8328</v>
      </c>
      <c r="F221" s="91">
        <v>700376001</v>
      </c>
      <c r="G221" s="92" t="s">
        <v>6683</v>
      </c>
      <c r="H221" s="93">
        <v>1800</v>
      </c>
      <c r="I221" s="94" t="s">
        <v>8149</v>
      </c>
      <c r="J221" s="93" t="s">
        <v>6370</v>
      </c>
      <c r="K221" s="89">
        <v>140</v>
      </c>
      <c r="L221" s="95">
        <v>1140194</v>
      </c>
      <c r="M221" s="96">
        <v>0</v>
      </c>
      <c r="N221" s="97" t="s">
        <v>8314</v>
      </c>
      <c r="O221" s="97" t="s">
        <v>8151</v>
      </c>
      <c r="P221" s="98">
        <v>35401176</v>
      </c>
      <c r="Q221" s="99">
        <v>8941854</v>
      </c>
      <c r="R221" s="100">
        <v>12606612</v>
      </c>
      <c r="S221" s="100">
        <v>10567307</v>
      </c>
      <c r="T221" s="100">
        <v>11637945</v>
      </c>
      <c r="U221" s="100"/>
      <c r="V221" s="100"/>
      <c r="W221" s="100"/>
      <c r="X221" s="100"/>
      <c r="Y221" s="100"/>
      <c r="Z221" s="100"/>
      <c r="AA221" s="101"/>
      <c r="AB221" s="102"/>
      <c r="AC221" s="103">
        <f>SUM(Tabla3[[#This Row],[ENERO]:[DICIEMBRE]])</f>
        <v>43753718</v>
      </c>
    </row>
    <row r="222" spans="1:29" ht="34.5" customHeight="1" x14ac:dyDescent="0.2">
      <c r="A222" s="88">
        <v>14</v>
      </c>
      <c r="B222" s="89" t="s">
        <v>8147</v>
      </c>
      <c r="C222" s="90">
        <v>20032</v>
      </c>
      <c r="D222" s="89" t="s">
        <v>8145</v>
      </c>
      <c r="E222" s="89" t="s">
        <v>8163</v>
      </c>
      <c r="F222" s="91">
        <v>738689003</v>
      </c>
      <c r="G222" s="92" t="s">
        <v>6492</v>
      </c>
      <c r="H222" s="93">
        <v>6979</v>
      </c>
      <c r="I222" s="94" t="s">
        <v>8149</v>
      </c>
      <c r="J222" s="93" t="s">
        <v>6370</v>
      </c>
      <c r="K222" s="89">
        <v>150</v>
      </c>
      <c r="L222" s="95">
        <v>1140221</v>
      </c>
      <c r="M222" s="96">
        <v>7</v>
      </c>
      <c r="N222" s="97" t="s">
        <v>8313</v>
      </c>
      <c r="O222" s="97" t="s">
        <v>8177</v>
      </c>
      <c r="P222" s="98">
        <v>84881198</v>
      </c>
      <c r="Q222" s="99">
        <v>8416346</v>
      </c>
      <c r="R222" s="100">
        <v>3366538</v>
      </c>
      <c r="S222" s="100">
        <v>2468795</v>
      </c>
      <c r="T222" s="100">
        <v>2805449</v>
      </c>
      <c r="U222" s="100"/>
      <c r="V222" s="100"/>
      <c r="W222" s="100"/>
      <c r="X222" s="100"/>
      <c r="Y222" s="100"/>
      <c r="Z222" s="100"/>
      <c r="AA222" s="101"/>
      <c r="AB222" s="102"/>
      <c r="AC222" s="103">
        <f>SUM(Tabla3[[#This Row],[ENERO]:[DICIEMBRE]])</f>
        <v>17057128</v>
      </c>
    </row>
    <row r="223" spans="1:29" ht="34.5" customHeight="1" x14ac:dyDescent="0.2">
      <c r="A223" s="88">
        <v>15</v>
      </c>
      <c r="B223" s="89" t="s">
        <v>8147</v>
      </c>
      <c r="C223" s="90">
        <v>20032</v>
      </c>
      <c r="D223" s="89" t="s">
        <v>8145</v>
      </c>
      <c r="E223" s="89" t="s">
        <v>8148</v>
      </c>
      <c r="F223" s="91">
        <v>717449002</v>
      </c>
      <c r="G223" s="92" t="s">
        <v>6485</v>
      </c>
      <c r="H223" s="93">
        <v>6830</v>
      </c>
      <c r="I223" s="94" t="s">
        <v>8149</v>
      </c>
      <c r="J223" s="93" t="s">
        <v>6354</v>
      </c>
      <c r="K223" s="89">
        <v>38</v>
      </c>
      <c r="L223" s="95">
        <v>1150070</v>
      </c>
      <c r="M223" s="96">
        <v>12</v>
      </c>
      <c r="N223" s="97" t="s">
        <v>8180</v>
      </c>
      <c r="O223" s="97" t="s">
        <v>8159</v>
      </c>
      <c r="P223" s="98">
        <v>970283032</v>
      </c>
      <c r="Q223" s="99">
        <v>7765267</v>
      </c>
      <c r="R223" s="100">
        <v>7497499</v>
      </c>
      <c r="S223" s="100">
        <v>7497499</v>
      </c>
      <c r="T223" s="100">
        <v>7765267</v>
      </c>
      <c r="U223" s="100"/>
      <c r="V223" s="100"/>
      <c r="W223" s="100"/>
      <c r="X223" s="100"/>
      <c r="Y223" s="100"/>
      <c r="Z223" s="100"/>
      <c r="AA223" s="101"/>
      <c r="AB223" s="102"/>
      <c r="AC223" s="103">
        <f>SUM(Tabla3[[#This Row],[ENERO]:[DICIEMBRE]])</f>
        <v>30525532</v>
      </c>
    </row>
    <row r="224" spans="1:29" ht="34.5" customHeight="1" x14ac:dyDescent="0.2">
      <c r="A224" s="88">
        <v>15</v>
      </c>
      <c r="B224" s="89" t="s">
        <v>8147</v>
      </c>
      <c r="C224" s="90">
        <v>20032</v>
      </c>
      <c r="D224" s="89" t="s">
        <v>8145</v>
      </c>
      <c r="E224" s="89" t="s">
        <v>8153</v>
      </c>
      <c r="F224" s="91">
        <v>717449002</v>
      </c>
      <c r="G224" s="92" t="s">
        <v>6485</v>
      </c>
      <c r="H224" s="93">
        <v>6830</v>
      </c>
      <c r="I224" s="94" t="s">
        <v>8149</v>
      </c>
      <c r="J224" s="93" t="s">
        <v>6354</v>
      </c>
      <c r="K224" s="89">
        <v>10</v>
      </c>
      <c r="L224" s="95">
        <v>1150078</v>
      </c>
      <c r="M224" s="96">
        <v>11</v>
      </c>
      <c r="N224" s="97" t="s">
        <v>8315</v>
      </c>
      <c r="O224" s="97" t="s">
        <v>8159</v>
      </c>
      <c r="P224" s="98">
        <v>971844663</v>
      </c>
      <c r="Q224" s="99">
        <v>794788</v>
      </c>
      <c r="R224" s="100">
        <v>794788</v>
      </c>
      <c r="S224" s="100">
        <v>927252</v>
      </c>
      <c r="T224" s="100">
        <v>1192181</v>
      </c>
      <c r="U224" s="100"/>
      <c r="V224" s="100"/>
      <c r="W224" s="100"/>
      <c r="X224" s="100"/>
      <c r="Y224" s="100"/>
      <c r="Z224" s="100"/>
      <c r="AA224" s="101"/>
      <c r="AB224" s="102"/>
      <c r="AC224" s="103">
        <f>SUM(Tabla3[[#This Row],[ENERO]:[DICIEMBRE]])</f>
        <v>3709009</v>
      </c>
    </row>
    <row r="225" spans="1:29" ht="34.5" customHeight="1" x14ac:dyDescent="0.2">
      <c r="A225" s="88">
        <v>15</v>
      </c>
      <c r="B225" s="89" t="s">
        <v>8147</v>
      </c>
      <c r="C225" s="90">
        <v>20032</v>
      </c>
      <c r="D225" s="89" t="s">
        <v>8145</v>
      </c>
      <c r="E225" s="89" t="s">
        <v>8155</v>
      </c>
      <c r="F225" s="91">
        <v>717449002</v>
      </c>
      <c r="G225" s="92" t="s">
        <v>6485</v>
      </c>
      <c r="H225" s="93">
        <v>6830</v>
      </c>
      <c r="I225" s="94" t="s">
        <v>8149</v>
      </c>
      <c r="J225" s="93" t="s">
        <v>6354</v>
      </c>
      <c r="K225" s="89">
        <v>10</v>
      </c>
      <c r="L225" s="95">
        <v>1150079</v>
      </c>
      <c r="M225" s="96">
        <v>11</v>
      </c>
      <c r="N225" s="97" t="s">
        <v>8316</v>
      </c>
      <c r="O225" s="97" t="s">
        <v>8159</v>
      </c>
      <c r="P225" s="98">
        <v>971844663</v>
      </c>
      <c r="Q225" s="99">
        <v>1009097</v>
      </c>
      <c r="R225" s="100">
        <v>1009097</v>
      </c>
      <c r="S225" s="100">
        <v>672731</v>
      </c>
      <c r="T225" s="100">
        <v>840914</v>
      </c>
      <c r="U225" s="100"/>
      <c r="V225" s="100"/>
      <c r="W225" s="100"/>
      <c r="X225" s="100"/>
      <c r="Y225" s="100"/>
      <c r="Z225" s="100"/>
      <c r="AA225" s="101"/>
      <c r="AB225" s="102"/>
      <c r="AC225" s="103">
        <f>SUM(Tabla3[[#This Row],[ENERO]:[DICIEMBRE]])</f>
        <v>3531839</v>
      </c>
    </row>
    <row r="226" spans="1:29" ht="34.5" customHeight="1" x14ac:dyDescent="0.2">
      <c r="A226" s="88">
        <v>15</v>
      </c>
      <c r="B226" s="89" t="s">
        <v>8147</v>
      </c>
      <c r="C226" s="90">
        <v>20032</v>
      </c>
      <c r="D226" s="89" t="s">
        <v>8145</v>
      </c>
      <c r="E226" s="89" t="s">
        <v>8160</v>
      </c>
      <c r="F226" s="91">
        <v>717449002</v>
      </c>
      <c r="G226" s="92" t="s">
        <v>6485</v>
      </c>
      <c r="H226" s="93">
        <v>6830</v>
      </c>
      <c r="I226" s="94" t="s">
        <v>8149</v>
      </c>
      <c r="J226" s="93" t="s">
        <v>6354</v>
      </c>
      <c r="K226" s="89">
        <v>22</v>
      </c>
      <c r="L226" s="95">
        <v>1150086</v>
      </c>
      <c r="M226" s="96">
        <v>12</v>
      </c>
      <c r="N226" s="97" t="s">
        <v>8182</v>
      </c>
      <c r="O226" s="97" t="s">
        <v>8159</v>
      </c>
      <c r="P226" s="98">
        <v>970283021</v>
      </c>
      <c r="Q226" s="99">
        <v>4532656</v>
      </c>
      <c r="R226" s="100">
        <v>5562805</v>
      </c>
      <c r="S226" s="100">
        <v>3090447</v>
      </c>
      <c r="T226" s="100"/>
      <c r="U226" s="100"/>
      <c r="V226" s="100"/>
      <c r="W226" s="100"/>
      <c r="X226" s="100"/>
      <c r="Y226" s="100"/>
      <c r="Z226" s="100"/>
      <c r="AA226" s="101"/>
      <c r="AB226" s="102"/>
      <c r="AC226" s="103">
        <f>SUM(Tabla3[[#This Row],[ENERO]:[DICIEMBRE]])</f>
        <v>13185908</v>
      </c>
    </row>
    <row r="227" spans="1:29" s="54" customFormat="1" ht="34.5" customHeight="1" x14ac:dyDescent="0.2">
      <c r="A227" s="55">
        <v>15</v>
      </c>
      <c r="B227" s="51" t="s">
        <v>8147</v>
      </c>
      <c r="C227" s="48">
        <v>20032</v>
      </c>
      <c r="D227" s="56" t="s">
        <v>8145</v>
      </c>
      <c r="E227" s="52" t="s">
        <v>8163</v>
      </c>
      <c r="F227" s="57">
        <v>717449002</v>
      </c>
      <c r="G227" s="58" t="s">
        <v>6485</v>
      </c>
      <c r="H227" s="50">
        <v>6830</v>
      </c>
      <c r="I227" s="51" t="s">
        <v>8149</v>
      </c>
      <c r="J227" s="59" t="s">
        <v>6354</v>
      </c>
      <c r="K227" s="50">
        <v>30</v>
      </c>
      <c r="L227" s="60">
        <v>1150087</v>
      </c>
      <c r="M227" s="61">
        <v>7</v>
      </c>
      <c r="N227" s="62" t="s">
        <v>8317</v>
      </c>
      <c r="O227" s="63" t="s">
        <v>8159</v>
      </c>
      <c r="P227" s="64">
        <v>972293679</v>
      </c>
      <c r="Q227" s="65">
        <v>5669960</v>
      </c>
      <c r="R227" s="65">
        <v>5669960</v>
      </c>
      <c r="S227" s="66">
        <v>5669960</v>
      </c>
      <c r="T227" s="66"/>
      <c r="U227" s="66"/>
      <c r="V227" s="66"/>
      <c r="W227" s="66"/>
      <c r="X227" s="66"/>
      <c r="Y227" s="66"/>
      <c r="Z227" s="66"/>
      <c r="AA227" s="66"/>
      <c r="AB227" s="66"/>
      <c r="AC227" s="103">
        <f>SUM(Tabla3[[#This Row],[ENERO]:[DICIEMBRE]])</f>
        <v>17009880</v>
      </c>
    </row>
    <row r="228" spans="1:29" s="54" customFormat="1" ht="34.5" customHeight="1" x14ac:dyDescent="0.2">
      <c r="A228" s="55">
        <v>15</v>
      </c>
      <c r="B228" s="51" t="s">
        <v>8147</v>
      </c>
      <c r="C228" s="48">
        <v>20032</v>
      </c>
      <c r="D228" s="56" t="s">
        <v>8145</v>
      </c>
      <c r="E228" s="52" t="s">
        <v>8328</v>
      </c>
      <c r="F228" s="57">
        <v>717449002</v>
      </c>
      <c r="G228" s="58" t="s">
        <v>6485</v>
      </c>
      <c r="H228" s="50">
        <v>6830</v>
      </c>
      <c r="I228" s="51" t="s">
        <v>8149</v>
      </c>
      <c r="J228" s="59" t="s">
        <v>6354</v>
      </c>
      <c r="K228" s="50">
        <v>60</v>
      </c>
      <c r="L228" s="58">
        <v>1150118</v>
      </c>
      <c r="M228" s="61">
        <v>0</v>
      </c>
      <c r="N228" s="49" t="s">
        <v>8318</v>
      </c>
      <c r="O228" s="63" t="s">
        <v>8159</v>
      </c>
      <c r="P228" s="64">
        <v>972352780</v>
      </c>
      <c r="Q228" s="65">
        <v>10131294</v>
      </c>
      <c r="R228" s="65">
        <v>12073206</v>
      </c>
      <c r="S228" s="66">
        <v>12489523</v>
      </c>
      <c r="T228" s="66">
        <v>12489523</v>
      </c>
      <c r="U228" s="66"/>
      <c r="V228" s="66"/>
      <c r="W228" s="66"/>
      <c r="X228" s="66"/>
      <c r="Y228" s="66"/>
      <c r="Z228" s="66"/>
      <c r="AA228" s="66"/>
      <c r="AB228" s="66"/>
      <c r="AC228" s="103">
        <f>SUM(Tabla3[[#This Row],[ENERO]:[DICIEMBRE]])</f>
        <v>47183546</v>
      </c>
    </row>
    <row r="229" spans="1:29" s="54" customFormat="1" ht="34.5" customHeight="1" x14ac:dyDescent="0.2">
      <c r="A229" s="55">
        <v>15</v>
      </c>
      <c r="B229" s="51" t="s">
        <v>8147</v>
      </c>
      <c r="C229" s="48">
        <v>20032</v>
      </c>
      <c r="D229" s="56" t="s">
        <v>8145</v>
      </c>
      <c r="E229" s="52" t="s">
        <v>8163</v>
      </c>
      <c r="F229" s="67">
        <v>717449002</v>
      </c>
      <c r="G229" s="58" t="s">
        <v>6485</v>
      </c>
      <c r="H229" s="50">
        <v>6830</v>
      </c>
      <c r="I229" s="51" t="s">
        <v>8149</v>
      </c>
      <c r="J229" s="59" t="s">
        <v>6354</v>
      </c>
      <c r="K229" s="50">
        <v>35</v>
      </c>
      <c r="L229" s="68">
        <v>1150141</v>
      </c>
      <c r="M229" s="61">
        <v>7</v>
      </c>
      <c r="N229" s="69" t="s">
        <v>8317</v>
      </c>
      <c r="O229" s="63" t="s">
        <v>8159</v>
      </c>
      <c r="P229" s="70">
        <v>972293679</v>
      </c>
      <c r="Q229" s="65"/>
      <c r="R229" s="65"/>
      <c r="S229" s="66">
        <v>6614953</v>
      </c>
      <c r="T229" s="66">
        <v>6614953</v>
      </c>
      <c r="U229" s="66"/>
      <c r="V229" s="66"/>
      <c r="W229" s="66"/>
      <c r="X229" s="66"/>
      <c r="Y229" s="66"/>
      <c r="Z229" s="66"/>
      <c r="AA229" s="66"/>
      <c r="AB229" s="66"/>
      <c r="AC229" s="103">
        <f>SUM(Tabla3[[#This Row],[ENERO]:[DICIEMBRE]])</f>
        <v>13229906</v>
      </c>
    </row>
    <row r="230" spans="1:29" s="54" customFormat="1" ht="34.5" customHeight="1" x14ac:dyDescent="0.2">
      <c r="A230" s="71">
        <v>16</v>
      </c>
      <c r="B230" s="51" t="s">
        <v>8147</v>
      </c>
      <c r="C230" s="48">
        <v>20032</v>
      </c>
      <c r="D230" s="56" t="s">
        <v>8145</v>
      </c>
      <c r="E230" s="48" t="s">
        <v>8165</v>
      </c>
      <c r="F230" s="72">
        <v>719926002</v>
      </c>
      <c r="G230" s="58" t="s">
        <v>6486</v>
      </c>
      <c r="H230" s="52">
        <v>6866</v>
      </c>
      <c r="I230" s="51" t="s">
        <v>8149</v>
      </c>
      <c r="J230" s="59" t="s">
        <v>6357</v>
      </c>
      <c r="K230" s="48">
        <v>35</v>
      </c>
      <c r="L230" s="73">
        <v>1080680</v>
      </c>
      <c r="M230" s="61">
        <v>14</v>
      </c>
      <c r="N230" s="74" t="s">
        <v>8233</v>
      </c>
      <c r="O230" s="74" t="s">
        <v>8151</v>
      </c>
      <c r="P230" s="75">
        <v>67030581</v>
      </c>
      <c r="Q230" s="65">
        <v>3082131</v>
      </c>
      <c r="R230" s="65"/>
      <c r="S230" s="66"/>
      <c r="T230" s="66"/>
      <c r="U230" s="66"/>
      <c r="V230" s="66"/>
      <c r="W230" s="66"/>
      <c r="X230" s="66"/>
      <c r="Y230" s="66"/>
      <c r="Z230" s="66"/>
      <c r="AA230" s="66"/>
      <c r="AB230" s="66"/>
      <c r="AC230" s="103">
        <f>SUM(Tabla3[[#This Row],[ENERO]:[DICIEMBRE]])</f>
        <v>3082131</v>
      </c>
    </row>
    <row r="231" spans="1:29" s="54" customFormat="1" ht="34.5" customHeight="1" x14ac:dyDescent="0.2">
      <c r="A231" s="76">
        <v>16</v>
      </c>
      <c r="B231" s="47" t="s">
        <v>8147</v>
      </c>
      <c r="C231" s="48">
        <v>20032</v>
      </c>
      <c r="D231" s="56" t="s">
        <v>8145</v>
      </c>
      <c r="E231" s="47" t="s">
        <v>8163</v>
      </c>
      <c r="F231" s="77">
        <v>713189006</v>
      </c>
      <c r="G231" s="58" t="s">
        <v>6487</v>
      </c>
      <c r="H231" s="50">
        <v>6911</v>
      </c>
      <c r="I231" s="51" t="s">
        <v>8149</v>
      </c>
      <c r="J231" s="59" t="s">
        <v>6357</v>
      </c>
      <c r="K231" s="47">
        <v>45</v>
      </c>
      <c r="L231" s="53">
        <v>1080943</v>
      </c>
      <c r="M231" s="61">
        <v>7</v>
      </c>
      <c r="N231" s="78" t="s">
        <v>8243</v>
      </c>
      <c r="O231" s="79" t="s">
        <v>8146</v>
      </c>
      <c r="P231" s="80">
        <v>53900100457</v>
      </c>
      <c r="Q231" s="65">
        <v>3029885</v>
      </c>
      <c r="R231" s="65">
        <v>3029885</v>
      </c>
      <c r="S231" s="66"/>
      <c r="T231" s="66"/>
      <c r="U231" s="66"/>
      <c r="V231" s="66"/>
      <c r="W231" s="66"/>
      <c r="X231" s="66"/>
      <c r="Y231" s="66"/>
      <c r="Z231" s="66"/>
      <c r="AA231" s="66"/>
      <c r="AB231" s="66"/>
      <c r="AC231" s="103">
        <f>SUM(Tabla3[[#This Row],[ENERO]:[DICIEMBRE]])</f>
        <v>6059770</v>
      </c>
    </row>
    <row r="232" spans="1:29" s="54" customFormat="1" ht="34.5" customHeight="1" x14ac:dyDescent="0.2">
      <c r="A232" s="71">
        <v>16</v>
      </c>
      <c r="B232" s="51" t="s">
        <v>8147</v>
      </c>
      <c r="C232" s="48">
        <v>20032</v>
      </c>
      <c r="D232" s="56" t="s">
        <v>8145</v>
      </c>
      <c r="E232" s="48" t="s">
        <v>8153</v>
      </c>
      <c r="F232" s="72">
        <v>719926002</v>
      </c>
      <c r="G232" s="58" t="s">
        <v>6486</v>
      </c>
      <c r="H232" s="52">
        <v>6866</v>
      </c>
      <c r="I232" s="51" t="s">
        <v>8149</v>
      </c>
      <c r="J232" s="59" t="s">
        <v>6357</v>
      </c>
      <c r="K232" s="48">
        <v>15</v>
      </c>
      <c r="L232" s="73">
        <v>1160042</v>
      </c>
      <c r="M232" s="61">
        <v>11</v>
      </c>
      <c r="N232" s="74" t="s">
        <v>8319</v>
      </c>
      <c r="O232" s="74" t="s">
        <v>8151</v>
      </c>
      <c r="P232" s="75">
        <v>67087809</v>
      </c>
      <c r="Q232" s="65">
        <v>1061787</v>
      </c>
      <c r="R232" s="65">
        <v>943811</v>
      </c>
      <c r="S232" s="66">
        <v>825834</v>
      </c>
      <c r="T232" s="66">
        <v>943811</v>
      </c>
      <c r="U232" s="66"/>
      <c r="V232" s="66"/>
      <c r="W232" s="66"/>
      <c r="X232" s="66"/>
      <c r="Y232" s="66"/>
      <c r="Z232" s="66"/>
      <c r="AA232" s="66"/>
      <c r="AB232" s="66"/>
      <c r="AC232" s="103">
        <f>SUM(Tabla3[[#This Row],[ENERO]:[DICIEMBRE]])</f>
        <v>3775243</v>
      </c>
    </row>
    <row r="233" spans="1:29" s="54" customFormat="1" ht="34.5" customHeight="1" x14ac:dyDescent="0.2">
      <c r="A233" s="46">
        <v>16</v>
      </c>
      <c r="B233" s="81" t="s">
        <v>8147</v>
      </c>
      <c r="C233" s="48">
        <v>20032</v>
      </c>
      <c r="D233" s="82" t="s">
        <v>8145</v>
      </c>
      <c r="E233" s="83" t="s">
        <v>8155</v>
      </c>
      <c r="F233" s="84">
        <v>719926002</v>
      </c>
      <c r="G233" s="58" t="s">
        <v>6486</v>
      </c>
      <c r="H233" s="50">
        <v>6866</v>
      </c>
      <c r="I233" s="51" t="s">
        <v>8149</v>
      </c>
      <c r="J233" s="59" t="s">
        <v>6357</v>
      </c>
      <c r="K233" s="48">
        <v>15</v>
      </c>
      <c r="L233" s="75">
        <v>1160043</v>
      </c>
      <c r="M233" s="61">
        <v>11</v>
      </c>
      <c r="N233" s="85" t="s">
        <v>8320</v>
      </c>
      <c r="O233" s="85" t="s">
        <v>8151</v>
      </c>
      <c r="P233" s="75">
        <v>67087809</v>
      </c>
      <c r="Q233" s="66">
        <v>1198302</v>
      </c>
      <c r="R233" s="65">
        <v>748939</v>
      </c>
      <c r="S233" s="66">
        <v>1048515</v>
      </c>
      <c r="T233" s="66">
        <v>898727</v>
      </c>
      <c r="U233" s="66"/>
      <c r="V233" s="66"/>
      <c r="W233" s="66"/>
      <c r="X233" s="66"/>
      <c r="Y233" s="66"/>
      <c r="Z233" s="9"/>
      <c r="AA233" s="9"/>
      <c r="AB233" s="9"/>
      <c r="AC233" s="103">
        <f>SUM(Tabla3[[#This Row],[ENERO]:[DICIEMBRE]])</f>
        <v>3894483</v>
      </c>
    </row>
    <row r="234" spans="1:29" s="54" customFormat="1" ht="34.5" customHeight="1" x14ac:dyDescent="0.2">
      <c r="A234" s="46">
        <v>16</v>
      </c>
      <c r="B234" s="81" t="s">
        <v>8147</v>
      </c>
      <c r="C234" s="48">
        <v>20032</v>
      </c>
      <c r="D234" s="82" t="s">
        <v>8145</v>
      </c>
      <c r="E234" s="83" t="s">
        <v>8328</v>
      </c>
      <c r="F234" s="77">
        <v>719926002</v>
      </c>
      <c r="G234" s="58" t="s">
        <v>6486</v>
      </c>
      <c r="H234" s="50">
        <v>6866</v>
      </c>
      <c r="I234" s="51" t="s">
        <v>8149</v>
      </c>
      <c r="J234" s="59" t="s">
        <v>6357</v>
      </c>
      <c r="K234" s="48">
        <v>130</v>
      </c>
      <c r="L234" s="75">
        <v>1160048</v>
      </c>
      <c r="M234" s="61">
        <v>0</v>
      </c>
      <c r="N234" s="85" t="s">
        <v>8321</v>
      </c>
      <c r="O234" s="85" t="s">
        <v>8151</v>
      </c>
      <c r="P234" s="75">
        <v>67078907</v>
      </c>
      <c r="Q234" s="66">
        <v>18314284</v>
      </c>
      <c r="R234" s="65">
        <v>24100877</v>
      </c>
      <c r="S234" s="66">
        <v>22988529</v>
      </c>
      <c r="T234" s="66">
        <v>18724527</v>
      </c>
      <c r="U234" s="66"/>
      <c r="V234" s="9"/>
      <c r="W234" s="9"/>
      <c r="X234" s="9"/>
      <c r="Y234" s="9"/>
      <c r="Z234" s="9"/>
      <c r="AA234" s="9"/>
      <c r="AB234" s="9"/>
      <c r="AC234" s="103">
        <f>SUM(Tabla3[[#This Row],[ENERO]:[DICIEMBRE]])</f>
        <v>84128217</v>
      </c>
    </row>
    <row r="235" spans="1:29" s="54" customFormat="1" ht="34.5" customHeight="1" x14ac:dyDescent="0.2">
      <c r="A235" s="46">
        <v>16</v>
      </c>
      <c r="B235" s="81" t="s">
        <v>8147</v>
      </c>
      <c r="C235" s="48">
        <v>20032</v>
      </c>
      <c r="D235" s="82" t="s">
        <v>8145</v>
      </c>
      <c r="E235" s="83" t="s">
        <v>8163</v>
      </c>
      <c r="F235" s="77">
        <v>719926002</v>
      </c>
      <c r="G235" s="58" t="s">
        <v>6486</v>
      </c>
      <c r="H235" s="50">
        <v>6866</v>
      </c>
      <c r="I235" s="51" t="s">
        <v>8149</v>
      </c>
      <c r="J235" s="59" t="s">
        <v>6357</v>
      </c>
      <c r="K235" s="48">
        <v>35</v>
      </c>
      <c r="L235" s="75">
        <v>1160075</v>
      </c>
      <c r="M235" s="61">
        <v>7</v>
      </c>
      <c r="N235" s="85" t="s">
        <v>8359</v>
      </c>
      <c r="O235" s="85" t="s">
        <v>8151</v>
      </c>
      <c r="P235" s="75">
        <v>67088481</v>
      </c>
      <c r="Q235" s="66">
        <v>5891442</v>
      </c>
      <c r="R235" s="86">
        <v>3703192</v>
      </c>
      <c r="S235" s="87">
        <v>2721285</v>
      </c>
      <c r="T235" s="9">
        <v>4067900</v>
      </c>
      <c r="U235" s="9"/>
      <c r="V235" s="9"/>
      <c r="W235" s="9"/>
      <c r="X235" s="9"/>
      <c r="Y235" s="9"/>
      <c r="Z235" s="9"/>
      <c r="AA235" s="9"/>
      <c r="AB235" s="9"/>
      <c r="AC235" s="103">
        <f>SUM(Tabla3[[#This Row],[ENERO]:[DICIEMBRE]])</f>
        <v>16383819</v>
      </c>
    </row>
    <row r="236" spans="1:29" ht="34.5" customHeight="1" x14ac:dyDescent="0.2">
      <c r="A236" s="104"/>
      <c r="B236" s="105"/>
      <c r="C236" s="106"/>
      <c r="D236" s="105"/>
      <c r="E236" s="105"/>
      <c r="F236" s="107"/>
      <c r="G236" s="108"/>
      <c r="H236" s="109"/>
      <c r="I236" s="110"/>
      <c r="J236" s="109"/>
      <c r="K236" s="105"/>
      <c r="L236" s="111"/>
      <c r="M236" s="110"/>
      <c r="N236" s="111"/>
      <c r="O236" s="111"/>
      <c r="P236" s="112"/>
      <c r="Q236" s="113">
        <f>SUBTOTAL(109,Tabla3[ENERO])</f>
        <v>1087138389</v>
      </c>
      <c r="R236" s="113">
        <f>SUBTOTAL(109,Tabla3[FEBRERO])</f>
        <v>1166697500</v>
      </c>
      <c r="S236" s="113">
        <f>SUBTOTAL(109,Tabla3[MARZO])</f>
        <v>994663269</v>
      </c>
      <c r="T236" s="113">
        <f>SUBTOTAL(109,Tabla3[ABRIL])</f>
        <v>1009082227</v>
      </c>
      <c r="U236" s="113">
        <f>SUBTOTAL(109,Tabla3[MAYO])</f>
        <v>0</v>
      </c>
      <c r="V236" s="113">
        <f>SUBTOTAL(109,Tabla3[JUNIO])</f>
        <v>0</v>
      </c>
      <c r="W236" s="113">
        <f>SUBTOTAL(109,Tabla3[JULIO])</f>
        <v>0</v>
      </c>
      <c r="X236" s="113">
        <f>SUBTOTAL(109,Tabla3[AGOSTO])</f>
        <v>0</v>
      </c>
      <c r="Y236" s="113">
        <f>SUBTOTAL(109,Tabla3[SEPTIEMBRE])</f>
        <v>0</v>
      </c>
      <c r="Z236" s="113">
        <f>SUBTOTAL(109,Tabla3[OCTUBRE])</f>
        <v>0</v>
      </c>
      <c r="AA236" s="113">
        <f>SUBTOTAL(109,Tabla3[NOVIEMBRE])</f>
        <v>0</v>
      </c>
      <c r="AB236" s="113">
        <f>SUBTOTAL(109,Tabla3[DICIEMBRE])</f>
        <v>0</v>
      </c>
      <c r="AC236" s="113">
        <f>SUBTOTAL(109,Tabla3[ACUMULADO])</f>
        <v>4257581385</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ABRIL 2022</vt:lpstr>
      <vt:lpstr>AUD ABRIL</vt:lpstr>
      <vt:lpstr>TABLA</vt:lpstr>
      <vt:lpstr>CUADRATURA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Gonzalez Inaipil, Gisella</cp:lastModifiedBy>
  <cp:lastPrinted>2021-09-29T14:39:12Z</cp:lastPrinted>
  <dcterms:created xsi:type="dcterms:W3CDTF">2006-10-16T21:23:02Z</dcterms:created>
  <dcterms:modified xsi:type="dcterms:W3CDTF">2022-05-10T14:22:24Z</dcterms:modified>
</cp:coreProperties>
</file>