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0" windowWidth="19410" windowHeight="10590"/>
  </bookViews>
  <sheets>
    <sheet name="Hoja1" sheetId="1" r:id="rId1"/>
  </sheets>
  <definedNames>
    <definedName name="_xlnm._FilterDatabase" localSheetId="0" hidden="1">Hoja1!$A$5:$T$239</definedName>
    <definedName name="_xlnm.Print_Area" localSheetId="0">Hoja1!$B$5:$E$236</definedName>
  </definedNames>
  <calcPr calcId="125725"/>
</workbook>
</file>

<file path=xl/calcChain.xml><?xml version="1.0" encoding="utf-8"?>
<calcChain xmlns="http://schemas.openxmlformats.org/spreadsheetml/2006/main">
  <c r="L239" i="1"/>
  <c r="P72"/>
  <c r="S150"/>
  <c r="P230"/>
  <c r="P129"/>
  <c r="P8"/>
  <c r="P7"/>
  <c r="P6"/>
  <c r="P111"/>
  <c r="P110"/>
  <c r="P140"/>
  <c r="P139"/>
  <c r="P138"/>
  <c r="P137"/>
  <c r="P136"/>
  <c r="P135"/>
  <c r="P134"/>
  <c r="P132"/>
  <c r="P114"/>
  <c r="P109"/>
  <c r="P107"/>
  <c r="P106"/>
  <c r="P104"/>
  <c r="P103"/>
  <c r="P100"/>
  <c r="P99"/>
  <c r="P98"/>
  <c r="P97"/>
  <c r="P87"/>
  <c r="P86"/>
  <c r="P85"/>
  <c r="P84"/>
  <c r="P81"/>
  <c r="P157"/>
  <c r="P154"/>
  <c r="P153"/>
  <c r="P151"/>
  <c r="P173"/>
  <c r="P200"/>
  <c r="P214"/>
  <c r="P184"/>
  <c r="P182"/>
  <c r="P197"/>
  <c r="P205"/>
  <c r="P209"/>
  <c r="P188"/>
  <c r="P180"/>
  <c r="P185"/>
  <c r="P198"/>
  <c r="P204"/>
  <c r="P190"/>
  <c r="P189"/>
  <c r="P213"/>
  <c r="P191"/>
  <c r="P193"/>
  <c r="P212"/>
  <c r="P210"/>
  <c r="P203"/>
  <c r="P71"/>
  <c r="P70"/>
  <c r="P68"/>
  <c r="P53"/>
  <c r="P52"/>
  <c r="P51"/>
  <c r="P50"/>
  <c r="P49"/>
  <c r="P48"/>
  <c r="P47"/>
  <c r="P46"/>
  <c r="P45"/>
  <c r="P44"/>
  <c r="P43"/>
  <c r="P42"/>
  <c r="P41"/>
  <c r="P40"/>
  <c r="P30"/>
  <c r="P29"/>
  <c r="P28"/>
  <c r="P27"/>
  <c r="P26"/>
  <c r="P25"/>
  <c r="P18"/>
  <c r="P16"/>
  <c r="P12"/>
</calcChain>
</file>

<file path=xl/sharedStrings.xml><?xml version="1.0" encoding="utf-8"?>
<sst xmlns="http://schemas.openxmlformats.org/spreadsheetml/2006/main" count="3173" uniqueCount="2467">
  <si>
    <t>N°</t>
  </si>
  <si>
    <t>Nombre del Proyecto</t>
  </si>
  <si>
    <t>Institución Colaboradora</t>
  </si>
  <si>
    <t>Nombre de Director/a</t>
  </si>
  <si>
    <t>Dirección del Proyecto</t>
  </si>
  <si>
    <t>Comuna</t>
  </si>
  <si>
    <t>Teléfonos</t>
  </si>
  <si>
    <t>Nombre Representante Legal</t>
  </si>
  <si>
    <t>Correo electrónico Representante Legal</t>
  </si>
  <si>
    <t>I. Municipalidad de Pozo Almonte</t>
  </si>
  <si>
    <t>Marcelo Dragoni N° 111, Población La Cascada</t>
  </si>
  <si>
    <t>Pozo Almonte</t>
  </si>
  <si>
    <t>Correo Electrónico</t>
  </si>
  <si>
    <t>OPD Infancia Iquique</t>
  </si>
  <si>
    <t>I. Municipalidad de Iquique</t>
  </si>
  <si>
    <t>OPD Alto Hospicio</t>
  </si>
  <si>
    <t>OPD Calama</t>
  </si>
  <si>
    <t>OPD Copiapó</t>
  </si>
  <si>
    <t>OPD Caldera</t>
  </si>
  <si>
    <t>OPD La Serena</t>
  </si>
  <si>
    <t>OPD Coquimbo</t>
  </si>
  <si>
    <t>OPD Ovalle</t>
  </si>
  <si>
    <t>OPD Andacollo</t>
  </si>
  <si>
    <t>OPD Illapel</t>
  </si>
  <si>
    <t xml:space="preserve">OPD Vicuña </t>
  </si>
  <si>
    <t>I. Municipalidad de Alto Hospicio</t>
  </si>
  <si>
    <t>I. Municipalidad de Calama</t>
  </si>
  <si>
    <t xml:space="preserve">I. Municipalidad de Copiapó </t>
  </si>
  <si>
    <t>I. Municipalidad de Vallenar</t>
  </si>
  <si>
    <t>I. Municipalidad de Caldera</t>
  </si>
  <si>
    <t>I. Municipalidad de Diego de Almagro</t>
  </si>
  <si>
    <t>I. Municipalidad de La Serena</t>
  </si>
  <si>
    <t>I. Municipalidad de Coquimbo</t>
  </si>
  <si>
    <t>I. Municipalidad de Ovalle</t>
  </si>
  <si>
    <t>I. Municipalidad de Vicuña</t>
  </si>
  <si>
    <t>I. Municipalidad de Andacollo</t>
  </si>
  <si>
    <t>I. Municipalidad de Illapel</t>
  </si>
  <si>
    <t xml:space="preserve">Carolina Carvajal Gómez </t>
  </si>
  <si>
    <t>Av. Graneros Nº 3636 Pobl. Independencia</t>
  </si>
  <si>
    <t>Merced  Nº 1455- Edificio Nicolas Naranjo</t>
  </si>
  <si>
    <t>Vallejos Nº472</t>
  </si>
  <si>
    <t>Av. Juan Bohon Nº 403, 2º piso</t>
  </si>
  <si>
    <t>Sargento Aldea Nº305</t>
  </si>
  <si>
    <t>Calle Alfonso s/n, esq. Colón</t>
  </si>
  <si>
    <t>Iquique</t>
  </si>
  <si>
    <t>Alto Hospicio</t>
  </si>
  <si>
    <t>Calama</t>
  </si>
  <si>
    <t>Copiapó</t>
  </si>
  <si>
    <t>Vallenar</t>
  </si>
  <si>
    <t>Caldera</t>
  </si>
  <si>
    <t>Diego de Almagro</t>
  </si>
  <si>
    <t>La Serena</t>
  </si>
  <si>
    <t>Coquimbo</t>
  </si>
  <si>
    <t>Ovalle</t>
  </si>
  <si>
    <t>Vicuña</t>
  </si>
  <si>
    <t>Andacollo</t>
  </si>
  <si>
    <t>Illapel</t>
  </si>
  <si>
    <t>55 - 2892658</t>
  </si>
  <si>
    <t xml:space="preserve">52 - 2317225  </t>
  </si>
  <si>
    <t>51-2206635      51-2206634</t>
  </si>
  <si>
    <t>51-2311426</t>
  </si>
  <si>
    <t>51-2412548</t>
  </si>
  <si>
    <t>opdiqq@gmail.com</t>
  </si>
  <si>
    <t xml:space="preserve"> opdaltohospicio@gmail.com</t>
  </si>
  <si>
    <t>opdcalama@gmail.com</t>
  </si>
  <si>
    <t>oficinaopdcopiapo@gmail.com</t>
  </si>
  <si>
    <t>opdlaserena@gmail.com; paola.maluenda@laserena.cl</t>
  </si>
  <si>
    <t>opd@municoquimbo.cl</t>
  </si>
  <si>
    <t xml:space="preserve">opd@munivicuna.cl                                                                                s.conrads@munivicuna.cl; vicunaopd@gmail.com 
</t>
  </si>
  <si>
    <t>opdandacollo@gmail.com</t>
  </si>
  <si>
    <t>opdillapel@gmail.com</t>
  </si>
  <si>
    <t>OPD Quillota</t>
  </si>
  <si>
    <t>OPD Infancia Los Andes</t>
  </si>
  <si>
    <t>OPD San Antonio</t>
  </si>
  <si>
    <t>OPD Catemu</t>
  </si>
  <si>
    <t>OPD Construyendo Ciudadanía San Felipe</t>
  </si>
  <si>
    <t>OPD Infancia Villa Alemana</t>
  </si>
  <si>
    <t>OPD Quintero</t>
  </si>
  <si>
    <t>OPD Viña del Mar</t>
  </si>
  <si>
    <t>OPD La Calera</t>
  </si>
  <si>
    <t>OPD Olmué</t>
  </si>
  <si>
    <t>OPD Quilpué</t>
  </si>
  <si>
    <t>OPD Limache</t>
  </si>
  <si>
    <t>I. Municipalidad de Quillota</t>
  </si>
  <si>
    <t>I. Municipalidad de La Ligua</t>
  </si>
  <si>
    <t>I. Municipalidad de Los Andes</t>
  </si>
  <si>
    <t>I. Municipalidad de San Antonio</t>
  </si>
  <si>
    <t>I. Municipalidad de Llay Llay</t>
  </si>
  <si>
    <t>I. Municipalidad de Valparaíso</t>
  </si>
  <si>
    <t>I. Municipalidad de San Felipe</t>
  </si>
  <si>
    <t>Corporación Municipal Villa Alemana</t>
  </si>
  <si>
    <t>I. Municipalidad de Quintero</t>
  </si>
  <si>
    <t>I. Municipalidad de Viña del Mar</t>
  </si>
  <si>
    <t>I. Municipalidad de La Calera</t>
  </si>
  <si>
    <t>I. Municipalidad de Olmué</t>
  </si>
  <si>
    <t>I. Municipalidad de Quilpué</t>
  </si>
  <si>
    <t>I. Municipalidad de Zapallar</t>
  </si>
  <si>
    <t>I.Municipalidad de Limache</t>
  </si>
  <si>
    <t>Angelica Alfaro Fierro</t>
  </si>
  <si>
    <t>Francisca Hidaldo Aspee</t>
  </si>
  <si>
    <t>Yesenia Athuan Naranjo</t>
  </si>
  <si>
    <t xml:space="preserve">Macarena Verdugo Olguín </t>
  </si>
  <si>
    <t>Pinto Nº 339</t>
  </si>
  <si>
    <t>Las Heras Nº452, oficina 6</t>
  </si>
  <si>
    <t>Sanfuentes Nº 2016 Barrancas</t>
  </si>
  <si>
    <t>Antonio Varas Nº 15</t>
  </si>
  <si>
    <t>Independencia Nº2330</t>
  </si>
  <si>
    <t>Calle San Joaquín Oliva Nº161-B. Pobl. Yungay</t>
  </si>
  <si>
    <t>Avda. Valparaíso Nº155 Puente Negro</t>
  </si>
  <si>
    <t>Pasaje Victoria Nº2260</t>
  </si>
  <si>
    <t>Psje. Kennedy Nº638</t>
  </si>
  <si>
    <t>Av. Granizo Nº 5340</t>
  </si>
  <si>
    <t>José María Mercado s/n, Catapilco</t>
  </si>
  <si>
    <t>Av. República 834</t>
  </si>
  <si>
    <t>Quillota</t>
  </si>
  <si>
    <t>La Ligua</t>
  </si>
  <si>
    <t>Los Andes</t>
  </si>
  <si>
    <t>San Antonio</t>
  </si>
  <si>
    <t>Llayllay</t>
  </si>
  <si>
    <t>Catemu</t>
  </si>
  <si>
    <t>Valparaíso</t>
  </si>
  <si>
    <t>San Felipe</t>
  </si>
  <si>
    <t>Villa Alemana</t>
  </si>
  <si>
    <t>Quintero</t>
  </si>
  <si>
    <t>Viña del Mar</t>
  </si>
  <si>
    <t>La Calera</t>
  </si>
  <si>
    <t>Olmué</t>
  </si>
  <si>
    <t>Quilpué</t>
  </si>
  <si>
    <t>Zapallar</t>
  </si>
  <si>
    <t>Isla de Pascua</t>
  </si>
  <si>
    <t>Limache</t>
  </si>
  <si>
    <t>33-2260807</t>
  </si>
  <si>
    <t>33 - 2712561     33 - 2761053</t>
  </si>
  <si>
    <t>34- 2421418        34-2407412</t>
  </si>
  <si>
    <t>32-2215219</t>
  </si>
  <si>
    <t>32-2534293</t>
  </si>
  <si>
    <t xml:space="preserve">33-2223056 </t>
  </si>
  <si>
    <t>32-2186280</t>
  </si>
  <si>
    <t>opd@munilosandes.cl</t>
  </si>
  <si>
    <t>opdsanantonio@gmail.com</t>
  </si>
  <si>
    <t>opdllayllay@gmail.com</t>
  </si>
  <si>
    <t>opdcatemu@gmail.com</t>
  </si>
  <si>
    <t>opdvalpo@gmail.com                                                 opd@munivalpo.cl</t>
  </si>
  <si>
    <t>opdsanfelipe@sanfe.cl</t>
  </si>
  <si>
    <t>opdvalemana@yahoo.es</t>
  </si>
  <si>
    <t>infanciaopdlacalera@gmail.com</t>
  </si>
  <si>
    <t>opd@olmue.cl                                                   opd_coordinacion@olmue.cl</t>
  </si>
  <si>
    <t>opd@quilpue.cl; opdquilpue@hotmail.com;                                                 mverdugo@quilpue.cl</t>
  </si>
  <si>
    <t>alejandro_torresorrego1981@hotmail.com; opdlimache@gmail.com</t>
  </si>
  <si>
    <t>OPD Convenio  Cordillera (Codegua, Machalí)</t>
  </si>
  <si>
    <t>OPD Colchagua</t>
  </si>
  <si>
    <t>I. Municipalidad de Codegua</t>
  </si>
  <si>
    <t>I. Municipalidad de Rengo</t>
  </si>
  <si>
    <t>I. Municipalidad de Pichilemu</t>
  </si>
  <si>
    <t>I. Municipalidad de Chépica</t>
  </si>
  <si>
    <t>I. Municipalidad de San Fernando</t>
  </si>
  <si>
    <t>Michelle M. Rodríguez Jofré</t>
  </si>
  <si>
    <t>Codegua</t>
  </si>
  <si>
    <t>Rengo</t>
  </si>
  <si>
    <t>Pichilemu</t>
  </si>
  <si>
    <t>Chépica</t>
  </si>
  <si>
    <t>San Fernando</t>
  </si>
  <si>
    <t>O'Higgins Nº 376</t>
  </si>
  <si>
    <t>Guacolda esquina calle A, pob. Las Torres</t>
  </si>
  <si>
    <t>J.J. Aguirre s/n, 2º piso costado Gimnasio</t>
  </si>
  <si>
    <t>72 - 2973521    72 - 2973522  (Codegua)        72 - 2746807     72 - 2746808 (Machali)</t>
  </si>
  <si>
    <t>opdconveniocordillera@gmail.com</t>
  </si>
  <si>
    <t>opdrengo@gmail.com</t>
  </si>
  <si>
    <t>opdsembrandoderechos@gmail.com</t>
  </si>
  <si>
    <t>OPD San Clemente</t>
  </si>
  <si>
    <t>OPD Cauquenes</t>
  </si>
  <si>
    <t>OPD Talca</t>
  </si>
  <si>
    <t>OPD San Javier y Villa Alegre</t>
  </si>
  <si>
    <t>OPD Asoc. Municipalidades Parral, Retiro y Longaví</t>
  </si>
  <si>
    <t>OPD Curicó</t>
  </si>
  <si>
    <t>OPD Constitución Empedrado</t>
  </si>
  <si>
    <t>OPD Linares</t>
  </si>
  <si>
    <t>I. Municipalidad de San Clemente</t>
  </si>
  <si>
    <t>I. Municipalidad de Cauquenes</t>
  </si>
  <si>
    <t>I. Municipalidad de Talca</t>
  </si>
  <si>
    <t>I. Municipalidad de San Javier</t>
  </si>
  <si>
    <t>I. Municipalidad de Parral</t>
  </si>
  <si>
    <t>I. Municipalidad de Curicó</t>
  </si>
  <si>
    <t>I. Municipalidad de Constitución</t>
  </si>
  <si>
    <t>I. Municipalidad de Linares</t>
  </si>
  <si>
    <t xml:space="preserve">Jéssica Nataly Lopéz Saavedra </t>
  </si>
  <si>
    <t>Antonio Varas Nº385</t>
  </si>
  <si>
    <t>1 Oriente con 5 Norte Nº 1595, casa esquina</t>
  </si>
  <si>
    <t>Blanco Nº457</t>
  </si>
  <si>
    <t>Calle Yerbas Buenas Nº 654</t>
  </si>
  <si>
    <t>San Clemente</t>
  </si>
  <si>
    <t>Cauquenes</t>
  </si>
  <si>
    <t>Talca</t>
  </si>
  <si>
    <t>San Javier</t>
  </si>
  <si>
    <t>Parral</t>
  </si>
  <si>
    <t>Curicó</t>
  </si>
  <si>
    <t>Constitución</t>
  </si>
  <si>
    <t>Linares</t>
  </si>
  <si>
    <t>73-2511155</t>
  </si>
  <si>
    <t>opdcauquenes@gmail.com</t>
  </si>
  <si>
    <t>opdtalca@talca.cl</t>
  </si>
  <si>
    <t>opdsjavierva@gmail.com</t>
  </si>
  <si>
    <t xml:space="preserve"> opd@curico.cl</t>
  </si>
  <si>
    <t>opdconstitucion@yahoo.es</t>
  </si>
  <si>
    <t>opd.municipalidadlinares@gmail.com</t>
  </si>
  <si>
    <t>OPD Talcahuano</t>
  </si>
  <si>
    <t>OPD Derecho a tus Derechos</t>
  </si>
  <si>
    <t>OPD Coronel</t>
  </si>
  <si>
    <t>OPD Los Angeles</t>
  </si>
  <si>
    <t>OPD Chillán</t>
  </si>
  <si>
    <t>OPD Lota</t>
  </si>
  <si>
    <t>OPD Arauco</t>
  </si>
  <si>
    <t>OPD San Pedro de la Paz</t>
  </si>
  <si>
    <t>OPD San Carlos</t>
  </si>
  <si>
    <t>OPD Hualqui</t>
  </si>
  <si>
    <t>OPD Cañete</t>
  </si>
  <si>
    <t>OPD Lebu</t>
  </si>
  <si>
    <t>OPD Chillán Viejo</t>
  </si>
  <si>
    <t>OPD Tomé. Crece hacia un sistema local de Protección de los Derechos de los Infantes y Adolescentes</t>
  </si>
  <si>
    <t>I. Municipalidad de Talcahuano</t>
  </si>
  <si>
    <t>I. Municipalidad de Concepción</t>
  </si>
  <si>
    <t>I. Municipalidad de Coronel</t>
  </si>
  <si>
    <t>I. Municipalidad de Los Angeles</t>
  </si>
  <si>
    <t>I. Municipalidad de Chillán</t>
  </si>
  <si>
    <t>I. Municipalidad de Tomé</t>
  </si>
  <si>
    <t>I. Municipalidad de Lota</t>
  </si>
  <si>
    <t>I. Municipalidad de Arauco</t>
  </si>
  <si>
    <t>I. Municipalidad de Yungay</t>
  </si>
  <si>
    <t>I. Municipalidad de San Carlos</t>
  </si>
  <si>
    <t>I. Municipalidad de Hualqui</t>
  </si>
  <si>
    <t>I. Municipalidad de Cañete</t>
  </si>
  <si>
    <t>I. Municipalidad de Coelemu</t>
  </si>
  <si>
    <t>I. Municipalidad de Quillón</t>
  </si>
  <si>
    <t>I. Municipalidad de Lebu</t>
  </si>
  <si>
    <t>I. Municipalidad de Chillán Viejo</t>
  </si>
  <si>
    <t xml:space="preserve">María Inés Muñoz Aguilera </t>
  </si>
  <si>
    <t>Tamara Valdebenito Ortiz</t>
  </si>
  <si>
    <t>Myriam Briceño Rodríguez</t>
  </si>
  <si>
    <t>Sandra Belén Millanao Orias</t>
  </si>
  <si>
    <t xml:space="preserve">Natalia Aedo Concha </t>
  </si>
  <si>
    <t>Paola Jara Parra</t>
  </si>
  <si>
    <t>Colón Nº 948</t>
  </si>
  <si>
    <t>Manuel Montt Nº 622</t>
  </si>
  <si>
    <t>Gamero Nº318</t>
  </si>
  <si>
    <t>Anibal Pinto Nº1061</t>
  </si>
  <si>
    <t>Prat Nº383</t>
  </si>
  <si>
    <t>Tarapacá Nº129</t>
  </si>
  <si>
    <t>Chacabuco Nº786</t>
  </si>
  <si>
    <t>Bulnes Nº 562</t>
  </si>
  <si>
    <t>Francisco Barros s/n</t>
  </si>
  <si>
    <t>Calle 18 de Septiembre Nº 136</t>
  </si>
  <si>
    <t>O'Higgins Nº623</t>
  </si>
  <si>
    <t>Talcahuano</t>
  </si>
  <si>
    <t>Concepción</t>
  </si>
  <si>
    <t>Coronel</t>
  </si>
  <si>
    <t>Los Angeles</t>
  </si>
  <si>
    <t>Chillán</t>
  </si>
  <si>
    <t>Tomé</t>
  </si>
  <si>
    <t>Lota</t>
  </si>
  <si>
    <t>Arauco</t>
  </si>
  <si>
    <t>San Pedro de la Paz</t>
  </si>
  <si>
    <t>Yungay</t>
  </si>
  <si>
    <t>San Carlos</t>
  </si>
  <si>
    <t>Hualqui</t>
  </si>
  <si>
    <t>Cañete</t>
  </si>
  <si>
    <t>Coelemu</t>
  </si>
  <si>
    <t>Quillón</t>
  </si>
  <si>
    <t>Lebu</t>
  </si>
  <si>
    <t>Chillán Viejo</t>
  </si>
  <si>
    <t>42-2430940</t>
  </si>
  <si>
    <t>41-2659725</t>
  </si>
  <si>
    <t>41 - 2553270</t>
  </si>
  <si>
    <t>41-2619036</t>
  </si>
  <si>
    <t>42-2204969</t>
  </si>
  <si>
    <t>opdcoronel@gmail.com</t>
  </si>
  <si>
    <t>opdchillan@gmail.com</t>
  </si>
  <si>
    <t>opdtome2@gmail.com</t>
  </si>
  <si>
    <t>opdlota@yahoo.com</t>
  </si>
  <si>
    <t>opdarauco@gmail.com</t>
  </si>
  <si>
    <t>opdlajadiguillin@gmail.com</t>
  </si>
  <si>
    <t>opdsancarlos@gmail.com</t>
  </si>
  <si>
    <t>opdhualqui@gmail.com</t>
  </si>
  <si>
    <t>opdvalledelitata@gmail.com</t>
  </si>
  <si>
    <t>opdvalledelsol@gmail.com</t>
  </si>
  <si>
    <t>opdchillanviejo@gmail.com</t>
  </si>
  <si>
    <t>OPD Temuco</t>
  </si>
  <si>
    <t>I. Municipalidad de Temuco</t>
  </si>
  <si>
    <t>I. Municipalidad de Angol</t>
  </si>
  <si>
    <t>I. Municipalidad de Traiguén</t>
  </si>
  <si>
    <t>I. Municipalidad de Vilcún</t>
  </si>
  <si>
    <t>I. Municipalidad de Villarrica</t>
  </si>
  <si>
    <t>I. Municipalidad de Nueva Imperial</t>
  </si>
  <si>
    <t>I. Municipalidad de Lautaro</t>
  </si>
  <si>
    <t>I. Municipalidad de Carahue</t>
  </si>
  <si>
    <t>I. Municipalidad de Collipulli</t>
  </si>
  <si>
    <t>I. Municipalidad de Gorbea</t>
  </si>
  <si>
    <t>I. Municipalidad de Pucón</t>
  </si>
  <si>
    <t>María Teresa Bañados Arévalo</t>
  </si>
  <si>
    <t>Francisca Muñoz Barril</t>
  </si>
  <si>
    <t xml:space="preserve">Andrea Lagos Padilla </t>
  </si>
  <si>
    <t>Gonzalo Vásquez Sandoval</t>
  </si>
  <si>
    <t>Calle Andrés Bello N° 510  3er piso esquina Lynch</t>
  </si>
  <si>
    <t>Av. Los Confines Nº 15</t>
  </si>
  <si>
    <t>Vicuña Mackenna Nº390</t>
  </si>
  <si>
    <t>Avda. Marta González Nº1641, sector Pablo Neruda</t>
  </si>
  <si>
    <t>Manuel Matta Nº702</t>
  </si>
  <si>
    <t>Temuco</t>
  </si>
  <si>
    <t>Angol</t>
  </si>
  <si>
    <t>Traiguén</t>
  </si>
  <si>
    <t>Vilcún</t>
  </si>
  <si>
    <t>Villarrica</t>
  </si>
  <si>
    <t>Nueva Imperial</t>
  </si>
  <si>
    <t>Lautaro</t>
  </si>
  <si>
    <t>Carahue</t>
  </si>
  <si>
    <t>Collipulli</t>
  </si>
  <si>
    <t>Gorbea</t>
  </si>
  <si>
    <t>Pucón</t>
  </si>
  <si>
    <t>45-2990301</t>
  </si>
  <si>
    <t xml:space="preserve">45-2995703                      45- 2995704  </t>
  </si>
  <si>
    <t>45-2918405</t>
  </si>
  <si>
    <t>45 - 2443551            45 - 2444293</t>
  </si>
  <si>
    <t xml:space="preserve">opd@angol.cl  </t>
  </si>
  <si>
    <t>opd.cautincordillera@gmail.com</t>
  </si>
  <si>
    <t>opd@nuevaimperial.cl</t>
  </si>
  <si>
    <t>OPD Osorno</t>
  </si>
  <si>
    <t>OPD Ancud (Ancud y Quemchi)</t>
  </si>
  <si>
    <t>OPD Zona Sur de Chiloé (Castro, Chonchi y Quellón)</t>
  </si>
  <si>
    <t>OPD Puerto Montt</t>
  </si>
  <si>
    <t>OPD Cordillera (Purranque, Pto. Octay, Río Negro, Frutillar)</t>
  </si>
  <si>
    <t>OPD Chile Chico</t>
  </si>
  <si>
    <t>OPD  Cisnes</t>
  </si>
  <si>
    <t>OPD Coyhaique</t>
  </si>
  <si>
    <t>I. Municipalidad de Osorno</t>
  </si>
  <si>
    <t>I. Municipalidad de Ancud</t>
  </si>
  <si>
    <t>Corporación Municipal de Castro</t>
  </si>
  <si>
    <t>I. Municipalidad de Puerto Montt</t>
  </si>
  <si>
    <t>I. Municipalidad de Purranque</t>
  </si>
  <si>
    <t>I. Municipalidad de Chile Chico</t>
  </si>
  <si>
    <t>I. Municipalidad de Cisnes</t>
  </si>
  <si>
    <t>I. Municipalidad de Coyhaique</t>
  </si>
  <si>
    <t>Calle Doctor Martín Nº566</t>
  </si>
  <si>
    <t>Arturo Prat Nº732</t>
  </si>
  <si>
    <t>Bdo. O'Higgins Nº333</t>
  </si>
  <si>
    <t>Los Cipreses Nº1485. Población Prat</t>
  </si>
  <si>
    <t>Jaime Castillo</t>
  </si>
  <si>
    <t>Gabriela Solis Mansilla</t>
  </si>
  <si>
    <t>Gloria Bustos Bastias</t>
  </si>
  <si>
    <t>Sandra Pradenas Escobar</t>
  </si>
  <si>
    <t>opdzonanorte@yahoo.es</t>
  </si>
  <si>
    <t>opd@corpocas.cl</t>
  </si>
  <si>
    <t xml:space="preserve">opdcoyhaique@gmail.com </t>
  </si>
  <si>
    <t>Osorno</t>
  </si>
  <si>
    <t>Ancud</t>
  </si>
  <si>
    <t>Castro</t>
  </si>
  <si>
    <t>Puerto Montt</t>
  </si>
  <si>
    <t>Purranque</t>
  </si>
  <si>
    <t>Chile Chico</t>
  </si>
  <si>
    <t>Cisnes</t>
  </si>
  <si>
    <t>Coyhaique</t>
  </si>
  <si>
    <t>65 - 2482680      65 - 2482681</t>
  </si>
  <si>
    <t>OPD Puerto Natales</t>
  </si>
  <si>
    <t>Fundación Esperanza</t>
  </si>
  <si>
    <t>OPD Punta Arenas</t>
  </si>
  <si>
    <t>I. Municipalidad de Punta Arenas</t>
  </si>
  <si>
    <t>Dinelly Pradena Contreras</t>
  </si>
  <si>
    <t>Hugo Barría Díaz</t>
  </si>
  <si>
    <t>Calle el Ovejero Nº 1205</t>
  </si>
  <si>
    <t>Puerto Natales</t>
  </si>
  <si>
    <t>opdnatales@fundacionesperanza.cl</t>
  </si>
  <si>
    <t xml:space="preserve">Junta de Gobierno Nº0225 </t>
  </si>
  <si>
    <t xml:space="preserve"> Punta Arenas</t>
  </si>
  <si>
    <t>opd@e-puntaarenas.cl</t>
  </si>
  <si>
    <t>OPD La Florida</t>
  </si>
  <si>
    <t xml:space="preserve">OPD Infancia Pudahuel </t>
  </si>
  <si>
    <t>OPD Padre Hurtado</t>
  </si>
  <si>
    <t xml:space="preserve">OPD Ñuñoa </t>
  </si>
  <si>
    <t>OPD Melipilla</t>
  </si>
  <si>
    <t>Juanita Fuentealba Alvarez</t>
  </si>
  <si>
    <t>Beatriz Urrutia Torres</t>
  </si>
  <si>
    <t>Denisse Romero Monsalves</t>
  </si>
  <si>
    <t>José Berríos Carreño</t>
  </si>
  <si>
    <t>Pia Niño Salinas</t>
  </si>
  <si>
    <t>Mariana Orrego Pasten</t>
  </si>
  <si>
    <t>Antonio Muñoz Mayne - Nicholls</t>
  </si>
  <si>
    <t>Nancy Poblete Zapata</t>
  </si>
  <si>
    <t>Daniela Correa March</t>
  </si>
  <si>
    <t>Alejandra Rojas Monje</t>
  </si>
  <si>
    <t>Jair Alvarez Madrid</t>
  </si>
  <si>
    <t>Ximena Gutiérrez del Pino</t>
  </si>
  <si>
    <t>Avda Calera de Tango (Paradero 8   1/2)</t>
  </si>
  <si>
    <t>Macul</t>
  </si>
  <si>
    <t>Calera de Tango</t>
  </si>
  <si>
    <t>La Pintana</t>
  </si>
  <si>
    <t>La Florida</t>
  </si>
  <si>
    <t>Pirque</t>
  </si>
  <si>
    <t>Lo Espejo</t>
  </si>
  <si>
    <t>Cerrillos</t>
  </si>
  <si>
    <t xml:space="preserve">El Monte                                           </t>
  </si>
  <si>
    <t>Quilicura</t>
  </si>
  <si>
    <t>San Bernardo</t>
  </si>
  <si>
    <t>Peñalolén</t>
  </si>
  <si>
    <t>La Granja</t>
  </si>
  <si>
    <t>Conchalí</t>
  </si>
  <si>
    <t>Pudahuel</t>
  </si>
  <si>
    <t>Recoleta</t>
  </si>
  <si>
    <t>Padre Hurtado</t>
  </si>
  <si>
    <t>Ñuñoa</t>
  </si>
  <si>
    <t>Colina</t>
  </si>
  <si>
    <t>Estación Central</t>
  </si>
  <si>
    <t>Cerro Navia</t>
  </si>
  <si>
    <t>Talagante</t>
  </si>
  <si>
    <t>Maipú</t>
  </si>
  <si>
    <t>Lo Prado</t>
  </si>
  <si>
    <t>Quinta Normal</t>
  </si>
  <si>
    <t>Melipilla</t>
  </si>
  <si>
    <t>San Joaquín</t>
  </si>
  <si>
    <t>Santiago</t>
  </si>
  <si>
    <t>Renca</t>
  </si>
  <si>
    <t>El Bosque</t>
  </si>
  <si>
    <t>San Ramón</t>
  </si>
  <si>
    <t>San Miguel</t>
  </si>
  <si>
    <t>Puente Alto</t>
  </si>
  <si>
    <t>Independencia</t>
  </si>
  <si>
    <t>Huechuraba</t>
  </si>
  <si>
    <t>Paine</t>
  </si>
  <si>
    <t>opdcaleradetango@gmail.com; opd@caleradetango.net;</t>
  </si>
  <si>
    <t>opdlapintana@gmail.com;</t>
  </si>
  <si>
    <t>opdloespejo@gmail.com; as.joseberrios@gmail.com;</t>
  </si>
  <si>
    <t xml:space="preserve">opdcerrillos@gmail.com; </t>
  </si>
  <si>
    <t xml:space="preserve">opd@pedroaguirrecerda.cl; 
</t>
  </si>
  <si>
    <t>opdcolina@gmail.com;</t>
  </si>
  <si>
    <t xml:space="preserve">opdestacioncentral@gmail.com; opd@estacioncentral.cl; </t>
  </si>
  <si>
    <t>opdlampa@gmail.com;</t>
  </si>
  <si>
    <t>opdtalagante2@gmail.com; opd@talagante.cl;</t>
  </si>
  <si>
    <t xml:space="preserve">opdmaipu@gmail.com;  </t>
  </si>
  <si>
    <t>opd@loprado.cl;</t>
  </si>
  <si>
    <t>opd_quintanormal@hotmail.cl;</t>
  </si>
  <si>
    <t xml:space="preserve">opd.melipilla@cormumel.cl; </t>
  </si>
  <si>
    <t>opdsanjoaquin@gmail.com;</t>
  </si>
  <si>
    <t xml:space="preserve">   opdstgo@gmail.com;</t>
  </si>
  <si>
    <t>opdelbosque@gmail.com; arojasmonje@hotmail.com;</t>
  </si>
  <si>
    <t>opdindependencia@gmail.com;</t>
  </si>
  <si>
    <t>opd.paine@gmail.com;</t>
  </si>
  <si>
    <t>Lampa</t>
  </si>
  <si>
    <t>Erasmo Valenzuela Santibañez</t>
  </si>
  <si>
    <t>Cristian Balmaceda Undurraga</t>
  </si>
  <si>
    <t>Juan Carrasco Contreras</t>
  </si>
  <si>
    <t>Nora Cuevas Contreras</t>
  </si>
  <si>
    <t>José Miguel Arellano Merino</t>
  </si>
  <si>
    <t>Gonzalo Duran Baronti</t>
  </si>
  <si>
    <t>Carlos Cuadrado Prats</t>
  </si>
  <si>
    <t xml:space="preserve">alcalde@laflorida.cl; </t>
  </si>
  <si>
    <t xml:space="preserve">alcaldia@loespejo.cl; </t>
  </si>
  <si>
    <t xml:space="preserve">juancarrasco@quilicura.cl; </t>
  </si>
  <si>
    <t>ncuevas@sanbernardo.cl</t>
  </si>
  <si>
    <t>alcaldesa@penalolen.cl</t>
  </si>
  <si>
    <t xml:space="preserve">alcaldia@mlagranja.cl; dideco@mlagranja.cl; </t>
  </si>
  <si>
    <t>gabinete@mpudahuel.cl</t>
  </si>
  <si>
    <t xml:space="preserve">daniel.jadue@recoleta.cl;  ropoblete@recoleta.cl; </t>
  </si>
  <si>
    <t>alcalde@nunoa.cl;</t>
  </si>
  <si>
    <t>alcaldia@colina.cl; debora.sepulveda@colina.cl;</t>
  </si>
  <si>
    <t>rodrigodelgado@estacioncentral.cl;</t>
  </si>
  <si>
    <t xml:space="preserve">sadimelo@imelbosque.cl </t>
  </si>
  <si>
    <t>alcalde@msramon.cl;</t>
  </si>
  <si>
    <t>alcalde@mpuentealto.cl</t>
  </si>
  <si>
    <t xml:space="preserve">gduran@independencia.cl; dcampos@independencia.cl; emunoz@independencia.cl; </t>
  </si>
  <si>
    <t>diego.vergara@paine.cl</t>
  </si>
  <si>
    <t>alcaldecuadrado@huechuraba.cl</t>
  </si>
  <si>
    <t>OPD Valdivia Promoviendo y ejerciendo los derechos infanto juvenil</t>
  </si>
  <si>
    <t>Corporación SERPAJ</t>
  </si>
  <si>
    <t>Valdivia</t>
  </si>
  <si>
    <t>Arica</t>
  </si>
  <si>
    <t>Huasco</t>
  </si>
  <si>
    <t>Chañaral</t>
  </si>
  <si>
    <t>Petorca</t>
  </si>
  <si>
    <t>Nombre Alcalde</t>
  </si>
  <si>
    <t>Cristian Tapia Ramos</t>
  </si>
  <si>
    <t>Roberto Jacob</t>
  </si>
  <si>
    <t>Claudio Rentería Larrondo</t>
  </si>
  <si>
    <t>Rafael Vera Castillo</t>
  </si>
  <si>
    <t>Juan Carlos Alfaro</t>
  </si>
  <si>
    <t>Denis Enrique Cortés Vargas</t>
  </si>
  <si>
    <t>Luis Mella Gajardo</t>
  </si>
  <si>
    <t>Rodrigo Sánchez Villalobos</t>
  </si>
  <si>
    <t>Omar Vera Castro</t>
  </si>
  <si>
    <t>Boris Luksic  Nieto</t>
  </si>
  <si>
    <t>Felipe Alwin Lagos</t>
  </si>
  <si>
    <t>MIguel Becker Alvear</t>
  </si>
  <si>
    <t>Susana Aguilera Vega</t>
  </si>
  <si>
    <t>Pablo Astete Mermoud</t>
  </si>
  <si>
    <t>Manuel Salas Trautmann</t>
  </si>
  <si>
    <t>Carlos Barra Matamala</t>
  </si>
  <si>
    <t>Jaime Bertin Valenzuela</t>
  </si>
  <si>
    <t>Gervoy Paredes Rojas</t>
  </si>
  <si>
    <t>Fernando Paredes Mansilla</t>
  </si>
  <si>
    <t>Omar Sabat Guzman</t>
  </si>
  <si>
    <t>OPD Padre Las Casas</t>
  </si>
  <si>
    <t>I. Municipalidad de Padre Las Casas</t>
  </si>
  <si>
    <t>Padre Las Casas</t>
  </si>
  <si>
    <t>Marcela Mella</t>
  </si>
  <si>
    <t>Arturo Aguirre Gacitua</t>
  </si>
  <si>
    <t>Miguel Angel Aguilera Sanhueza</t>
  </si>
  <si>
    <t>German Codina Powers</t>
  </si>
  <si>
    <t>Johny Carrasco Cerda</t>
  </si>
  <si>
    <t>Felipe Delpin Aguilar</t>
  </si>
  <si>
    <t>Carolina Leitao  Alvarez Salamanca</t>
  </si>
  <si>
    <t>Carmen Fernandez Valenzuela</t>
  </si>
  <si>
    <t>Diego Vergara Rodriguez</t>
  </si>
  <si>
    <t>Daniel Jadue Jadue</t>
  </si>
  <si>
    <t>Rodrigo Delgado Mocarquier</t>
  </si>
  <si>
    <t>Sadi Melo Moya</t>
  </si>
  <si>
    <t>Francisco Gomez Ramirez</t>
  </si>
  <si>
    <t>Mario Olavarria Rodriguez</t>
  </si>
  <si>
    <t>Rodolfo Carter Fernandez</t>
  </si>
  <si>
    <t>Miguel Angel Bruna Silva</t>
  </si>
  <si>
    <t>Sergio Echeverría García</t>
  </si>
  <si>
    <t>Graciela Ortuzar Novoa</t>
  </si>
  <si>
    <t>Juan Delgado Castro</t>
  </si>
  <si>
    <t>Patricio Freire Canto</t>
  </si>
  <si>
    <t>Patricio Labra Guzmán</t>
  </si>
  <si>
    <t>patricio.labra@serpajchile.cl</t>
  </si>
  <si>
    <t>alcaldia@caleradetango.net</t>
  </si>
  <si>
    <t>Fernando Hudson Soto</t>
  </si>
  <si>
    <t>anitamariasilva32@yahoo.es</t>
  </si>
  <si>
    <t>alcalde@puntaarenas.cl</t>
  </si>
  <si>
    <t>Asterio Andrade Gallardo</t>
  </si>
  <si>
    <t>OPD Chiguayante</t>
  </si>
  <si>
    <t>I. Municipalidad de Chiguayante</t>
  </si>
  <si>
    <t>Chiguayante</t>
  </si>
  <si>
    <t>OPD Puerto Varas</t>
  </si>
  <si>
    <t>OPD Fresia</t>
  </si>
  <si>
    <t>I. Municipalidad de Puerto Varas</t>
  </si>
  <si>
    <t>I. Municipalidad de Fresia</t>
  </si>
  <si>
    <t>Puerto Varas</t>
  </si>
  <si>
    <t>Fresia</t>
  </si>
  <si>
    <t>Facebook</t>
  </si>
  <si>
    <t>https://www.facebook.com/opd.rengo  https://www.facebook.com/opdquinta?ref=ts&amp;fref=ts</t>
  </si>
  <si>
    <t>https://www.facebook.com/opd.limache?fref=ts</t>
  </si>
  <si>
    <t>https://www.facebook.com/pages/OPD-Chillan/640870422672746?fref=ts</t>
  </si>
  <si>
    <t>https://www.facebook.com/opd.tome?fref=ts</t>
  </si>
  <si>
    <t>https//www.facebook.com/opd.ancud</t>
  </si>
  <si>
    <t xml:space="preserve">https://www.facebook.com/pages/OPD-Cerro-Navia/109369319178982  </t>
  </si>
  <si>
    <t xml:space="preserve">    https://www.facebook.com/opd.conchali?fref=ts</t>
  </si>
  <si>
    <t>https://www.facebook.com/opdpac.pedroaguirrecerda?fref=ts</t>
  </si>
  <si>
    <t xml:space="preserve">https://www.facebook.com/opdlapintana?fref=ts  </t>
  </si>
  <si>
    <t>https://www.facebook.com/opd.macul   https://www.facebook.com/pages/opd-macul/220350651338398</t>
  </si>
  <si>
    <t xml:space="preserve">https://www.facebook.com/opd.talagante?fref=ts </t>
  </si>
  <si>
    <t>https://www.facebook.com/opd.sanmiguel?fref=ts</t>
  </si>
  <si>
    <t>mbecker@temuco.cl</t>
  </si>
  <si>
    <t>alcaldia@munizapallar.cl</t>
  </si>
  <si>
    <t>alcaldia@lacalera.cl</t>
  </si>
  <si>
    <t>alcaldia.imo@123.cl</t>
  </si>
  <si>
    <t>alcaldia@quilpue.cl</t>
  </si>
  <si>
    <t>alcalde@curico.cl</t>
  </si>
  <si>
    <t>alcaldia@talca.cl</t>
  </si>
  <si>
    <t>rrpp@sanclemente.cl</t>
  </si>
  <si>
    <t>parral@tie.cl</t>
  </si>
  <si>
    <t>alcalde@cauquenes.cl</t>
  </si>
  <si>
    <t>alcaldia@municipalidadosorno.cl</t>
  </si>
  <si>
    <t>67-2411061</t>
  </si>
  <si>
    <t>67-2213168</t>
  </si>
  <si>
    <t>Alejandro Huala Canuman</t>
  </si>
  <si>
    <t>alejandrohuala@coyhaique.cl</t>
  </si>
  <si>
    <t>Nueva Palena N° 2422</t>
  </si>
  <si>
    <t>josé Antonio Rivas Villalobos</t>
  </si>
  <si>
    <t xml:space="preserve">alcaldia@talcahuano.cl </t>
  </si>
  <si>
    <t xml:space="preserve">ekrause@losangeles.cl </t>
  </si>
  <si>
    <t xml:space="preserve">szarzar@municipalidadchillan.cl </t>
  </si>
  <si>
    <t xml:space="preserve">alcaldemauricioalarcon@gmail.com </t>
  </si>
  <si>
    <t>juancarlos_alfaro@yahoo.cl</t>
  </si>
  <si>
    <t>denis.cortes@municipalidad.cl; claudia.adasme@municipalidadillapel.cl</t>
  </si>
  <si>
    <t>roberto.jacob@laserena.cl</t>
  </si>
  <si>
    <t>https://www.facebook.com/opdpuntaarenas</t>
  </si>
  <si>
    <t>administracion@fundacionesperanza.cl</t>
  </si>
  <si>
    <t>cristian.tapia@vallenar.cl</t>
  </si>
  <si>
    <t>pgonzalez@caldera.cl</t>
  </si>
  <si>
    <t>https://www.facebook.com/profile.php?id=100008301319098</t>
  </si>
  <si>
    <t>alcaldia@padrelascasas.cl</t>
  </si>
  <si>
    <t>pastete@villarrica.org</t>
  </si>
  <si>
    <t>municipalidad@nuevaimperial.cl</t>
  </si>
  <si>
    <t>alcalde@sanantonio.cl</t>
  </si>
  <si>
    <t>patriciofreire@sanfe.cl</t>
  </si>
  <si>
    <t>virginia.reginato@munivina.cl</t>
  </si>
  <si>
    <t>Eleuterio Ramirez Nº22, población Los Canales</t>
  </si>
  <si>
    <t>María Karina Marticorena Soto</t>
  </si>
  <si>
    <t>65-2235077</t>
  </si>
  <si>
    <t>opdpuertovaras@gmail.com; karina.navarrete@ptovaras.cl</t>
  </si>
  <si>
    <t>Rodrigo Guarda Barrientos</t>
  </si>
  <si>
    <t>Llanquihue</t>
  </si>
  <si>
    <t>61 - 2413337</t>
  </si>
  <si>
    <t>63-2288151</t>
  </si>
  <si>
    <t>OPD San Miguel</t>
  </si>
  <si>
    <t>I. Municipalidad de San Miguel</t>
  </si>
  <si>
    <t>I.Municipalidad de Huechuraba</t>
  </si>
  <si>
    <t>OPD San Joaquín</t>
  </si>
  <si>
    <t>I. Municipalidad de Pedro Aguirre Cerda</t>
  </si>
  <si>
    <t>OPD Pedro Aguirre Cerda Amigos de la Infancia</t>
  </si>
  <si>
    <t>Pedro Aguirre Cerda</t>
  </si>
  <si>
    <t>25293990 - 25292131                       07-7761841</t>
  </si>
  <si>
    <t>34-2514530</t>
  </si>
  <si>
    <t>53-2627361</t>
  </si>
  <si>
    <t>opdmuniovalle@gmail.com</t>
  </si>
  <si>
    <t>OPD del Niño, niña y Adolescente</t>
  </si>
  <si>
    <t>I. Municipalidad de Paine</t>
  </si>
  <si>
    <t>mcastillo@didecomph.cl</t>
  </si>
  <si>
    <t>https://www.facebook.com/opd.chilechico</t>
  </si>
  <si>
    <t>https://www.facebook.com/opd.cisnes</t>
  </si>
  <si>
    <t>https://www.facebook.com/opd.coyhaique</t>
  </si>
  <si>
    <t>OPD Buin</t>
  </si>
  <si>
    <t>I. Municipalidad de Buin</t>
  </si>
  <si>
    <t xml:space="preserve">Viviana Gonzalez Bahamondez </t>
  </si>
  <si>
    <t>puertomonttopd@gmail.com; vivigonzalezjam@gmail.com</t>
  </si>
  <si>
    <t>https://www.facebook.com/opd.puertovaras?fref=ts</t>
  </si>
  <si>
    <t>Buin</t>
  </si>
  <si>
    <t>41-2504232</t>
  </si>
  <si>
    <t>opdtalcahuano@gmail.com</t>
  </si>
  <si>
    <t>Barros Arana Nº544 4° piso</t>
  </si>
  <si>
    <t>41-2714282</t>
  </si>
  <si>
    <t>Carolina Cartes Molina</t>
  </si>
  <si>
    <t>Claudia Gatica Vergara</t>
  </si>
  <si>
    <t xml:space="preserve">42 - 2414627      </t>
  </si>
  <si>
    <t>https://www.facebook.com/</t>
  </si>
  <si>
    <t>Alberto Gyhra Soto</t>
  </si>
  <si>
    <t>Kurt Hener</t>
  </si>
  <si>
    <t xml:space="preserve">45 -2973179  </t>
  </si>
  <si>
    <t xml:space="preserve">opd@temuco.cl  </t>
  </si>
  <si>
    <t>https://www.facebook.com/opdinfancia.malleconorte</t>
  </si>
  <si>
    <t>Pasaje Los Cisnes 675. Padre las Casas</t>
  </si>
  <si>
    <t>Elena Marín Miñanir</t>
  </si>
  <si>
    <t>Blanco Encalada Nº556</t>
  </si>
  <si>
    <t>saguilera@vilcun.cl</t>
  </si>
  <si>
    <t>Pedro Montt Nº 774 - 2º piso</t>
  </si>
  <si>
    <t>Anibal Pinto 121. Piso 2.</t>
  </si>
  <si>
    <t>OPD Pucón</t>
  </si>
  <si>
    <t>Miriam Palma Toledo</t>
  </si>
  <si>
    <t>https://www.facebook.com/opd.pirque</t>
  </si>
  <si>
    <t>Carolina Solis Yañez</t>
  </si>
  <si>
    <t xml:space="preserve">jair.alvarez@mpuentealto.cl; opdpuentealto@mpuentealto.cl </t>
  </si>
  <si>
    <t xml:space="preserve">Población La Bandera, Av. Aníbal Zañartu 9141 </t>
  </si>
  <si>
    <t>Silvia Cadiz Herrera</t>
  </si>
  <si>
    <t>Pobl. San Rafael,    Avda. Patagonia 12834</t>
  </si>
  <si>
    <t>OPD La Granja</t>
  </si>
  <si>
    <t>OPD Conchalí</t>
  </si>
  <si>
    <t>OPD Recoleta</t>
  </si>
  <si>
    <t>OPD Independencia</t>
  </si>
  <si>
    <t xml:space="preserve">I. Municipalidad de Santiago </t>
  </si>
  <si>
    <t>Aguada de Dolores 7097 (Pard. 12 V.M.)</t>
  </si>
  <si>
    <t>Alejandra Correa Osorio</t>
  </si>
  <si>
    <t>Claudio Grandón Rivera</t>
  </si>
  <si>
    <t>Sebastián Ruz Fuentes</t>
  </si>
  <si>
    <t>Kattya Marín Coloma</t>
  </si>
  <si>
    <t>Andrea Cisternas Abarca</t>
  </si>
  <si>
    <t xml:space="preserve">opd@huechuraba.cl; andrea.cisternas@huechuraba.cl 
</t>
  </si>
  <si>
    <t>Daniel Vasquez Pereira</t>
  </si>
  <si>
    <t>Mónica Castillo Villar</t>
  </si>
  <si>
    <t>Avda 21 de Mayo 1326</t>
  </si>
  <si>
    <t>Andrea Ortiz Fernández</t>
  </si>
  <si>
    <t>OPD Huara</t>
  </si>
  <si>
    <t>OPD Pica</t>
  </si>
  <si>
    <t>I. Municipalidad de Huara</t>
  </si>
  <si>
    <t>I. Municipalidad de Pica</t>
  </si>
  <si>
    <t>Huara</t>
  </si>
  <si>
    <t>Pica</t>
  </si>
  <si>
    <t>OPD Punitaqui</t>
  </si>
  <si>
    <t>OPD Combarbalá</t>
  </si>
  <si>
    <t>I. Municipalidad de Punitaqui</t>
  </si>
  <si>
    <t>I. Municipalidad de Combarbalá</t>
  </si>
  <si>
    <t>Montepatria</t>
  </si>
  <si>
    <t>Punitaqui</t>
  </si>
  <si>
    <t>Combarbalá</t>
  </si>
  <si>
    <t>I. Municipalidad de Monte Patria</t>
  </si>
  <si>
    <t>OPD Monte Patria</t>
  </si>
  <si>
    <t>Pedro Castillo Díaz</t>
  </si>
  <si>
    <t>Nelson Rodríguez</t>
  </si>
  <si>
    <t>OPD Molina</t>
  </si>
  <si>
    <t>I. Municipalidad de Curepto</t>
  </si>
  <si>
    <t>I. Municipalidad de Molina</t>
  </si>
  <si>
    <t>Molina</t>
  </si>
  <si>
    <t>Curepto</t>
  </si>
  <si>
    <t>René Concha González</t>
  </si>
  <si>
    <t>Priscilla Castillo Gerli</t>
  </si>
  <si>
    <t>OPD Llanquihue</t>
  </si>
  <si>
    <t>I. Municipalidad de Llanquihue</t>
  </si>
  <si>
    <t>OPD Quellón</t>
  </si>
  <si>
    <t>I. Municipalidad de Quellón</t>
  </si>
  <si>
    <t>Quellón</t>
  </si>
  <si>
    <t>Cristian Ojeda Chiguay</t>
  </si>
  <si>
    <t>OPD Calbuco</t>
  </si>
  <si>
    <t>I. Municipalidad de Calbuco</t>
  </si>
  <si>
    <t>Calbuco</t>
  </si>
  <si>
    <t>Rubén Cárdenas Gómez</t>
  </si>
  <si>
    <t>I. Municipalidad de San Juan de la Costa</t>
  </si>
  <si>
    <t>San Juan de la Costa</t>
  </si>
  <si>
    <t>Bernardo Candia Henríquez</t>
  </si>
  <si>
    <t>OPD Los Muermos</t>
  </si>
  <si>
    <t>I. Municipalidad de Quinchao</t>
  </si>
  <si>
    <t>Los Muermos</t>
  </si>
  <si>
    <t>Quinchao</t>
  </si>
  <si>
    <t>Emilio González Burgos</t>
  </si>
  <si>
    <t>OPD Aysén</t>
  </si>
  <si>
    <t>I. Municipalidad de Río Ibáñez</t>
  </si>
  <si>
    <t>I. Municipalidad de Aysén</t>
  </si>
  <si>
    <t>Río Ibañez</t>
  </si>
  <si>
    <t>Aysén</t>
  </si>
  <si>
    <t>Oscar Catalán Sánchez</t>
  </si>
  <si>
    <t>OPD Porvenir</t>
  </si>
  <si>
    <t>I. Municipalidad de Porvenir</t>
  </si>
  <si>
    <t>Porvenir</t>
  </si>
  <si>
    <t>OPD San José de Maipo</t>
  </si>
  <si>
    <t>OPD La Reina</t>
  </si>
  <si>
    <t>OPD Providencia</t>
  </si>
  <si>
    <t>OPD Isla de Maipo</t>
  </si>
  <si>
    <t>OPD La Cisterna</t>
  </si>
  <si>
    <t>OPD Peñaflor</t>
  </si>
  <si>
    <t>OPD María Pinto</t>
  </si>
  <si>
    <t>I. Municipalidad de San José de Maipo</t>
  </si>
  <si>
    <t xml:space="preserve">I. Municipalidad de La Reina </t>
  </si>
  <si>
    <t xml:space="preserve">I. Municipalidad de Providencia </t>
  </si>
  <si>
    <t xml:space="preserve">I. Municipalidad de Isla de Maipo </t>
  </si>
  <si>
    <t xml:space="preserve">I. Municipalidad de La Cisterna </t>
  </si>
  <si>
    <t>I. Municipalidad de Peñaflor</t>
  </si>
  <si>
    <t xml:space="preserve">I. Municipalidad de María Pinto </t>
  </si>
  <si>
    <t>San José de Maipo</t>
  </si>
  <si>
    <t>La Reina</t>
  </si>
  <si>
    <t>Providencia</t>
  </si>
  <si>
    <t>Isla de Maipo</t>
  </si>
  <si>
    <t>La Cisterna</t>
  </si>
  <si>
    <t>Peñaflor</t>
  </si>
  <si>
    <t>María Pinto</t>
  </si>
  <si>
    <t>Luis Pezoa Álvarez</t>
  </si>
  <si>
    <t>Carlos Adasme Godoy</t>
  </si>
  <si>
    <t>Santiago Rebolledo Pizarro</t>
  </si>
  <si>
    <t>OPD Arica Camarones</t>
  </si>
  <si>
    <t>I. Municipalidad de Hualpén</t>
  </si>
  <si>
    <t>I. Municipalidad de Nacimiento</t>
  </si>
  <si>
    <t>Hualpén</t>
  </si>
  <si>
    <t>Nacimiento</t>
  </si>
  <si>
    <t>Hugo Inostroza Ramírez</t>
  </si>
  <si>
    <t>OPD Penco</t>
  </si>
  <si>
    <t>I. Municipalidad de Penco</t>
  </si>
  <si>
    <t>I. Municipalidad de San Ignacio</t>
  </si>
  <si>
    <t>Penco</t>
  </si>
  <si>
    <t>San Ignacio</t>
  </si>
  <si>
    <t>I. Municipalidad de Coihueco</t>
  </si>
  <si>
    <t>I. Municipalidad de San Nicolás</t>
  </si>
  <si>
    <t>Coihueco</t>
  </si>
  <si>
    <t>San Nicolás</t>
  </si>
  <si>
    <t>Carlos Luis Chandía</t>
  </si>
  <si>
    <t>I. Municipalidad de Galvarino</t>
  </si>
  <si>
    <t>I. Municipalidad de Victoria</t>
  </si>
  <si>
    <t>I. Municipalidad de Cunco</t>
  </si>
  <si>
    <t>I. Municipalidad de Purén</t>
  </si>
  <si>
    <t>Galvarino</t>
  </si>
  <si>
    <t>Victoria</t>
  </si>
  <si>
    <t>Cunco</t>
  </si>
  <si>
    <t>Purén</t>
  </si>
  <si>
    <t>Jorge Rivera Leal</t>
  </si>
  <si>
    <t>OPD Pozo Almonte</t>
  </si>
  <si>
    <t>I. Municipalidad de San Pedro de la Paz</t>
  </si>
  <si>
    <t>Audito Retamal Lazo</t>
  </si>
  <si>
    <t>OPD Collipulli</t>
  </si>
  <si>
    <t>OPD Vilcún</t>
  </si>
  <si>
    <t>I. Municipalidad del Monte</t>
  </si>
  <si>
    <t>I. Municipalidad de Lo Espejo</t>
  </si>
  <si>
    <t>OPD Calera de Tango</t>
  </si>
  <si>
    <t>I. Municipalidad de Calera de Tango</t>
  </si>
  <si>
    <t>I. Municipalidad de Pirque</t>
  </si>
  <si>
    <t>OPD Quilicura</t>
  </si>
  <si>
    <t>I. Municipalidad de Quilicura</t>
  </si>
  <si>
    <t>Corporación Municipal de los Muermos</t>
  </si>
  <si>
    <t>OPD We Kintun</t>
  </si>
  <si>
    <t>OPD Cautín Cordillera</t>
  </si>
  <si>
    <t>OPD Pichi Keche Ayelen</t>
  </si>
  <si>
    <t>OPD Cautín Norte</t>
  </si>
  <si>
    <t>OPD Victoria - Ercilla</t>
  </si>
  <si>
    <t>OPD Precordillera Cunco, Melipeuco</t>
  </si>
  <si>
    <t>OPD Purén - Los Sauces</t>
  </si>
  <si>
    <t>María Andrea Chávez  Bustos</t>
  </si>
  <si>
    <t>Soraya Mellado Aedo</t>
  </si>
  <si>
    <t>Claudia Torres Vera</t>
  </si>
  <si>
    <t>Enrique Novoa N° 805</t>
  </si>
  <si>
    <t>45 - 2296481   45 - 2296482</t>
  </si>
  <si>
    <t>opdvictoriaercilla@gmail.com</t>
  </si>
  <si>
    <t>opdprecordilleracuncomelipeuco@gmail.com</t>
  </si>
  <si>
    <t xml:space="preserve">alcaldia@municunco.cl </t>
  </si>
  <si>
    <t>Marcela Fernández Orrego</t>
  </si>
  <si>
    <t>opdgobernacionaricamarones@gmail.com</t>
  </si>
  <si>
    <t>OPD Peñalolén</t>
  </si>
  <si>
    <t>OPD Talagante</t>
  </si>
  <si>
    <t>OPD Santiago</t>
  </si>
  <si>
    <t>OPD Renca</t>
  </si>
  <si>
    <t>OPD Puente Alto</t>
  </si>
  <si>
    <t>https://www.facebook.com/pages/OPD-Linares/141488056020453</t>
  </si>
  <si>
    <t>Patricio Esteban Montero Kahler</t>
  </si>
  <si>
    <t>opd@molina.cl</t>
  </si>
  <si>
    <t>OPD Colina</t>
  </si>
  <si>
    <t>OPD Estación Central</t>
  </si>
  <si>
    <t>opdsanpedrodelapaz@gmail.com</t>
  </si>
  <si>
    <t>opdhualpen@hualpenciudad.cl</t>
  </si>
  <si>
    <t>Jorge Montt N° 906</t>
  </si>
  <si>
    <t>opdnacimiento.negrete@gmail.com</t>
  </si>
  <si>
    <t>hugoinostroza.alcalde@nacimiento.cl</t>
  </si>
  <si>
    <t>Vh.figueroa@penco.cl</t>
  </si>
  <si>
    <t>Tania Pantoja Lobos</t>
  </si>
  <si>
    <t>Angel Custodio H. S/N</t>
  </si>
  <si>
    <t>opdcordilleranuble@gmail.com</t>
  </si>
  <si>
    <t>cchandia@municoihueco.cl</t>
  </si>
  <si>
    <t>Melisa Gutierrez Venegas</t>
  </si>
  <si>
    <t>opdsannicolasportezuelo@gmail.com</t>
  </si>
  <si>
    <t>municipalidadsannicolas@hotmail.com</t>
  </si>
  <si>
    <t>OPD Asociación Laja Diguillin</t>
  </si>
  <si>
    <t>OPD Hualpén Derecho por la Infancia</t>
  </si>
  <si>
    <t>OPD Nacimiento Negrete</t>
  </si>
  <si>
    <t>OPD Cordillera Ñuble</t>
  </si>
  <si>
    <t>OPD Cordillerana</t>
  </si>
  <si>
    <t>I. Municipalidad de Curacautín</t>
  </si>
  <si>
    <t>Curacautín</t>
  </si>
  <si>
    <t>Jorge Saquel Albarrán</t>
  </si>
  <si>
    <t>opdcordillerana@gmail.com</t>
  </si>
  <si>
    <t>Natalia Aguilar Jara</t>
  </si>
  <si>
    <t>Ramirez S/N</t>
  </si>
  <si>
    <t>opdhuara@gmail.com</t>
  </si>
  <si>
    <t>https://es-la.facebook.com/pages/Ilustre-Municipalidad-de-Huara/</t>
  </si>
  <si>
    <t>https://es-la.facebook.com/comunade.pica.1</t>
  </si>
  <si>
    <t>Daniela Leiva Retamales</t>
  </si>
  <si>
    <t>cadasme@islademaipo.cl</t>
  </si>
  <si>
    <t>opdcisterna@gmail.com</t>
  </si>
  <si>
    <t>santiago.rebolledo@gmail.com</t>
  </si>
  <si>
    <t>alcaldia@penaflor.cl</t>
  </si>
  <si>
    <t>opdmariapinto@gmail.com</t>
  </si>
  <si>
    <t>OPD Maipú + Cerca de las niñas y niños</t>
  </si>
  <si>
    <t>OPD Infancia y Adolescencia Quinta Normal</t>
  </si>
  <si>
    <t>OPD La Pintana</t>
  </si>
  <si>
    <t>Marisol Andrade Cárdenas</t>
  </si>
  <si>
    <t>alcaldia@rioibanez.cl</t>
  </si>
  <si>
    <t>catalan@puertoaysen.cl</t>
  </si>
  <si>
    <t>OPD Asociativa Curepto Pencahue</t>
  </si>
  <si>
    <t>OPD Resguardando tus sueños San Nicolás Portezuelo</t>
  </si>
  <si>
    <t>Esmeralda Nº289</t>
  </si>
  <si>
    <t>65-2460710</t>
  </si>
  <si>
    <t>opdcalbuco@yahoo.es</t>
  </si>
  <si>
    <t>OPD Adquintue</t>
  </si>
  <si>
    <t>Ruta U-400 Km 34, Puaucho</t>
  </si>
  <si>
    <t>opdadquintue@gmail.com</t>
  </si>
  <si>
    <t>alcalde@muermos.cl</t>
  </si>
  <si>
    <t>Gabriela Mistral s/n, Teresita de Los Andes</t>
  </si>
  <si>
    <t>OPD de los niños, niñas y adolescentes, OPD El Monte</t>
  </si>
  <si>
    <t>Mar de las Antillas N° 3586, Vivaceta Barón</t>
  </si>
  <si>
    <t>Avda. El Parrón N° 548</t>
  </si>
  <si>
    <t>Izaga N° 778</t>
  </si>
  <si>
    <t>Carrera N° 81</t>
  </si>
  <si>
    <t>Ramón Subercaseaux N° 376</t>
  </si>
  <si>
    <t>OPD Lo Espejo Pichikeche Ñi Mapu</t>
  </si>
  <si>
    <t>Pobl. José María Caro, Puerto Principe N° 03130</t>
  </si>
  <si>
    <t>OPD San Bernardo</t>
  </si>
  <si>
    <t>OPD Cerrillos</t>
  </si>
  <si>
    <t>I. Municipalidad de Recoleta</t>
  </si>
  <si>
    <t>I. Municipalidad de Padre Hurtado</t>
  </si>
  <si>
    <t>I. Municipalidad de Ñuñoa</t>
  </si>
  <si>
    <t>I. Municipalidad de Estación Central</t>
  </si>
  <si>
    <t>I. Municipalidad de Macul</t>
  </si>
  <si>
    <t>I. Municipalidad de La Pintana</t>
  </si>
  <si>
    <t>I. Municipalidad de La Florida</t>
  </si>
  <si>
    <t>I. Municipalidad de Cerrillos</t>
  </si>
  <si>
    <t>I. Municipalidad de San Bernardo</t>
  </si>
  <si>
    <t>I. Municipalidad de Peñalolén</t>
  </si>
  <si>
    <t>I. Municipalidad de La Granja</t>
  </si>
  <si>
    <t>I. Municipalidad de Pudahuel</t>
  </si>
  <si>
    <t>I. Municipalidad de Colina</t>
  </si>
  <si>
    <t>I. Municipalidad de Cerro Navia</t>
  </si>
  <si>
    <t>I. Municipalidad de Talagante</t>
  </si>
  <si>
    <t>I. Municipalidad de Maipú</t>
  </si>
  <si>
    <t>I. Municipalidad de Lo Prado</t>
  </si>
  <si>
    <t>I. Municipalidad de Quinta Normal</t>
  </si>
  <si>
    <t>Corporación Municipal de San Joaquín</t>
  </si>
  <si>
    <t>I. Municipalidad de El Bosque</t>
  </si>
  <si>
    <t>I. Municipalidad de San Ramón</t>
  </si>
  <si>
    <t>I. Municipalidad de Puente Alto</t>
  </si>
  <si>
    <t>I. Municipalidad de Independencia</t>
  </si>
  <si>
    <t xml:space="preserve">I. Municipalidad de Catemu </t>
  </si>
  <si>
    <t xml:space="preserve">Corporación Municipal de Conchalí </t>
  </si>
  <si>
    <t>Avda 18 de septiembre N° 1421</t>
  </si>
  <si>
    <t>Estados Unidos N° 5607</t>
  </si>
  <si>
    <t xml:space="preserve"> José Manuel Balmaceda N° 265</t>
  </si>
  <si>
    <t>Llico N° 567</t>
  </si>
  <si>
    <t>OPD Costa</t>
  </si>
  <si>
    <t>OPD Sembrando Derechos</t>
  </si>
  <si>
    <t>OPD Valle del Sol</t>
  </si>
  <si>
    <t>OPD Agua de Coihue</t>
  </si>
  <si>
    <t>OPD Mi Comuna me Cuida Construyendo Familia</t>
  </si>
  <si>
    <t>OPD Comuna Río Ibáñez</t>
  </si>
  <si>
    <t>OPD Macul</t>
  </si>
  <si>
    <t>53-2731396  - 89397346</t>
  </si>
  <si>
    <t>opd@munielmonte.cl</t>
  </si>
  <si>
    <t xml:space="preserve"> Camilo Enriquez N° 67</t>
  </si>
  <si>
    <t>OPD Tocopilla</t>
  </si>
  <si>
    <t>OPD Casablanca</t>
  </si>
  <si>
    <t>OPD Puchuncavi</t>
  </si>
  <si>
    <t>OPD Santa Juana</t>
  </si>
  <si>
    <t>OPD Mulchén</t>
  </si>
  <si>
    <t>OPD Cabrero</t>
  </si>
  <si>
    <t>OPD Futrono</t>
  </si>
  <si>
    <t>OPD Panguipulli</t>
  </si>
  <si>
    <t>Tocopilla</t>
  </si>
  <si>
    <t>I. Municipalidad de Tocopilla</t>
  </si>
  <si>
    <t>I. Municipalidad de Tierra Amarilla</t>
  </si>
  <si>
    <t>Tierra Amarilla</t>
  </si>
  <si>
    <t>I. Municipalidad de Alto del Carmen</t>
  </si>
  <si>
    <t>Alto del Carmen</t>
  </si>
  <si>
    <t>I. Municipalidad de Salamanca</t>
  </si>
  <si>
    <t>Salamanca</t>
  </si>
  <si>
    <t>I. Municipalidad de Canela</t>
  </si>
  <si>
    <t>Canela</t>
  </si>
  <si>
    <t>I. Municipalidad de Los Vilos</t>
  </si>
  <si>
    <t>Los Vilos</t>
  </si>
  <si>
    <t>I. Municipalidad de Casablanca</t>
  </si>
  <si>
    <t>I. Municipalidad de Cartagena</t>
  </si>
  <si>
    <t>I. Municipalidad de Con Con</t>
  </si>
  <si>
    <t>I. Municipalidad de Puchuncaví</t>
  </si>
  <si>
    <t>I. Municipalidad de Petorca</t>
  </si>
  <si>
    <t>I. Municipalidad de Cabildo</t>
  </si>
  <si>
    <t>Casablanca</t>
  </si>
  <si>
    <t>Cartagena</t>
  </si>
  <si>
    <t>Con Con</t>
  </si>
  <si>
    <t>Puchuncaví</t>
  </si>
  <si>
    <t>Cabildo</t>
  </si>
  <si>
    <t>I. Municipalidad de Pichidegua</t>
  </si>
  <si>
    <t>I. Municipalidad de Quinta de Tilcoco</t>
  </si>
  <si>
    <t>Quinta de Tilcoco</t>
  </si>
  <si>
    <t>Pichidegua</t>
  </si>
  <si>
    <t>I. Municipalidad de Santa Juana</t>
  </si>
  <si>
    <t>I. Municipalidad de Mulchen</t>
  </si>
  <si>
    <t>I. Municipalidad de Cabrero</t>
  </si>
  <si>
    <t>I. Municicipalidad de Quirihue</t>
  </si>
  <si>
    <t>Santa Juana</t>
  </si>
  <si>
    <t>Mulchén</t>
  </si>
  <si>
    <t>Cabrero</t>
  </si>
  <si>
    <t>Quirihue</t>
  </si>
  <si>
    <t>Teodoro Schmidth</t>
  </si>
  <si>
    <t>I. Municipalidad de Teodoro Schmidth</t>
  </si>
  <si>
    <t>Cochrane</t>
  </si>
  <si>
    <t>I. Municipalidad de Cabo de Hornos</t>
  </si>
  <si>
    <t>Cabo de Hornos</t>
  </si>
  <si>
    <t>I. Municipalidad de Curacaví</t>
  </si>
  <si>
    <t>Curacaví</t>
  </si>
  <si>
    <t>I. Municipalidad de Futrono</t>
  </si>
  <si>
    <t>I. Municipalidad de La Unión</t>
  </si>
  <si>
    <t>I. Municipalidad de Panguipulli</t>
  </si>
  <si>
    <t>Futrono</t>
  </si>
  <si>
    <t xml:space="preserve">La Unión </t>
  </si>
  <si>
    <t>Panguipulli</t>
  </si>
  <si>
    <t>Gobernación Provincial de Capitán Prat</t>
  </si>
  <si>
    <t>Oficina de Protección de Derechos de Infancia y adolescencia</t>
  </si>
  <si>
    <t xml:space="preserve">OPD Comuna de Vallenar </t>
  </si>
  <si>
    <t>Oficina Protección de Derechos niños, niñas y adolescentes Salamanca</t>
  </si>
  <si>
    <t xml:space="preserve">Oficina Protección de Derechos Canela </t>
  </si>
  <si>
    <t xml:space="preserve">OPD Casa de la Familia Zapallar </t>
  </si>
  <si>
    <t>OPD Oficina de Protección de Derechos de niños, niñas y adolescentes Cartagena</t>
  </si>
  <si>
    <t xml:space="preserve">OPD Oficina de Protección de Derechos de niños, niñas y adolescentes </t>
  </si>
  <si>
    <t>OPD Oficina de Protección de Derechos de la infancia comuna de Con Con</t>
  </si>
  <si>
    <t>OPD Oficina de Protección de Derechos de la infancia, OPD La Ligua</t>
  </si>
  <si>
    <t>OPD Oficina de Protección de Derechos de la infancia, OPD Petorca</t>
  </si>
  <si>
    <t>OPD Oficina de Protección de Derechos de la infancia, OPD Cabildo</t>
  </si>
  <si>
    <t>Exigiendo y luchando por nuestros derechos</t>
  </si>
  <si>
    <t>OPD manos unidas por lo niños, niñas y adolescentes</t>
  </si>
  <si>
    <t>OPD Entre Ríos Araucanía</t>
  </si>
  <si>
    <t>OPD Provincial Cochrane, Tortel, Villa O'Higgins</t>
  </si>
  <si>
    <t>OPD Puerto Williams</t>
  </si>
  <si>
    <t>OPD Comuna La Unión</t>
  </si>
  <si>
    <t>Osvaldo Delgado Quevedo</t>
  </si>
  <si>
    <t>Carmen Antonia Bou Bou</t>
  </si>
  <si>
    <t>Bernardo Leyton Lemus</t>
  </si>
  <si>
    <t>Manuel Marcarian Julio</t>
  </si>
  <si>
    <t>Rodrigo Martínez Roca</t>
  </si>
  <si>
    <t>Rodrigo Garcia Tapia</t>
  </si>
  <si>
    <t>Oscar Sumonte González</t>
  </si>
  <si>
    <t>Gustavo Valdenegro Rubillo</t>
  </si>
  <si>
    <t>Patricio Aliaga Díaz</t>
  </si>
  <si>
    <t>Rubén Cerón González</t>
  </si>
  <si>
    <t>Nelson Barrios Orostegui</t>
  </si>
  <si>
    <t>Ángel Castro Medina</t>
  </si>
  <si>
    <t>Jorge Rivas Figueroa</t>
  </si>
  <si>
    <t xml:space="preserve">Mario Gierke Quevedo </t>
  </si>
  <si>
    <t xml:space="preserve">Richard Irribarra Ramírez </t>
  </si>
  <si>
    <t>Alfredo Riquelme Arriagada</t>
  </si>
  <si>
    <t>Patricio Ulloa Georgia</t>
  </si>
  <si>
    <t>OPD Centro Antiquina</t>
  </si>
  <si>
    <t>En Huechuraba se respetan los Derechos de los niños y Niñas</t>
  </si>
  <si>
    <t>OPD Niños. Niñas y adolescentes de la comuna de Llay Llay</t>
  </si>
  <si>
    <t>I. Municipalidad de Renca</t>
  </si>
  <si>
    <t>contacto@tierraamarilla.cl</t>
  </si>
  <si>
    <t>nbarrios@123mail.cl</t>
  </si>
  <si>
    <t>alcaldia@renca.cl</t>
  </si>
  <si>
    <t>OPD Maule</t>
  </si>
  <si>
    <t>I. Municipalidad de Maule</t>
  </si>
  <si>
    <t>Maule</t>
  </si>
  <si>
    <t>Luis Váquez Gálvez</t>
  </si>
  <si>
    <t>OPD Mataquito</t>
  </si>
  <si>
    <t>I. Municipalidad de Licanten</t>
  </si>
  <si>
    <t>Licanten</t>
  </si>
  <si>
    <t>Marcelo Fernández Vilos</t>
  </si>
  <si>
    <t>OPD Requinoa, con la fuerza de los niños, niñas y adolescentes</t>
  </si>
  <si>
    <t>I. Municipalidad de Requinoa</t>
  </si>
  <si>
    <t>Jocelyn Rojas Espinoza</t>
  </si>
  <si>
    <t>Calle Comercio esquina Guillermo Shell</t>
  </si>
  <si>
    <t>Requinoa</t>
  </si>
  <si>
    <t>Luis Silva Vargas</t>
  </si>
  <si>
    <t>Oficina de Protección de Derechos Asociativa Chanco - Pelluhue</t>
  </si>
  <si>
    <t>I. Municipalidad de Chanco</t>
  </si>
  <si>
    <t>Chanco</t>
  </si>
  <si>
    <t>Viviana Díaz Meza</t>
  </si>
  <si>
    <t>OPD de Rancagua</t>
  </si>
  <si>
    <t>Gobernación Provincial de Cachapoal</t>
  </si>
  <si>
    <t>Germán Riesco N° 344</t>
  </si>
  <si>
    <t>Rancagua</t>
  </si>
  <si>
    <t>Mirenchu Beitía Navarrete</t>
  </si>
  <si>
    <t>mbeitia@interior.gov.cl</t>
  </si>
  <si>
    <t>Eduardo Soto Romero</t>
  </si>
  <si>
    <t>OPD Isla de Quinchao</t>
  </si>
  <si>
    <t>María Guarda Vásquez</t>
  </si>
  <si>
    <t>Balmaceda N° 223</t>
  </si>
  <si>
    <t>45 - 292 3369</t>
  </si>
  <si>
    <t>Ambrosio O´Higgins N° 1305</t>
  </si>
  <si>
    <t>municipalidadpetorca@tie.cl</t>
  </si>
  <si>
    <t>alcaldiamulchen@hotmail.com</t>
  </si>
  <si>
    <t>alcalde@cabrero.cl</t>
  </si>
  <si>
    <t>muniquirihue_alcaldia@yahoo.es</t>
  </si>
  <si>
    <t>alcalde@munipangui.cl</t>
  </si>
  <si>
    <t>https://www.facebook.com/opd.penaflor</t>
  </si>
  <si>
    <t>https://www.facebook.com/opdlacisterna</t>
  </si>
  <si>
    <t>https://www.facebook.com/people/Opd-Mar%C3%ADa-Pinto/100009519317898</t>
  </si>
  <si>
    <t>https://www.facebook.com/opdstgo</t>
  </si>
  <si>
    <t>https://www.facebook.com/pages/Opd-%C3%91u%C3%B1oa/762308577129810</t>
  </si>
  <si>
    <t>https://www.facebook.com/OPDCauquenes</t>
  </si>
  <si>
    <t>https://www.facebook.com/pages/Opd-Talca/836778066383663</t>
  </si>
  <si>
    <t>Diana Betanzo Corona</t>
  </si>
  <si>
    <t>José Miguel Carrera N° 380</t>
  </si>
  <si>
    <t>Gobernación Provincial de Parinacota</t>
  </si>
  <si>
    <t>José Miguel Carrera N° 350</t>
  </si>
  <si>
    <t>Putre</t>
  </si>
  <si>
    <t>Gobernación Provincial de Arica</t>
  </si>
  <si>
    <t>58 - 2241322- 58 - 2222735</t>
  </si>
  <si>
    <t>Roberto Lau Suarez</t>
  </si>
  <si>
    <t>rlau@interior.gov.cl</t>
  </si>
  <si>
    <t>opdcartagena@gmail.com</t>
  </si>
  <si>
    <t>58-2316235</t>
  </si>
  <si>
    <t>Oficina de Protección de Derechos de niños, niñas y Adolescentes (OPD) Cerro Navia</t>
  </si>
  <si>
    <t>Oficina de Protección de Derechos de la Infancia y Adolescencia de Curacaví</t>
  </si>
  <si>
    <t>Oficina de Protección de Derechos Lo Barnechea</t>
  </si>
  <si>
    <t>I. Municipalidad de Lo Barnechea</t>
  </si>
  <si>
    <t>Lo Barnechea</t>
  </si>
  <si>
    <t>Arturo Prat N° 680</t>
  </si>
  <si>
    <t>OPD Juntos por tus derechos</t>
  </si>
  <si>
    <t>Av. Castro N° 389</t>
  </si>
  <si>
    <t>opdquinta@gmail.com</t>
  </si>
  <si>
    <t>Alejandra Marín Tirado</t>
  </si>
  <si>
    <t>opdvallenar@gmail.com</t>
  </si>
  <si>
    <t>Verónica Chau Gómez</t>
  </si>
  <si>
    <t>Serrano N° 412</t>
  </si>
  <si>
    <t>I. Municipalidad de Palmilla</t>
  </si>
  <si>
    <t>Palmilla</t>
  </si>
  <si>
    <t>OPD Tierna Infancia</t>
  </si>
  <si>
    <t>72 - 2822293</t>
  </si>
  <si>
    <t>opdtiernainfancia@gmail.com</t>
  </si>
  <si>
    <t>Gloria Paredes Valdés</t>
  </si>
  <si>
    <t>OPD por la Infancia de nuestro Puerto</t>
  </si>
  <si>
    <t>I. Municipalidad de Chañaral</t>
  </si>
  <si>
    <t>fguevara@lobarnechea.cl</t>
  </si>
  <si>
    <t>opdlaligua@gmail.com</t>
  </si>
  <si>
    <t>María Carolina Soto Parraguez</t>
  </si>
  <si>
    <t>https://www.facebook.com/opdzapallar.puchuncavi</t>
  </si>
  <si>
    <t>Anny Ramírez Vargas</t>
  </si>
  <si>
    <t>cel 86894329</t>
  </si>
  <si>
    <t>Juan José Mena s/n°, Puchuncaví</t>
  </si>
  <si>
    <t>32-2791711</t>
  </si>
  <si>
    <t>opdmunipuchuncavi@gmail.com</t>
  </si>
  <si>
    <t>Jessica Vivar Hidalgo</t>
  </si>
  <si>
    <t>opdpetorca@gmail.com</t>
  </si>
  <si>
    <t>Viviana Hernández Aguilar</t>
  </si>
  <si>
    <t>Lautaro s/n°, Cabildo</t>
  </si>
  <si>
    <t>opdcabildo@gmail.com</t>
  </si>
  <si>
    <t>Yanela Gonzalez Miranda</t>
  </si>
  <si>
    <t>Balmaceda N° 4020</t>
  </si>
  <si>
    <t>opd@renca.cl</t>
  </si>
  <si>
    <t>Oficinas de Protección de Derechos del niño, niña y adolescente (OPD)</t>
  </si>
  <si>
    <t>Luis Infante N° 520 Canela Baja</t>
  </si>
  <si>
    <t>Calle Lincoyan N° 255 sector centro Los Vilos</t>
  </si>
  <si>
    <t>opdsantajuana@gmail.com</t>
  </si>
  <si>
    <t>Jacqueline Marianelli Lagos San Juan</t>
  </si>
  <si>
    <t xml:space="preserve"> opdmulchen@gmail.com</t>
  </si>
  <si>
    <t>opdcabrero@gmail.com</t>
  </si>
  <si>
    <t>opdmanosaunidas@outlook.cl</t>
  </si>
  <si>
    <t>43-2401890 -     43 - 2401849</t>
  </si>
  <si>
    <t>José Cardenio Avello N°110,  Casa de la Cultura</t>
  </si>
  <si>
    <t>Las Delicias N° 355, segundo piso</t>
  </si>
  <si>
    <t>Blanco Encalada N° 371-B</t>
  </si>
  <si>
    <t>Mercedes Maldonado</t>
  </si>
  <si>
    <t>OPD comuna de Alto del Carmen</t>
  </si>
  <si>
    <t>31 de enero S/N</t>
  </si>
  <si>
    <t>Jocelyn Cabezas Canales</t>
  </si>
  <si>
    <t>61 2268921        61 2266521</t>
  </si>
  <si>
    <t>27648156 - 24014177   27647156</t>
  </si>
  <si>
    <t>opdwekintun@gmail.com</t>
  </si>
  <si>
    <t>opdllanquihue@gmail.com</t>
  </si>
  <si>
    <t>OPD Mejillones</t>
  </si>
  <si>
    <t>I. Municipalidad de Mejillones</t>
  </si>
  <si>
    <t>OPD Santa María</t>
  </si>
  <si>
    <t>OPD El Quisco</t>
  </si>
  <si>
    <t>I. Municipalidad de Santa María</t>
  </si>
  <si>
    <t>I. Municipalidad del Quisco</t>
  </si>
  <si>
    <t>Santa María</t>
  </si>
  <si>
    <t>El Quisco</t>
  </si>
  <si>
    <t>OPD Santa Bárbara</t>
  </si>
  <si>
    <t>I. Municipalidad de Tirua</t>
  </si>
  <si>
    <t>I. Municipalidad de Santa Bárbara</t>
  </si>
  <si>
    <t>OPD Angol</t>
  </si>
  <si>
    <t>OPD Renaico</t>
  </si>
  <si>
    <t>I. Municipalidad de Renaico</t>
  </si>
  <si>
    <t>Renaico</t>
  </si>
  <si>
    <t>opddepenaflor@gmail.com</t>
  </si>
  <si>
    <t>OPD Lago Ranco</t>
  </si>
  <si>
    <t>OPD Til Til</t>
  </si>
  <si>
    <t>I. Municipalidad de Til Til</t>
  </si>
  <si>
    <t>Til Til</t>
  </si>
  <si>
    <t>I. Municipalidad de Lago Ranco</t>
  </si>
  <si>
    <t>Lago Ranco</t>
  </si>
  <si>
    <t>Mejillones</t>
  </si>
  <si>
    <t>Antofagasta</t>
  </si>
  <si>
    <t>Natalia Carrasco Pizarro</t>
  </si>
  <si>
    <t>Claudio Zurita Ibarra</t>
  </si>
  <si>
    <t>Adolfo Millabur Ñancuil</t>
  </si>
  <si>
    <t>Daniel Salamanca Pérez</t>
  </si>
  <si>
    <t>Juan Carlos Reinao Marilao</t>
  </si>
  <si>
    <t>alcalde@renaico.cl</t>
  </si>
  <si>
    <t xml:space="preserve">Carla Hormazabal Hevia </t>
  </si>
  <si>
    <t>Costanera 80</t>
  </si>
  <si>
    <t>Tirúa</t>
  </si>
  <si>
    <t>Santa Barbara</t>
  </si>
  <si>
    <t>Pasaje Sarratea #950</t>
  </si>
  <si>
    <t xml:space="preserve">   33-2285636 -  68781004</t>
  </si>
  <si>
    <t xml:space="preserve">casadelafamilia@munizapallar.cl; jose.rojas@munizapallar.cl
</t>
  </si>
  <si>
    <t>opdpica@gmail.com; opd@pica.cl</t>
  </si>
  <si>
    <t>Jose Manuel Balmaceda N° 381 Pobl. 30 Noviembre</t>
  </si>
  <si>
    <t>Caupolicán 285</t>
  </si>
  <si>
    <t>opdrenaico@gmail.com</t>
  </si>
  <si>
    <t>San Martín N° 105, esquina Covadonga.</t>
  </si>
  <si>
    <t>Calle  2 N° 3384. Villa Don Arturo</t>
  </si>
  <si>
    <t>Salas Nº 248</t>
  </si>
  <si>
    <t>52 - 2215183 - 522243863</t>
  </si>
  <si>
    <t>opdcaldera@gmail.com; iaracena@caldera.cl</t>
  </si>
  <si>
    <t>Manuel Montt N° 474</t>
  </si>
  <si>
    <t xml:space="preserve">opd@tierramarilla.com;  coordinador.opd@tierramarilla.com </t>
  </si>
  <si>
    <t>opd.altodelcarmen@gmail.com</t>
  </si>
  <si>
    <t>2610359-71596400</t>
  </si>
  <si>
    <t>Chacabuco N° 50</t>
  </si>
  <si>
    <t>53-2423214 / 53-2423215</t>
  </si>
  <si>
    <t>opdcombarbala@gmail.com</t>
  </si>
  <si>
    <t>Leticia Arena Lemus</t>
  </si>
  <si>
    <t>opdcanela@gmail.com</t>
  </si>
  <si>
    <t>luis.puntoalegre@munilosvilos.cl</t>
  </si>
  <si>
    <t>Guillermo Edwards Nº 80. Sector el Llano</t>
  </si>
  <si>
    <t>Miguel Aguirre N° 359</t>
  </si>
  <si>
    <t>Augusto D'Halmar #41</t>
  </si>
  <si>
    <t>53 - 2523573</t>
  </si>
  <si>
    <t>Río Poniu N° 110</t>
  </si>
  <si>
    <t xml:space="preserve">opdmontepatria@gmail.com </t>
  </si>
  <si>
    <t>53 -  2354400 anexo 296 / Cel: 91428375</t>
  </si>
  <si>
    <t>Caupolicán N° 1147</t>
  </si>
  <si>
    <t>opdpunitaqui@gmail.cl ; lesliejimenezpizarro@gmail.com</t>
  </si>
  <si>
    <t>Alejandra Vargas Sarmiento</t>
  </si>
  <si>
    <t>Blas Vial N° 500</t>
  </si>
  <si>
    <t>opd.salamanca@gmail.com</t>
  </si>
  <si>
    <t>María Jose Ramirez Troncoso</t>
  </si>
  <si>
    <t>35- 2337243</t>
  </si>
  <si>
    <t>opd.muniquintero@gmail.com</t>
  </si>
  <si>
    <t>Manuel Rodríguez  Nº 809, esquina Andrés Bello</t>
  </si>
  <si>
    <t>Portales N° 07</t>
  </si>
  <si>
    <t>opdcasablanca@gmail.com</t>
  </si>
  <si>
    <t>Fabiola Irena Barrera Díaz</t>
  </si>
  <si>
    <t>Santa Laura N° 567</t>
  </si>
  <si>
    <t>32-3816030</t>
  </si>
  <si>
    <t>Calle Cuartel N° 225</t>
  </si>
  <si>
    <t>Karen Sofía Espinoza Ríos</t>
  </si>
  <si>
    <t>Irarrazabal N° 246</t>
  </si>
  <si>
    <t>Avenida Central N° 244</t>
  </si>
  <si>
    <t>francisca.banderas@gmail.com</t>
  </si>
  <si>
    <t>karens.espinoza.r@gmail.com</t>
  </si>
  <si>
    <t>opdquillota@gmail.com</t>
  </si>
  <si>
    <t>Ortiz de Rozas N°745</t>
  </si>
  <si>
    <t>Arturo Prat N° 152</t>
  </si>
  <si>
    <t>35-2459671</t>
  </si>
  <si>
    <t>2184630--2184631</t>
  </si>
  <si>
    <t>opdvinadelmar@gmail.com</t>
  </si>
  <si>
    <t>opd@requinoa.cl</t>
  </si>
  <si>
    <t>Manuel Rodriguez N° 396 esquina Olegario Lazo</t>
  </si>
  <si>
    <t>opd@munisanfernando.com  / coordinaciónopd@munisanfernando.com</t>
  </si>
  <si>
    <t>Loreto Prado Solis</t>
  </si>
  <si>
    <t>Santa María N° 450</t>
  </si>
  <si>
    <t>opdpichideguasanvicente@gmail.com</t>
  </si>
  <si>
    <t>Isabel Miranda Lizana</t>
  </si>
  <si>
    <t>OPD Luchando por la sonrisa de los niños, niñas y adolescentes</t>
  </si>
  <si>
    <t>Carlos Silva Renard N° 427</t>
  </si>
  <si>
    <t>opd@sanclemente.cl</t>
  </si>
  <si>
    <t>71 - 2343319 / 2343320</t>
  </si>
  <si>
    <t>Matucana N° 675</t>
  </si>
  <si>
    <t>Argomedo Nº 350</t>
  </si>
  <si>
    <t>Bernardo Phillipi N° 355</t>
  </si>
  <si>
    <t>opdporvenir@gmail.com, candrade@muniporvenir.cl</t>
  </si>
  <si>
    <t>61 -2580706</t>
  </si>
  <si>
    <t>Esmeralda N° 199</t>
  </si>
  <si>
    <t>dario.vega.p@gmail.com</t>
  </si>
  <si>
    <t>Pasaje lircay N° 886</t>
  </si>
  <si>
    <t xml:space="preserve">Soledad Carrasco </t>
  </si>
  <si>
    <t>opdlaunion@gmail.com</t>
  </si>
  <si>
    <t>63-2232251</t>
  </si>
  <si>
    <t>opdpanguipulli@gmail.com</t>
  </si>
  <si>
    <t xml:space="preserve">Calle Padre Ricardo N° 20 </t>
  </si>
  <si>
    <t>Calle Suecia N° 112, Villa Europa</t>
  </si>
  <si>
    <t>opd.valdivia@serpaj.cl</t>
  </si>
  <si>
    <t xml:space="preserve">Francisco Bilbao N° 850 4 piso </t>
  </si>
  <si>
    <t>San Carlos N° 834</t>
  </si>
  <si>
    <t>64-2351139 - 642351140 - 78625931 - 78625932</t>
  </si>
  <si>
    <t>coordinadora.opdcordillera@gmail.com</t>
  </si>
  <si>
    <t>Ignacio Carrera Pinto N° 381</t>
  </si>
  <si>
    <t>opd@muniquellon .cl</t>
  </si>
  <si>
    <t xml:space="preserve">José Abelardo Núñez N° 418 </t>
  </si>
  <si>
    <t>65-2-315022</t>
  </si>
  <si>
    <t>Av. Reinald Westermeier 300</t>
  </si>
  <si>
    <t>Carlos Andres Mancilla</t>
  </si>
  <si>
    <t>65-2211417</t>
  </si>
  <si>
    <t>opdmuermos@gmail.com</t>
  </si>
  <si>
    <t>opdmuniquinchao@gmail.com</t>
  </si>
  <si>
    <t>Errazuriz N° 394</t>
  </si>
  <si>
    <t>Blanco Encalada N° 324</t>
  </si>
  <si>
    <t>652-531119-531120</t>
  </si>
  <si>
    <t>opd@padrelascasas.cl / mguerrero@padrelascasas.cl</t>
  </si>
  <si>
    <t>Manuel Rodríguez N°  280</t>
  </si>
  <si>
    <t>opdcautinnorte@gmail.com</t>
  </si>
  <si>
    <t>452922545--73890183</t>
  </si>
  <si>
    <t>Marjorie Medina Rodriguez</t>
  </si>
  <si>
    <t xml:space="preserve">Miraflores N° 140 </t>
  </si>
  <si>
    <t>2793016-2793699</t>
  </si>
  <si>
    <t>45-2689328-2689325</t>
  </si>
  <si>
    <t>Santa María N°360</t>
  </si>
  <si>
    <t>Coronel Urrutia s/n ex regimiento , Traiguen</t>
  </si>
  <si>
    <t>Pablo Andrés Bueno Quezada</t>
  </si>
  <si>
    <t>Avda. Prat N° 1703</t>
  </si>
  <si>
    <t>42 -1974721</t>
  </si>
  <si>
    <t>42- 2854005--74956713</t>
  </si>
  <si>
    <t xml:space="preserve">Chacabuco 123  </t>
  </si>
  <si>
    <t>Los Aromos 1461, Villa San Pedro</t>
  </si>
  <si>
    <t>Miguel Claro N° 543</t>
  </si>
  <si>
    <t>opd@providencia.cl</t>
  </si>
  <si>
    <t>opdlagranja@gmail.com</t>
  </si>
  <si>
    <t>Comercio N° 249</t>
  </si>
  <si>
    <t>Claudia Cornejo Iglesias</t>
  </si>
  <si>
    <t>Emilio Oelckers N° 1077, Independencia</t>
  </si>
  <si>
    <t>Población Los Cóndores,  Pasaje Ravel N° 11932</t>
  </si>
  <si>
    <t xml:space="preserve">opdsanmiguel@gmail.com; </t>
  </si>
  <si>
    <t xml:space="preserve"> 27197272 - 27197274 - 7- 707 13 86</t>
  </si>
  <si>
    <t>22167139 / 22166349</t>
  </si>
  <si>
    <t>Ernesto Samitt N° 1047</t>
  </si>
  <si>
    <t>General Ordoñez N° 176 Of 403-404</t>
  </si>
  <si>
    <t>Av. Colón N° 823</t>
  </si>
  <si>
    <t>Avda Dorsal N° 1099</t>
  </si>
  <si>
    <t>Pobl. Monseñor Larraín, Heraldica N° 8921 (esquina Victoria)</t>
  </si>
  <si>
    <t>222533921 - 222533922</t>
  </si>
  <si>
    <t>npoblete@nunoa.cl; opd@nunoa.cl</t>
  </si>
  <si>
    <t>Amengual N° 085</t>
  </si>
  <si>
    <t>María José Morales Villavicencio</t>
  </si>
  <si>
    <t>Dos Oriente N° 3939</t>
  </si>
  <si>
    <t>Avda. Fdo Castillo Velasco N° 9750 (provisorio)</t>
  </si>
  <si>
    <t>Avda Quilín N° 3248</t>
  </si>
  <si>
    <t>Rio Backer N° 6576</t>
  </si>
  <si>
    <t>Cristian Castillo</t>
  </si>
  <si>
    <t>Osorno S/N</t>
  </si>
  <si>
    <t>63-2491212</t>
  </si>
  <si>
    <t>izquierdougarte@gmail.com</t>
  </si>
  <si>
    <t>OPD Pewma Lafkenche</t>
  </si>
  <si>
    <t>Playa Blaca N° 820</t>
  </si>
  <si>
    <t>opdmejillones@mejillones.cl</t>
  </si>
  <si>
    <t>OPD Antofagasta</t>
  </si>
  <si>
    <t>OPD Freirina</t>
  </si>
  <si>
    <t>OPD Graneros</t>
  </si>
  <si>
    <t>Gobernación Provincial de Antofagasta</t>
  </si>
  <si>
    <t>Karen Rojo Venegas</t>
  </si>
  <si>
    <t>I. Municipalidad de Huasco</t>
  </si>
  <si>
    <t>I. Municipalidad de Freirina</t>
  </si>
  <si>
    <t>I. Municipalidad de Graneros</t>
  </si>
  <si>
    <t>Rodrigo Loyola Morenilla</t>
  </si>
  <si>
    <t>Cesar Orellana Orellana</t>
  </si>
  <si>
    <t>Claudio Segovia Cofré</t>
  </si>
  <si>
    <t>OPD Infanto Juveniles Comuna de Huasco</t>
  </si>
  <si>
    <t>Freirina</t>
  </si>
  <si>
    <t xml:space="preserve">OPD Compañía La Serena </t>
  </si>
  <si>
    <t>Calle Condell N° 03</t>
  </si>
  <si>
    <t>loyolahuasco@gmail.com</t>
  </si>
  <si>
    <t>Camilo Vega Pérez de Arce</t>
  </si>
  <si>
    <t>opdfreirina@gmail.com</t>
  </si>
  <si>
    <t>Esmeralda N° 2422</t>
  </si>
  <si>
    <t>51-2206527</t>
  </si>
  <si>
    <t xml:space="preserve">marianella.vega@laserena.cl </t>
  </si>
  <si>
    <t>Graneros</t>
  </si>
  <si>
    <t>Twitter @</t>
  </si>
  <si>
    <t>opdcurico</t>
  </si>
  <si>
    <t>OPDPozoAlmonte</t>
  </si>
  <si>
    <t>OPDAltoHospicio</t>
  </si>
  <si>
    <t>opdpica</t>
  </si>
  <si>
    <t>opdtocopilla</t>
  </si>
  <si>
    <t>opdcalama</t>
  </si>
  <si>
    <t>opd_copiapo</t>
  </si>
  <si>
    <t>OpdCaldera</t>
  </si>
  <si>
    <t>opdlaserena</t>
  </si>
  <si>
    <t>OPD_Coquimbo</t>
  </si>
  <si>
    <t>opd_ovalle</t>
  </si>
  <si>
    <t>opdvicuna</t>
  </si>
  <si>
    <t>opdandacollo15</t>
  </si>
  <si>
    <t>opdillapel</t>
  </si>
  <si>
    <t>montepatriaopd</t>
  </si>
  <si>
    <t>_opdpunitaqui_</t>
  </si>
  <si>
    <t>opdcombarbala</t>
  </si>
  <si>
    <t>opd_canela</t>
  </si>
  <si>
    <t>quillotaopd</t>
  </si>
  <si>
    <t>laligua</t>
  </si>
  <si>
    <t>OPDINFANCIA</t>
  </si>
  <si>
    <t>opdsanantonio</t>
  </si>
  <si>
    <t>opdcatemu1</t>
  </si>
  <si>
    <t>opdValparaiso</t>
  </si>
  <si>
    <t>opd_sanfelipe</t>
  </si>
  <si>
    <t>opdvillaAlemana</t>
  </si>
  <si>
    <t>opdquintero</t>
  </si>
  <si>
    <t>opdvinadelmar</t>
  </si>
  <si>
    <t>opdquilpue</t>
  </si>
  <si>
    <t>opdzapallar</t>
  </si>
  <si>
    <t>opdlimache</t>
  </si>
  <si>
    <t>opdcasablanca</t>
  </si>
  <si>
    <t>opd_cartagena</t>
  </si>
  <si>
    <t>opdconcon</t>
  </si>
  <si>
    <t>opdpuchincavi</t>
  </si>
  <si>
    <t>opdpetorca</t>
  </si>
  <si>
    <t>OpdCabildo</t>
  </si>
  <si>
    <t>opdsantamaria</t>
  </si>
  <si>
    <t>elquisco2</t>
  </si>
  <si>
    <t>OPDmachalicodeg</t>
  </si>
  <si>
    <t>opdrengo</t>
  </si>
  <si>
    <t>opdcosta</t>
  </si>
  <si>
    <t>opd_SdoDerechos</t>
  </si>
  <si>
    <t>opdcolchagua15</t>
  </si>
  <si>
    <t>opdpichidegua</t>
  </si>
  <si>
    <t>opdrequinoa</t>
  </si>
  <si>
    <t>opdscl</t>
  </si>
  <si>
    <t>opdTal</t>
  </si>
  <si>
    <t>opdsanjavierva</t>
  </si>
  <si>
    <t>opdConcepcion</t>
  </si>
  <si>
    <t>opdcoronel</t>
  </si>
  <si>
    <t>OPDChillan</t>
  </si>
  <si>
    <t>opdtome</t>
  </si>
  <si>
    <t>opdlota</t>
  </si>
  <si>
    <t>opdarauco</t>
  </si>
  <si>
    <t>opdsancarlos</t>
  </si>
  <si>
    <t>opdnacimiento1</t>
  </si>
  <si>
    <t>opdpenco</t>
  </si>
  <si>
    <t>OPDCOIHUECO</t>
  </si>
  <si>
    <t>opd_santajuana</t>
  </si>
  <si>
    <t>cabreroopd</t>
  </si>
  <si>
    <t>opdtirua</t>
  </si>
  <si>
    <t>opdsantabarbara</t>
  </si>
  <si>
    <t>opdtemuco</t>
  </si>
  <si>
    <t>opdangol</t>
  </si>
  <si>
    <t>opdpadrelascasas</t>
  </si>
  <si>
    <t>opd_wekintun</t>
  </si>
  <si>
    <t>opdvilcun</t>
  </si>
  <si>
    <t>OpdCollipulli</t>
  </si>
  <si>
    <t>OPD_Pucon</t>
  </si>
  <si>
    <t>opdosorno</t>
  </si>
  <si>
    <t>opdPuertoMontt</t>
  </si>
  <si>
    <t>opdvaras</t>
  </si>
  <si>
    <t>opdQuellon</t>
  </si>
  <si>
    <t>opdquinchao</t>
  </si>
  <si>
    <t>opdcomunacisnes</t>
  </si>
  <si>
    <t>opdwilliams</t>
  </si>
  <si>
    <t>florida_opd</t>
  </si>
  <si>
    <t>OPD_ElMonte</t>
  </si>
  <si>
    <t>opd_quilicura</t>
  </si>
  <si>
    <t>opdpenanolen</t>
  </si>
  <si>
    <t>OPD_ Conchali</t>
  </si>
  <si>
    <t>opdpudahuel</t>
  </si>
  <si>
    <t>opdrecoleta</t>
  </si>
  <si>
    <t>OPD_Colina</t>
  </si>
  <si>
    <t>OPD_EstCentral</t>
  </si>
  <si>
    <t>opdloprado</t>
  </si>
  <si>
    <t>opdquintanormal</t>
  </si>
  <si>
    <t>opdsanjoaquin</t>
  </si>
  <si>
    <t>opdstgo</t>
  </si>
  <si>
    <t>Opdsanramon</t>
  </si>
  <si>
    <t>opdSanMiguel</t>
  </si>
  <si>
    <t>infanciaopd</t>
  </si>
  <si>
    <t>la_opd</t>
  </si>
  <si>
    <t>opdmariapinto</t>
  </si>
  <si>
    <t>opdfutrono</t>
  </si>
  <si>
    <t>opd_Launion</t>
  </si>
  <si>
    <t>OpdArica</t>
  </si>
  <si>
    <t>OpdPenaflor</t>
  </si>
  <si>
    <t>infanciaopdlac3</t>
  </si>
  <si>
    <t>opdlinares</t>
  </si>
  <si>
    <t>opdparral</t>
  </si>
  <si>
    <t>OpdPorvenir</t>
  </si>
  <si>
    <t>OpdAysen</t>
  </si>
  <si>
    <t>IndependenOpd</t>
  </si>
  <si>
    <t>opdgranja</t>
  </si>
  <si>
    <t>opd_CdeTango</t>
  </si>
  <si>
    <t>opdcordilleran2</t>
  </si>
  <si>
    <t>opd_cautinnorte</t>
  </si>
  <si>
    <t>opdnagche</t>
  </si>
  <si>
    <t>opdpuren</t>
  </si>
  <si>
    <t>OPD_LosMuermos</t>
  </si>
  <si>
    <t>opd_ancud</t>
  </si>
  <si>
    <t>opdllanquihue</t>
  </si>
  <si>
    <t>opdpadrehurtado</t>
  </si>
  <si>
    <t>opdhuara</t>
  </si>
  <si>
    <t>OPD Renueva Quilicura</t>
  </si>
  <si>
    <t>Victoria Zúñiga Penna</t>
  </si>
  <si>
    <t>Manuel Rodríguez N° 512</t>
  </si>
  <si>
    <t>amartinez@quilicura.cl</t>
  </si>
  <si>
    <t xml:space="preserve">OPD Comuna Diego de Almagro </t>
  </si>
  <si>
    <t xml:space="preserve">Juan Martínez Nº907  </t>
  </si>
  <si>
    <t xml:space="preserve">52 - 2441930 </t>
  </si>
  <si>
    <t>opd.comunadiegodealmagro@gmail.com</t>
  </si>
  <si>
    <t>Isaías Zavala Torres</t>
  </si>
  <si>
    <t>Claudia Astorga Sánchez</t>
  </si>
  <si>
    <t>Corporación Municipalidad de Melipilla</t>
  </si>
  <si>
    <t>https://www.facebook.com/profile.php?id=100010467691964&amp;fref=ts</t>
  </si>
  <si>
    <t>https://www.facebook.com/opd.delhuasco?fref=ts</t>
  </si>
  <si>
    <t>https://www.facebook.com/opddiegodealamagro?fref=ts</t>
  </si>
  <si>
    <t>https://www.facebook.com/opd.tierraamarilla?fref=ts</t>
  </si>
  <si>
    <t>https://www.facebook.com/profile.php?id=100011111432426&amp;fref=ts</t>
  </si>
  <si>
    <t>https://www.facebook.com/profile.php?id=100010723360807&amp;fref=ts</t>
  </si>
  <si>
    <t>https://www.facebook.com/opd.altodelcarmen?fref=ts</t>
  </si>
  <si>
    <t>https://www.facebook.com/opd.montepatria?fref=ts</t>
  </si>
  <si>
    <t>https://www.facebook.com/opd.punitaqui?fref=ts</t>
  </si>
  <si>
    <t>https://www.facebook.com/profile.php?id=100010258986441&amp;fref=ts</t>
  </si>
  <si>
    <t>https://www.facebook.com/profile.php?id=100010031054444&amp;fref=ts</t>
  </si>
  <si>
    <t>https://www.facebook.com/profile.php?id=100010380964720&amp;fref=ts</t>
  </si>
  <si>
    <t>https://www.facebook.com/profile.php?id=100010877140300&amp;fref=ts</t>
  </si>
  <si>
    <t>https://www.facebook.com/profile.php?id=100010476282563&amp;fref=ts</t>
  </si>
  <si>
    <t>https://www.facebook.com/opd.casablanca?fref=ts</t>
  </si>
  <si>
    <t>https://www.facebook.com/OPDCartagen?fref=ts</t>
  </si>
  <si>
    <t>https://www.facebook.com/profile.php?id=100010938194378&amp;fref=ts</t>
  </si>
  <si>
    <t>https://www.facebook.com/profile.php?id=100010177475209&amp;fref=ts</t>
  </si>
  <si>
    <t>https://www.facebook.com/profile.php?id=100009849915386&amp;fref=ts</t>
  </si>
  <si>
    <t>https://www.facebook.com/profile.php?id=100010761187019&amp;fref=ts</t>
  </si>
  <si>
    <t>https://www.facebook.com/opd.sanfelipe?fref=ts</t>
  </si>
  <si>
    <t>https://www.facebook.com/opd.elquisco?fref=ts</t>
  </si>
  <si>
    <t>https://www.facebook.com/opd.pichideguasanvicente?fref=ts</t>
  </si>
  <si>
    <t>https://www.facebook.com/opdquinta/?ref=ts&amp;fref=ts</t>
  </si>
  <si>
    <t>https://www.facebook.com/opdrequinoa.requinoa?fref=ts</t>
  </si>
  <si>
    <t>https://www.facebook.com/Opd-Curepto-Pencahue-937581366283131/?fref=ts</t>
  </si>
  <si>
    <t>https://www.facebook.com/profile.php?id=100010547311940&amp;fref=ts</t>
  </si>
  <si>
    <t>https://www.facebook.com/OPD-Mataquito-1544114842569638/?fref=ts</t>
  </si>
  <si>
    <t>https://www.facebook.com/profile.php?id=100010795871600&amp;fref=ts</t>
  </si>
  <si>
    <t>https://www.facebook.com/OPD-San-Pedro-de-la-Paz-1723548154543188/?fref=ts</t>
  </si>
  <si>
    <t>https://www.facebook.com/profile.php?id=100008520909502</t>
  </si>
  <si>
    <t>https://www.facebook.com/Opd-Chiguayante-458885074297734/?fref=ts</t>
  </si>
  <si>
    <t>Arturo Prat N° 384, piso 3</t>
  </si>
  <si>
    <t>https://www.facebook.com/opdvilcun/?fref=ts</t>
  </si>
  <si>
    <t>https://www.facebook.com/opd.painebuin?fref=ts</t>
  </si>
  <si>
    <t>https://www.facebook.com/OPDMuniBuin?fref=ts</t>
  </si>
  <si>
    <t>https://www.facebook.com/OPD-San-Jos%C3%A9-de-Maipo-Protege-la-Infancia-509189842582705/?fref=ts</t>
  </si>
  <si>
    <t>https://www.facebook.com/profile.php?id=100010833919133&amp;fref=ts</t>
  </si>
  <si>
    <t>https://www.facebook.com/profile.php?id=100010080739093&amp;fref=ts</t>
  </si>
  <si>
    <t>https://www.facebook.com/OPDCuracavi/?fref=ts</t>
  </si>
  <si>
    <t>https://www.facebook.com/profile.php?id=100010775880432&amp;fref=ts</t>
  </si>
  <si>
    <t>https://www.facebook.com/profile.php?id=100010820670850&amp;fref=ts</t>
  </si>
  <si>
    <t>https://www.facebook.com/opdlaunion/</t>
  </si>
  <si>
    <t>https://www.facebook.com/profile.php?id=100009965410597&amp;fref=ts</t>
  </si>
  <si>
    <t>https://www.facebook.com/opdelmonte?fref=ts</t>
  </si>
  <si>
    <t>https://www.facebook.com/profile.php?id=100009295858454&amp;fref=ts</t>
  </si>
  <si>
    <t>https://www.facebook.com/profile.php?id=100010167014017&amp;fref=ts</t>
  </si>
  <si>
    <t>https://www.facebook.com/profile.php?id=100009714403314&amp;fref=ts</t>
  </si>
  <si>
    <t>https://www.facebook.com/profile.php?id=100009665652982&amp;fref=ts</t>
  </si>
  <si>
    <t>https://www.facebook.com/OPD-Resguardo-tus-sue%C3%B1os-San-Nicol%C3%A1s-Portezuelo-828689500555587/?fref=ts</t>
  </si>
  <si>
    <t>https://www.facebook.com/profile.php?id=100010024148675&amp;fref=ts</t>
  </si>
  <si>
    <t>https://www.facebook.com/opd.cabrero.3?fref=ts</t>
  </si>
  <si>
    <t>https://www.facebook.com/profile.php?id=100009960618693&amp;fref=ts</t>
  </si>
  <si>
    <t>https://www.facebook.com/profile.php?id=100010557608880&amp;fref=ts</t>
  </si>
  <si>
    <t>https://www.facebook.com/opdporvenir?fref=ts</t>
  </si>
  <si>
    <t>https://www.facebook.com/profile.php?id=100010260138193&amp;fref=ts</t>
  </si>
  <si>
    <t>https://www.facebook.com/profile.php?id=100010315053662&amp;fref=ts</t>
  </si>
  <si>
    <t>https://www.facebook.com/profile.php?id=100010417145192&amp;fref=ts</t>
  </si>
  <si>
    <t>https://www.facebook.com/tsunkakaik?fref=ts</t>
  </si>
  <si>
    <t>https://www.facebook.com/profile.php?id=100009783940970&amp;fref=ts</t>
  </si>
  <si>
    <t>https://www.facebook.com/profile.php?id=100010061499712&amp;fref=ts</t>
  </si>
  <si>
    <t>https://www.facebook.com/profile.php?id=100009789736850&amp;fref=ts</t>
  </si>
  <si>
    <t>https://www.facebook.com/profile.php?id=100011043158167&amp;fref=ts</t>
  </si>
  <si>
    <t>https://www.facebook.com/opd.purenlossauces?fref=ts</t>
  </si>
  <si>
    <t>https://www.facebook.com/profile.php?id=100009937210356&amp;fref=ts</t>
  </si>
  <si>
    <t>https://www.facebook.com/profile.php?id=100010763860279&amp;fref=ts</t>
  </si>
  <si>
    <t>https://www.facebook.com/OPDFresia?fref=ts</t>
  </si>
  <si>
    <t>https://www.facebook.com/Opd-Quell%C3%B3n-Chilo%C3%A9-1491597857813074/?fref=ts</t>
  </si>
  <si>
    <t>https://www.facebook.com/profile.php?id=100009831587044&amp;fref=ts</t>
  </si>
  <si>
    <t>https://www.facebook.com/profile.php?id=100010024421531&amp;fref=ts</t>
  </si>
  <si>
    <t>https://www.facebook.com/profile.php?id=100010397800124&amp;fref=ts</t>
  </si>
  <si>
    <t>https://www.facebook.com/OPDLosMuermos?fref=ts</t>
  </si>
  <si>
    <t>https://www.facebook.com/profile.php?id=100009863449244&amp;fref=ts</t>
  </si>
  <si>
    <t>OPD_MuniBuin</t>
  </si>
  <si>
    <t>OpdSalamanca</t>
  </si>
  <si>
    <t>OPD_PIRQUE</t>
  </si>
  <si>
    <t>OpdChiguayante</t>
  </si>
  <si>
    <t>opdsannicolas</t>
  </si>
  <si>
    <t>OPDValleItata</t>
  </si>
  <si>
    <t>CordilleraNuble</t>
  </si>
  <si>
    <t xml:space="preserve">I. Municipalidad de Vichuquén </t>
  </si>
  <si>
    <t>Vichuquén</t>
  </si>
  <si>
    <t>OpdCurepto</t>
  </si>
  <si>
    <t>opdiqq</t>
  </si>
  <si>
    <t>Opd_Molina</t>
  </si>
  <si>
    <t>opdcoyhaique11</t>
  </si>
  <si>
    <t>ValdiviaOpd</t>
  </si>
  <si>
    <t>fernandoalcaldiapozoalmonte@hotmail.com</t>
  </si>
  <si>
    <t>alcaldia@imfreirina.cl</t>
  </si>
  <si>
    <t>alcaldia@municipalidadgraneros.cl</t>
  </si>
  <si>
    <t>alcaldia@santabarbara.cl</t>
  </si>
  <si>
    <t>opdsanpedrodel1</t>
  </si>
  <si>
    <t>opdcanete</t>
  </si>
  <si>
    <t>OpdLebu</t>
  </si>
  <si>
    <t>opdkimuncarahue</t>
  </si>
  <si>
    <t>OPDT_Amarilla</t>
  </si>
  <si>
    <t>OPD_FREIRINA</t>
  </si>
  <si>
    <t>OPDLasCompanias</t>
  </si>
  <si>
    <t>OPD Los Vilos</t>
  </si>
  <si>
    <t>opdCauquenes</t>
  </si>
  <si>
    <t>OPD_Panguipulli</t>
  </si>
  <si>
    <t>https://www.facebook.com/profile.php?id=100011197989120&amp;fref=ts</t>
  </si>
  <si>
    <t>No Cuenta</t>
  </si>
  <si>
    <t>https://www.facebook.com/profile.php?id=100010698043667</t>
  </si>
  <si>
    <t>https://www.facebook.com/profile.php?id=100011273492916&amp;fref=ts</t>
  </si>
  <si>
    <t>OPD_QUILICURA</t>
  </si>
  <si>
    <t>OPDTILTIL</t>
  </si>
  <si>
    <t>opdfresia1</t>
  </si>
  <si>
    <t>Región</t>
  </si>
  <si>
    <t>Coordinador/a UPP</t>
  </si>
  <si>
    <t>Claudia Melendez</t>
  </si>
  <si>
    <t>Myriam Parraguez</t>
  </si>
  <si>
    <t>Marcela Paredes</t>
  </si>
  <si>
    <t>Hernán Planzer</t>
  </si>
  <si>
    <t>Claudio Sandoval</t>
  </si>
  <si>
    <t>Código SENAINFO</t>
  </si>
  <si>
    <t>Provincia</t>
  </si>
  <si>
    <t>Comunas Atendidas</t>
  </si>
  <si>
    <t>Población Atendida</t>
  </si>
  <si>
    <t>Tamarugal</t>
  </si>
  <si>
    <t>El Tamarugal</t>
  </si>
  <si>
    <t>El Loa</t>
  </si>
  <si>
    <t>Copiapo</t>
  </si>
  <si>
    <t xml:space="preserve"> Diego de Almagro</t>
  </si>
  <si>
    <t>Elqui</t>
  </si>
  <si>
    <t>Choapa</t>
  </si>
  <si>
    <t>Limarí</t>
  </si>
  <si>
    <t>San Felipe de Aconcagua</t>
  </si>
  <si>
    <t>Llay Llay</t>
  </si>
  <si>
    <t>Valparaiso</t>
  </si>
  <si>
    <t>Marga Marga</t>
  </si>
  <si>
    <t>Quipué</t>
  </si>
  <si>
    <t>Cachapoal</t>
  </si>
  <si>
    <t>Codegua, Machalí</t>
  </si>
  <si>
    <t>Pichilemu, Paredones</t>
  </si>
  <si>
    <t>Colchagua</t>
  </si>
  <si>
    <t xml:space="preserve">Santa Cruz, Chépica, Lolol </t>
  </si>
  <si>
    <t>San Vicente de Tagua Tagua, Pichidegua</t>
  </si>
  <si>
    <t>Palmilla, Peralillo, Marchigue</t>
  </si>
  <si>
    <t>San Javier, Villa Alegre</t>
  </si>
  <si>
    <t>Parral, Retiro, Longaví</t>
  </si>
  <si>
    <t>Curepto, Pencahue</t>
  </si>
  <si>
    <t>Licanten, Hualañe</t>
  </si>
  <si>
    <t>Chanco, Pelluhue</t>
  </si>
  <si>
    <t>Concepcion</t>
  </si>
  <si>
    <t>Bio Bio</t>
  </si>
  <si>
    <t>Los Ángeles</t>
  </si>
  <si>
    <t>Ñuble</t>
  </si>
  <si>
    <t xml:space="preserve"> El Carmen, Pemuco, Yungay</t>
  </si>
  <si>
    <t>Quillón, Bulnes</t>
  </si>
  <si>
    <t>Nacimiento, Negrete</t>
  </si>
  <si>
    <t>San Ignacio, Pinto</t>
  </si>
  <si>
    <t>San Nicolás, Portezuelo</t>
  </si>
  <si>
    <t>Quirihue, Ninhue, Cobquecura</t>
  </si>
  <si>
    <t>Tirua</t>
  </si>
  <si>
    <t>Biobio</t>
  </si>
  <si>
    <t>Cautín</t>
  </si>
  <si>
    <t>Malleco</t>
  </si>
  <si>
    <t>Cautin</t>
  </si>
  <si>
    <t>Villarrica, Curarrehue</t>
  </si>
  <si>
    <t>Lautaro, Perquenco</t>
  </si>
  <si>
    <t xml:space="preserve">Cautín </t>
  </si>
  <si>
    <t>Victoria, Ercilla</t>
  </si>
  <si>
    <t>Cunco, Melipeuco</t>
  </si>
  <si>
    <t>Curacautín, Lonquimay</t>
  </si>
  <si>
    <t>Purén, los Sauces</t>
  </si>
  <si>
    <t>Teodoro Schmidth, Toltén, Freire</t>
  </si>
  <si>
    <t>Chiloé</t>
  </si>
  <si>
    <t>Ancud, Quemchi</t>
  </si>
  <si>
    <t>Castro, Chonchi, Quellón</t>
  </si>
  <si>
    <t>Purranque, Puerto Octay, Rio Negro, Frutillar</t>
  </si>
  <si>
    <t>General Carrera</t>
  </si>
  <si>
    <t>Aysen</t>
  </si>
  <si>
    <t>Río Ibáñez</t>
  </si>
  <si>
    <t>Capitan Prat</t>
  </si>
  <si>
    <t>Cochrane, Villa O'Higgins, Tortel</t>
  </si>
  <si>
    <t>Ultima Esperanza</t>
  </si>
  <si>
    <t>Magallanes</t>
  </si>
  <si>
    <t>Punta Arenas</t>
  </si>
  <si>
    <t>Tierra del Fuego</t>
  </si>
  <si>
    <t>Antartica Chilena</t>
  </si>
  <si>
    <t>Maipo</t>
  </si>
  <si>
    <t>Cordillera</t>
  </si>
  <si>
    <t xml:space="preserve">El Monte </t>
  </si>
  <si>
    <t>Peñalolen</t>
  </si>
  <si>
    <t>Chacabuco</t>
  </si>
  <si>
    <t xml:space="preserve"> Paine</t>
  </si>
  <si>
    <t>Ranco</t>
  </si>
  <si>
    <t>Parinacota</t>
  </si>
  <si>
    <t>Putre - General Lagos</t>
  </si>
  <si>
    <t>Arica, Camarones</t>
  </si>
  <si>
    <t>OPD El Bosque</t>
  </si>
  <si>
    <t>opd.putreglagos@gmail.com</t>
  </si>
  <si>
    <t>Ricardo Sanzana Oteíza</t>
  </si>
  <si>
    <t>rsanzana@interior.gov.cl</t>
  </si>
  <si>
    <t>Traiguen, Lumaco</t>
  </si>
  <si>
    <t>opdcautins@gmail.com; pvidal@municipalidadgorbea.cl</t>
  </si>
  <si>
    <t>Ana Maria Medina</t>
  </si>
  <si>
    <t>Gorostiaga 425</t>
  </si>
  <si>
    <t>Doctor Garriga N° 1055</t>
  </si>
  <si>
    <t>45-2590261  45-2590260</t>
  </si>
  <si>
    <t>45-2410174   45-2206541</t>
  </si>
  <si>
    <t>45 - 2918490  45-2296481</t>
  </si>
  <si>
    <t>45-2972151  45-2972150</t>
  </si>
  <si>
    <t>45-2882426    45 - 2374500</t>
  </si>
  <si>
    <t>emarin@vilcun ;   comunitario.opdvilcun@gmail.com</t>
  </si>
  <si>
    <t>opdkimuncarahue@gmail.com; didecocarahue.pc@gmail.com</t>
  </si>
  <si>
    <t>opdcollipulli@gmail.com; dideco@municollupulli.cl</t>
  </si>
  <si>
    <t>opdpucon@gmail.com; dideco@municipalidadpucon.cl</t>
  </si>
  <si>
    <t>opdterritorionagchegalvarino@gmail.com; pllanos@galvarinochile.cl</t>
  </si>
  <si>
    <t>opd.puren.lossauces@gmail.com; gsepulveda.tsocial@gmail.com</t>
  </si>
  <si>
    <t>opdentreriosaraucania@gmail.com; evelynmargot@gmail.com</t>
  </si>
  <si>
    <t>frivero@interior.gov.cl</t>
  </si>
  <si>
    <t>Calle Craig N° 530</t>
  </si>
  <si>
    <t>Calle Vicuña Mackena N°  757</t>
  </si>
  <si>
    <t>51 - 2672186</t>
  </si>
  <si>
    <t xml:space="preserve">opdmunichanaral@gmail.com </t>
  </si>
  <si>
    <t xml:space="preserve">OPDvallenar </t>
  </si>
  <si>
    <t>OPDDDALMAGRO</t>
  </si>
  <si>
    <t>OPDhuasco</t>
  </si>
  <si>
    <t>Opd_Adelcarmen</t>
  </si>
  <si>
    <t xml:space="preserve">OPDChañaral </t>
  </si>
  <si>
    <t>64-2218741/22233106</t>
  </si>
  <si>
    <t>65-2628254/2628257</t>
  </si>
  <si>
    <t>66186472 / 73891546</t>
  </si>
  <si>
    <t>opdosorno@yahoo.es</t>
  </si>
  <si>
    <t>opdfresia@hotmail.com</t>
  </si>
  <si>
    <t>Eduardo Garay N° 244</t>
  </si>
  <si>
    <t>Arturo Prat N° 304</t>
  </si>
  <si>
    <t xml:space="preserve"> mbanoviez@buin.cl; opdbuin@buin.cl</t>
  </si>
  <si>
    <t>Mariana Prudant Zúñiga</t>
  </si>
  <si>
    <t xml:space="preserve">Nilda Hidalgo Rojas </t>
  </si>
  <si>
    <t>quillon_bulnes</t>
  </si>
  <si>
    <t>opdsanramon@gmail.com</t>
  </si>
  <si>
    <t>Claudia Rojas Olivares</t>
  </si>
  <si>
    <t>Massiel Quintana Velásquez</t>
  </si>
  <si>
    <t>Paula Navia Villa</t>
  </si>
  <si>
    <t>Ugalde N° 687</t>
  </si>
  <si>
    <t xml:space="preserve">opdmacul@gmail.com; comunitariaopdmacul@gmail.com </t>
  </si>
  <si>
    <t xml:space="preserve">opdconchali@gmail.com; mariana.orrego@coresam.cl </t>
  </si>
  <si>
    <t>opdcosta@gmail.com</t>
  </si>
  <si>
    <t>lscheihing@opdrancagua.cl</t>
  </si>
  <si>
    <t>opd.graneros@gmail.com</t>
  </si>
  <si>
    <t xml:space="preserve"> OPD_GRANEROS</t>
  </si>
  <si>
    <t>OPDTiernaInfanc</t>
  </si>
  <si>
    <t>https://www.facebook.com/OPDTiernaInfancia</t>
  </si>
  <si>
    <t>https:/www.facebook.com/opdgraneros</t>
  </si>
  <si>
    <t>opdrancagua2016</t>
  </si>
  <si>
    <t>Av. Juan Guillermo Day N° 80</t>
  </si>
  <si>
    <t>Calle 18 de septiembre 3214</t>
  </si>
  <si>
    <t>34-498641 - 34-498606</t>
  </si>
  <si>
    <t>Opd_rucasuyay</t>
  </si>
  <si>
    <t>OPD Vichuquén</t>
  </si>
  <si>
    <t>opdtalcahuano</t>
  </si>
  <si>
    <t>OPDvictoriaE</t>
  </si>
  <si>
    <t>OPDENTRERIOS</t>
  </si>
  <si>
    <t>Teniente Merino N° 630</t>
  </si>
  <si>
    <t xml:space="preserve">Pedro Aguirre Cerda S/ N </t>
  </si>
  <si>
    <t>opdcautinsur</t>
  </si>
  <si>
    <t>OPD Putaendo</t>
  </si>
  <si>
    <t>I. Municipalidad de Putaendo</t>
  </si>
  <si>
    <t>Guillermo Reyes Cortez</t>
  </si>
  <si>
    <t>alcaldia@putaendo.cl</t>
  </si>
  <si>
    <t>Ivo Fierro Rodríguez</t>
  </si>
  <si>
    <t>Camus N° 733</t>
  </si>
  <si>
    <t>Putaendo</t>
  </si>
  <si>
    <t>opd_maipu</t>
  </si>
  <si>
    <t>opd_melipilla</t>
  </si>
  <si>
    <t>izavala@diegodalmagro.cl</t>
  </si>
  <si>
    <t>cbou@munialtodelcarmen.cl</t>
  </si>
  <si>
    <t>vera.alcalde@munivicuna.cl</t>
  </si>
  <si>
    <t>pedro.castillo@combarbala.cl</t>
  </si>
  <si>
    <t>jbleytonl@gmail.com</t>
  </si>
  <si>
    <t>manuel.marcarian@munilosvilos.cl</t>
  </si>
  <si>
    <t>luis.mella@quillota.cl</t>
  </si>
  <si>
    <t>alcalde@munillay.cl</t>
  </si>
  <si>
    <t>bluksicn@municatemu.cl</t>
  </si>
  <si>
    <t>mcarrasco@muniquintero.cl</t>
  </si>
  <si>
    <t>dmorales@munilimache.cl</t>
  </si>
  <si>
    <t>rodrigo.martinez@e-casablanca.cl</t>
  </si>
  <si>
    <t>alcaldia@concon.cl</t>
  </si>
  <si>
    <t>alcaldia@munisanfernando.com</t>
  </si>
  <si>
    <t>adolfoceron@pichidegua.cl</t>
  </si>
  <si>
    <t>alcalde@imsanjavier.cl</t>
  </si>
  <si>
    <t>pcastillo@molina.cl</t>
  </si>
  <si>
    <t>alcaldeaudito@sanpedrodelapaz.cl</t>
  </si>
  <si>
    <t>antoniorivas@chiguayante.cl</t>
  </si>
  <si>
    <t>rguarda@munifresia.cl</t>
  </si>
  <si>
    <t>fgomez.ramirez@gmail.com</t>
  </si>
  <si>
    <t>https://www.facebook.com/profile.php?id=100009934413497&amp;fref=ts</t>
  </si>
  <si>
    <t>https://www.facebook.com/opdquilicura2014?fref=ts</t>
  </si>
  <si>
    <t>https://www.facebook.com/profile.php?id=100011293390334&amp;fref=ts</t>
  </si>
  <si>
    <t>https://www.facebook.com/profile.php?id=100011493637501&amp;fref=ts</t>
  </si>
  <si>
    <t>OPD_LagoRanco</t>
  </si>
  <si>
    <t>opdcerronavia13</t>
  </si>
  <si>
    <t>OPDManosUnidas</t>
  </si>
  <si>
    <t xml:space="preserve">Camino José Luis Caro N° 1630              </t>
  </si>
  <si>
    <t xml:space="preserve"> 228341389 - anexo 16 - 09-4891007- 97033146</t>
  </si>
  <si>
    <t xml:space="preserve">228530251 - 94716532     </t>
  </si>
  <si>
    <t>28550501  - 08-7754832</t>
  </si>
  <si>
    <t xml:space="preserve"> 26940213 - 26940214                                  84192908- 98297076</t>
  </si>
  <si>
    <t>Calle Budi N° 102 Villa Esperanza</t>
  </si>
  <si>
    <t>Baquedano N° 322</t>
  </si>
  <si>
    <t xml:space="preserve"> 2481 55 86 -6100 33 47 </t>
  </si>
  <si>
    <t>2552 89 98 - 2552 9381</t>
  </si>
  <si>
    <t>Paul Vivanco Astorga</t>
  </si>
  <si>
    <t>28739181- 228739011 - 90719841</t>
  </si>
  <si>
    <t xml:space="preserve">25054317-25054318 - 25054322 - 25054325  92633182 </t>
  </si>
  <si>
    <t>lafloridaopd@gmail.com; denisse.romero@laflorida.cl</t>
  </si>
  <si>
    <t>La Faena, Calle 17N° A 931</t>
  </si>
  <si>
    <t>opd@peñalolen.cl;  acorrea@penalolen.cl</t>
  </si>
  <si>
    <t>22793009  -  22920899                  7 9589359- 81387775</t>
  </si>
  <si>
    <t>Los Tres Antonios N° 1660</t>
  </si>
  <si>
    <t>Buzeta N° 4014</t>
  </si>
  <si>
    <t>Lya Araya Diaz</t>
  </si>
  <si>
    <t xml:space="preserve">San Pablo N° 5597 </t>
  </si>
  <si>
    <t>26744823 - 26744825 -95086996</t>
  </si>
  <si>
    <t>26776420 - 26776409.                  68406144 - 50940808</t>
  </si>
  <si>
    <t>El Crepúsculo N°652 Villa Margarita Quilicura</t>
  </si>
  <si>
    <t>23867526-23867526 -         94353053</t>
  </si>
  <si>
    <t xml:space="preserve">Monjitas N° 755 </t>
  </si>
  <si>
    <t xml:space="preserve">23679565 - 23679556  -                  23679566 - 9-5399736   </t>
  </si>
  <si>
    <t>Mario Recordón N° 636, Población Manuel Plaza</t>
  </si>
  <si>
    <t>76599527 - 78013132 -99710589</t>
  </si>
  <si>
    <t>Camino El Volcán N° 19467</t>
  </si>
  <si>
    <t xml:space="preserve"> 228612095 - 77505735</t>
  </si>
  <si>
    <t>opdsanjosedemaipo@gmail.com; massiquintana@gmail.com</t>
  </si>
  <si>
    <t>228769243 - 228769215 - 99943849</t>
  </si>
  <si>
    <t xml:space="preserve"> opd@islademaipo.cl;  dleiva@islademaipo.cl</t>
  </si>
  <si>
    <t xml:space="preserve">José Ignacio Zúñiga Tornguist </t>
  </si>
  <si>
    <t>Camino del Ayuntamiento N° 2013</t>
  </si>
  <si>
    <t>pnavia@lobarnechea.cl</t>
  </si>
  <si>
    <t>22992100- 22992164 - 86891356</t>
  </si>
  <si>
    <t>opd.curacavi@gmail.com; opd@municipalidadcuracavi.cl</t>
  </si>
  <si>
    <t>26856611 - 26856688 -                   92188613</t>
  </si>
  <si>
    <t>gcapitanprat@interior.gov.cl</t>
  </si>
  <si>
    <t xml:space="preserve">fbarrera@concon.cl; opdinfancia@concon.cl </t>
  </si>
  <si>
    <t xml:space="preserve">opd@quilicura.cl 
</t>
  </si>
  <si>
    <t>OPDHUALPEN</t>
  </si>
  <si>
    <t>OpdCalbuco</t>
  </si>
  <si>
    <t>opdrenaico1</t>
  </si>
  <si>
    <t>45- 2611496 -              45- 2611773</t>
  </si>
  <si>
    <t>Andrés Zarhy Troy</t>
  </si>
  <si>
    <t>Hapa'o Inga tatou Haka Ara</t>
  </si>
  <si>
    <t>Gobernación Provincial de Isla de Pascua</t>
  </si>
  <si>
    <t>Vaitiare Manterola Araki</t>
  </si>
  <si>
    <t>Hekii s/n</t>
  </si>
  <si>
    <t>32-2100563 - 95206724</t>
  </si>
  <si>
    <t>manterola.araki@gmail.com</t>
  </si>
  <si>
    <t>Melania Hotu Hey</t>
  </si>
  <si>
    <t>mhotuh@interior.gov.cl</t>
  </si>
  <si>
    <t>opdqtadetilcoco</t>
  </si>
  <si>
    <t>opdisladepascua</t>
  </si>
  <si>
    <t>OPD La Higuera</t>
  </si>
  <si>
    <t>La Higuera</t>
  </si>
  <si>
    <t>Rinconada de Los Andes</t>
  </si>
  <si>
    <t>El Tabo</t>
  </si>
  <si>
    <t>OPD Rinconada de Los Andes</t>
  </si>
  <si>
    <t>OPD El Tabo</t>
  </si>
  <si>
    <t>I. Municipalidad de Rinconada de Los Andes</t>
  </si>
  <si>
    <t>I. Municipalidad de El Tabo</t>
  </si>
  <si>
    <t>OPD Malloa</t>
  </si>
  <si>
    <t>I. Municipalidad de Malloa</t>
  </si>
  <si>
    <t>I. Municipalidad de Placilla</t>
  </si>
  <si>
    <t>Malloa</t>
  </si>
  <si>
    <t>Placilla</t>
  </si>
  <si>
    <t>OPD Romeral</t>
  </si>
  <si>
    <t>I. Municipalidad de Romeral</t>
  </si>
  <si>
    <t>Romeral</t>
  </si>
  <si>
    <t>Coelemu, Ralquil</t>
  </si>
  <si>
    <t>I. Municipalidad de Curanilahue</t>
  </si>
  <si>
    <t>Curanilahue</t>
  </si>
  <si>
    <t>OPD San Pablo</t>
  </si>
  <si>
    <t>San Pablo</t>
  </si>
  <si>
    <t>OPD Primavera</t>
  </si>
  <si>
    <t>I. Municipalidad de Primavera</t>
  </si>
  <si>
    <t>Primavera</t>
  </si>
  <si>
    <t>Gorbea, Loncoche</t>
  </si>
  <si>
    <t xml:space="preserve">I. Municipalidad de Pitrufquen </t>
  </si>
  <si>
    <t>Pitrufquen</t>
  </si>
  <si>
    <t>I. Municipalidad de San Pablo</t>
  </si>
  <si>
    <t xml:space="preserve">Cleria Noemí García García </t>
  </si>
  <si>
    <t>Maipú 325, Las Cruces, El Tabo</t>
  </si>
  <si>
    <t xml:space="preserve">clerianoemigarcia@gmail.com </t>
  </si>
  <si>
    <t xml:space="preserve">Emilio Osvaldo Jorquera Romero </t>
  </si>
  <si>
    <t xml:space="preserve">Pedro Caballería Díaz </t>
  </si>
  <si>
    <t>caballeria_alcalde@munirinconada.cl</t>
  </si>
  <si>
    <t xml:space="preserve">Yerko Galleguillos Ossandon </t>
  </si>
  <si>
    <t>Tulio Contretas Alvarez</t>
  </si>
  <si>
    <t xml:space="preserve">Carlos Vergara Zerega </t>
  </si>
  <si>
    <t xml:space="preserve">Luis Alberto Gengnagel Gutiérrez </t>
  </si>
  <si>
    <t xml:space="preserve">Blagomir Fernando Brztilo Avendaño </t>
  </si>
  <si>
    <t>Cristian Andrade Gallardo</t>
  </si>
  <si>
    <t>Angela López</t>
  </si>
  <si>
    <t xml:space="preserve">Andrea Alejandra Cáceres Herrera </t>
  </si>
  <si>
    <t>Perfecto de la Fuente s/n Rinconada</t>
  </si>
  <si>
    <t>andrea.ts.06@gmail.com</t>
  </si>
  <si>
    <t>https://www.facebook.com/opd.maipu</t>
  </si>
  <si>
    <t>Opd_IslaDeMaipo</t>
  </si>
  <si>
    <t>opdsanbdo</t>
  </si>
  <si>
    <t>OpdIbanez</t>
  </si>
  <si>
    <t>opdadquintue</t>
  </si>
  <si>
    <t>OPDCONTY</t>
  </si>
  <si>
    <t>opd@mlareina.cl</t>
  </si>
  <si>
    <t xml:space="preserve">229457883 - 22 9457410  </t>
  </si>
  <si>
    <t>opdcomunitaria@gmail.com; 
unidaddeestudiosopdrecoleta@gmail.com; 
coordinacionopdrecoleta@gmail.com</t>
  </si>
  <si>
    <t xml:space="preserve">225538692 -  973768726 </t>
  </si>
  <si>
    <t xml:space="preserve">228580066 - 229270999 </t>
  </si>
  <si>
    <t>opdsanbernardo@gmail.com; pnino@sanbernardo.cl;</t>
  </si>
  <si>
    <t xml:space="preserve"> 225188750 - 225420925    225427863</t>
  </si>
  <si>
    <t>opdpudahuel@gmail.com; opd@mpudahuel.c</t>
  </si>
  <si>
    <t>Ricardo Maragaño 196</t>
  </si>
  <si>
    <t>opd@imcabodehornos.cl       jocelync.trabajadorasocial@gmail.com</t>
  </si>
  <si>
    <t xml:space="preserve">Cabo de Hornos </t>
  </si>
  <si>
    <t>Av. La Paz N° 02</t>
  </si>
  <si>
    <t>Calle 12 de Octubre S/N</t>
  </si>
  <si>
    <t>OPD Por una vida con Derechos</t>
  </si>
  <si>
    <t>Av. Latorre S/N</t>
  </si>
  <si>
    <t>https://www.facebook.com/opd.sanjoaquin</t>
  </si>
  <si>
    <t>https://www.facebook.com/opd.malloa?fref=ts</t>
  </si>
  <si>
    <t>opd_tsunka_k</t>
  </si>
  <si>
    <t>https://www.facebook.com/opd.recoleta.1</t>
  </si>
  <si>
    <t>OPDLOESPEJO</t>
  </si>
  <si>
    <t>OPD Valle del Itata</t>
  </si>
  <si>
    <t>51-2429959</t>
  </si>
  <si>
    <t>ccontreras@munilahiguera.cl</t>
  </si>
  <si>
    <t>34 -2501004</t>
  </si>
  <si>
    <t>dideco@putaendo.cl</t>
  </si>
  <si>
    <t>Pamela Pavez Rojas</t>
  </si>
  <si>
    <t>72-2387351</t>
  </si>
  <si>
    <t>ccordinacionopdmalloa@gmail.com</t>
  </si>
  <si>
    <t>Flor Rodríguez Araya</t>
  </si>
  <si>
    <t>Ignacio Carrera Pinto N° 1213</t>
  </si>
  <si>
    <t>opdromeral@gmail.com</t>
  </si>
  <si>
    <t>https://www.facebook.com/opd.vichuquen?fref=ts</t>
  </si>
  <si>
    <t>opdmejillones</t>
  </si>
  <si>
    <t>OMataquito</t>
  </si>
  <si>
    <t>opd_vichuquen</t>
  </si>
  <si>
    <t>opdchancopelluh</t>
  </si>
  <si>
    <t>OPD Rucamalen</t>
  </si>
  <si>
    <t>Caupolican N° 736</t>
  </si>
  <si>
    <t>Roxana Rifo Neira</t>
  </si>
  <si>
    <t>roxana.rifo@munichue.cl</t>
  </si>
  <si>
    <t>OpdSjm</t>
  </si>
  <si>
    <t>https://www.facebook.com/opdrucamalen.curanilahue</t>
  </si>
  <si>
    <t>https://www.facebook.com/profile.php?id=100012393273658&amp;fref=ts</t>
  </si>
  <si>
    <t>OPD Cautín Sur</t>
  </si>
  <si>
    <t>OPD Kimun</t>
  </si>
  <si>
    <t>OPD Kümme Txemon</t>
  </si>
  <si>
    <t>Vicula Mackenna N° 1005</t>
  </si>
  <si>
    <t>alcalde@munilahiguera.cl</t>
  </si>
  <si>
    <t>alcalde@munichue.cl</t>
  </si>
  <si>
    <t>alcalde@muniprimavera.cl</t>
  </si>
  <si>
    <t>Bernardo O'Higgins N° 1040</t>
  </si>
  <si>
    <t>Víctor Muñoz Mancilla</t>
  </si>
  <si>
    <t>61- 2345112</t>
  </si>
  <si>
    <t>victormunoz@gmail.com</t>
  </si>
  <si>
    <t>OPD Tal Tal</t>
  </si>
  <si>
    <t>I. Municipalidad de Tal Tal</t>
  </si>
  <si>
    <t>Tal Tal</t>
  </si>
  <si>
    <t>OPD Paiguano</t>
  </si>
  <si>
    <t>I. Municipalidad de Paiguano</t>
  </si>
  <si>
    <t>Paiguano</t>
  </si>
  <si>
    <t>I. Municipalidad de San Rafael</t>
  </si>
  <si>
    <t>San Rafael</t>
  </si>
  <si>
    <t>San Rafael, Pelarco</t>
  </si>
  <si>
    <t>OPD Florida</t>
  </si>
  <si>
    <t>I. Municipalidad de Florida</t>
  </si>
  <si>
    <t>Florida</t>
  </si>
  <si>
    <t>Chol Chol</t>
  </si>
  <si>
    <t>I. Municipalidad de Chol Chol</t>
  </si>
  <si>
    <t>OPD Frutillar</t>
  </si>
  <si>
    <t>OPD Palena</t>
  </si>
  <si>
    <t>I. Municipalidad de Frutillar</t>
  </si>
  <si>
    <t>I. Municipalidad de Palena</t>
  </si>
  <si>
    <t>Frutillar</t>
  </si>
  <si>
    <t xml:space="preserve">Palena </t>
  </si>
  <si>
    <t>Palena, Chaitén, Futaleifú</t>
  </si>
  <si>
    <t>Provincia de Magallanes</t>
  </si>
  <si>
    <t>OPD Paillaco</t>
  </si>
  <si>
    <t>OPD Mariquina</t>
  </si>
  <si>
    <t>Gobernación Provincial de Magallanes</t>
  </si>
  <si>
    <t>72 -2856112</t>
  </si>
  <si>
    <t xml:space="preserve">dideco@municipalidadplacilla.cl </t>
  </si>
  <si>
    <t>I. Municipalidad de Mariquina</t>
  </si>
  <si>
    <t>Mariquina N° 54</t>
  </si>
  <si>
    <t>Mariquina</t>
  </si>
  <si>
    <t>I. Municipalidad de Paillaco</t>
  </si>
  <si>
    <t xml:space="preserve">Paillaco </t>
  </si>
  <si>
    <t>Paillaco</t>
  </si>
  <si>
    <t>Ramona Reyes Painequeo</t>
  </si>
  <si>
    <t>Sergio Orellana Montejo</t>
  </si>
  <si>
    <t>Claudia Díaz Bravo</t>
  </si>
  <si>
    <t>Jorge Roa Villegas</t>
  </si>
  <si>
    <t xml:space="preserve">Luis Huirilef Barra </t>
  </si>
  <si>
    <t>Paola Andrea Fernández Gálvez</t>
  </si>
  <si>
    <t>Palena</t>
  </si>
  <si>
    <t>OPD Provincia de Magallanes</t>
  </si>
  <si>
    <t>alcaldia@taltal.cl</t>
  </si>
  <si>
    <t xml:space="preserve">Pamela Carrasco Gallardo </t>
  </si>
  <si>
    <t>General Freire S/N</t>
  </si>
  <si>
    <t>a.pamelacarrasco@gmail.com</t>
  </si>
  <si>
    <t>63 - 2453229</t>
  </si>
  <si>
    <t>munidideco@munimariquina.cl</t>
  </si>
  <si>
    <t>OPDMalloa</t>
  </si>
  <si>
    <t>MauleOpd</t>
  </si>
  <si>
    <t>Erwin Eduardo Catalan Oyarzo</t>
  </si>
  <si>
    <t xml:space="preserve"> Ecuador Nº201</t>
  </si>
  <si>
    <t>64 - 2381429</t>
  </si>
  <si>
    <t>catalan.erwin@gmail.com</t>
  </si>
  <si>
    <t>opdflorida@gmail.com</t>
  </si>
  <si>
    <t>opdpaillaco@gmail.com</t>
  </si>
  <si>
    <t>Magdalena Beatriz Villar Loncomilla</t>
  </si>
  <si>
    <t>63-2426714 - 978407183</t>
  </si>
  <si>
    <t> María Luz Ojeda García</t>
  </si>
  <si>
    <t>San Pedro, S/Nº, Frutillar </t>
  </si>
  <si>
    <t>Eleuterio Ramirez s/n. Florida  </t>
  </si>
  <si>
    <t xml:space="preserve">Balmaceda S/Nº </t>
  </si>
  <si>
    <t>social@munipaihuano.cl </t>
  </si>
  <si>
    <t> 51-2 451029</t>
  </si>
  <si>
    <t>Manuel Rodriguez N° 455</t>
  </si>
  <si>
    <t>Avenida oriente interior recinto municipal </t>
  </si>
  <si>
    <t>Roca Nº 924 </t>
  </si>
  <si>
    <t>gmagallanes@interior.gov.cl </t>
  </si>
  <si>
    <t> 61-  2222600                61-  2223403</t>
  </si>
  <si>
    <t>OPD San Rafael Pelarco</t>
  </si>
  <si>
    <t>opdsanrafael@gmail.com</t>
  </si>
  <si>
    <t>65-2421261</t>
  </si>
  <si>
    <t>gmagallanes@interior.gov.cl</t>
  </si>
  <si>
    <t>opd_antofagasta</t>
  </si>
  <si>
    <t>Romeralopd</t>
  </si>
  <si>
    <t>OpdPitrufquen</t>
  </si>
  <si>
    <t>OPD_paillaco</t>
  </si>
  <si>
    <t xml:space="preserve">San Pedro   </t>
  </si>
  <si>
    <t>Av. Hermosilla N° 11</t>
  </si>
  <si>
    <t>opdsanpedromelipilla@gmail.com</t>
  </si>
  <si>
    <t>Úrsula Ordoñez Soto</t>
  </si>
  <si>
    <t xml:space="preserve">OPD San Pedro  </t>
  </si>
  <si>
    <t>opd@munifrutillar.cl</t>
  </si>
  <si>
    <t>OPD Newen Kom Pichikeche</t>
  </si>
  <si>
    <t>Balmaceda N° 200</t>
  </si>
  <si>
    <t>https://www.facebook.com/OPDRinconada/?fref=ts</t>
  </si>
  <si>
    <t>https://www.facebook.com/opd.paihuano?fref=ts</t>
  </si>
  <si>
    <t>https://www.facebook.com/profile.php?id=100012788958893&amp;fref=ts</t>
  </si>
  <si>
    <t>https://www.facebook.com/opdmaule/?fref=ts</t>
  </si>
  <si>
    <t>https://www.facebook.com/profile.php?id=100012912091775</t>
  </si>
  <si>
    <t>https://www.facebook.com/opd.decholchol</t>
  </si>
  <si>
    <t>https://www.facebook.com/profile.php?id=100012910475158&amp;fref=ts</t>
  </si>
  <si>
    <t>https://www.facebook.com/profile.php?id=100012873579974&amp;fref=ts</t>
  </si>
  <si>
    <t>https://www.facebook.com/OPD-Mariquina-1119357998099411/?fref=ts</t>
  </si>
  <si>
    <t>OPaihuano</t>
  </si>
  <si>
    <t>opd_rinconada</t>
  </si>
  <si>
    <t>opd_placilla</t>
  </si>
  <si>
    <t>OpdCuracavi</t>
  </si>
  <si>
    <t>OpdMariquina</t>
  </si>
  <si>
    <t>luishuirilef@yahoo.es</t>
  </si>
  <si>
    <t>jroa@muniflorida.cl</t>
  </si>
  <si>
    <t>Patricio Llanos Morales</t>
  </si>
  <si>
    <t>Chacabuco N° 666</t>
  </si>
  <si>
    <t>OPD 24 Horas Lo Prado</t>
  </si>
  <si>
    <t>@OpdPalena</t>
  </si>
  <si>
    <t>https://www.facebook.com/profile.php?id=100013164006075</t>
  </si>
  <si>
    <t>https://www.facebook.com/profile.php?id=100013296091253</t>
  </si>
  <si>
    <t>https://www.facebook.com/OPD-Palena-1166037263455056/?fref=ts</t>
  </si>
  <si>
    <t>https://www.facebook.com/OPD-Antofagasta-182248208855674/?fref=ts</t>
  </si>
  <si>
    <t>Carlos Soza N° 152</t>
  </si>
  <si>
    <t>opd@rioibanez.cl; opdrioibanez@gmail.com</t>
  </si>
  <si>
    <t>https://www.facebook.com/OPD-Putaendo-538173763041740/?fref=ts</t>
  </si>
  <si>
    <t>https://www.facebook.com/profile.php?id=100013227617362</t>
  </si>
  <si>
    <t xml:space="preserve">opdchilechico@gmail.com </t>
  </si>
  <si>
    <t xml:space="preserve">Ruth Mayorga Mayorga </t>
  </si>
  <si>
    <t>opdaysen@puertoaysen.cl</t>
  </si>
  <si>
    <t> 67-2336560</t>
  </si>
  <si>
    <t>Yasna Rivera Soto</t>
  </si>
  <si>
    <t>9 - 65465401</t>
  </si>
  <si>
    <t>yasnariverasoto@hotmail.com</t>
  </si>
  <si>
    <t>opdpitrufquen@gmail.com</t>
  </si>
  <si>
    <t>Datos Oferta Prográmatica</t>
  </si>
  <si>
    <t>72-2227558</t>
  </si>
  <si>
    <t>OPD Nagche Galvarino</t>
  </si>
  <si>
    <t>OpdRucamalen1</t>
  </si>
  <si>
    <t>OpdPutaendo</t>
  </si>
  <si>
    <t>Av. Cardenal Raul silva Henríquez 8281 (Ex Av. La Serena)</t>
  </si>
  <si>
    <t>9 - 42555444</t>
  </si>
  <si>
    <t>51- 2546501  51-2432054 51-2546499</t>
  </si>
  <si>
    <t xml:space="preserve">OPD Maipú  </t>
  </si>
  <si>
    <t>5 de Abril N° 0260</t>
  </si>
  <si>
    <t>@Infancia_Provi</t>
  </si>
  <si>
    <t>Cindy Quezada Castillo</t>
  </si>
  <si>
    <t>226776409 – 226776410</t>
  </si>
  <si>
    <t>opdmaipu@gmail.com</t>
  </si>
  <si>
    <t>I. Municipalidad de Lampa</t>
  </si>
  <si>
    <t>OPD Lampa</t>
  </si>
  <si>
    <t>Rosa Castillo Blanco</t>
  </si>
  <si>
    <t>52-2320635</t>
  </si>
  <si>
    <t>alcaldia@lampa.cl</t>
  </si>
  <si>
    <t>I. Municiapalidad de Saavedra</t>
  </si>
  <si>
    <t>Saavedra</t>
  </si>
  <si>
    <t>OPD Pichiche Lafken</t>
  </si>
  <si>
    <t>Richard Godoy</t>
  </si>
  <si>
    <t>Mauricio Soria Macchiavello</t>
  </si>
  <si>
    <t>Patricio Ferreira </t>
  </si>
  <si>
    <t>José Bartoló</t>
  </si>
  <si>
    <t>Iván infante</t>
  </si>
  <si>
    <t>Luis Moyano</t>
  </si>
  <si>
    <t>Daniel Agusto</t>
  </si>
  <si>
    <t xml:space="preserve">Sergio Vega </t>
  </si>
  <si>
    <t>Marcos López</t>
  </si>
  <si>
    <t>Brunilda González</t>
  </si>
  <si>
    <t>Raúl Salas</t>
  </si>
  <si>
    <t>Marcelo Pereira</t>
  </si>
  <si>
    <t>Camilo Ossandón</t>
  </si>
  <si>
    <t>Carlos Araya</t>
  </si>
  <si>
    <t>Fernando Gallardo</t>
  </si>
  <si>
    <t>Hernán Ahumada</t>
  </si>
  <si>
    <t>Manuel Rivera</t>
  </si>
  <si>
    <t>Esdgardo González</t>
  </si>
  <si>
    <t>Mauricio Carrasco Pardo</t>
  </si>
  <si>
    <t>Virginia Reginato Bosso</t>
  </si>
  <si>
    <t>Trinidad Rojo</t>
  </si>
  <si>
    <t xml:space="preserve">Macarena Santelices Cañas </t>
  </si>
  <si>
    <t xml:space="preserve">Mauricio Viñambres Adasme </t>
  </si>
  <si>
    <t xml:space="preserve">Pedro Pablo Edmunds Paoa </t>
  </si>
  <si>
    <t>Daniel Rodrigo Morales Espindola</t>
  </si>
  <si>
    <t>Eliana Olmos</t>
  </si>
  <si>
    <t>Ana María Silva Gutiérrez</t>
  </si>
  <si>
    <t>Roberto Córdova Carreño</t>
  </si>
  <si>
    <t>Rebeca Cofré Calderón</t>
  </si>
  <si>
    <t>Juan Carlos Muñoz Rojas</t>
  </si>
  <si>
    <t>Paula Retamal Urrutia</t>
  </si>
  <si>
    <t>Javier Antonio Muñoz Riquelme</t>
  </si>
  <si>
    <t>Carlos Valenzuela Gajardo</t>
  </si>
  <si>
    <t>Mario Meza</t>
  </si>
  <si>
    <t>Álvaro Ortíz Vera</t>
  </si>
  <si>
    <t>Boris Chamorro</t>
  </si>
  <si>
    <t xml:space="preserve">Esteban Krause Salazar </t>
  </si>
  <si>
    <t>Sergio Zarzar Andonie</t>
  </si>
  <si>
    <t>Mauricio Velásquez</t>
  </si>
  <si>
    <t xml:space="preserve">Mauricio Alarcón Guzmán </t>
  </si>
  <si>
    <t>Ricardo Fuentes Palma</t>
  </si>
  <si>
    <t>Jorge Radonich</t>
  </si>
  <si>
    <t>Alejandro Pedreros</t>
  </si>
  <si>
    <t>Cristian Abel Peña Morales</t>
  </si>
  <si>
    <t>Katherine Torres</t>
  </si>
  <si>
    <t>Víctor Hugo Figueroa Rebolledo</t>
  </si>
  <si>
    <t>Gonzalo Montoya Riquelme</t>
  </si>
  <si>
    <t>Claudia Pizarro Peña</t>
  </si>
  <si>
    <t>Juan Rozas romero</t>
  </si>
  <si>
    <t>René De La Vega Fuentes</t>
  </si>
  <si>
    <t>Mauro Tamayo Rozas</t>
  </si>
  <si>
    <t>Catherine Barriga Guerra</t>
  </si>
  <si>
    <t>Maximiliano Ríos Galleguillos</t>
  </si>
  <si>
    <t>Iván Campos Aravena</t>
  </si>
  <si>
    <t>Miguel Araya Lobos</t>
  </si>
  <si>
    <t>José Manuel Palacios Parra</t>
  </si>
  <si>
    <t>Evelyn Matthei Fornet</t>
  </si>
  <si>
    <t>Nibaldo Meza Garfia</t>
  </si>
  <si>
    <t>Claudio Lavado Castro</t>
  </si>
  <si>
    <t>Aldo Pinuer Solís</t>
  </si>
  <si>
    <t>Rodrigo Valdivia Orias</t>
  </si>
  <si>
    <t>Guillermo Mitre Gatica</t>
  </si>
  <si>
    <t>Miguel Meza Shwenke</t>
  </si>
  <si>
    <t>Gerardo Espíndola Rojas</t>
  </si>
  <si>
    <t>Maricel Gutierrez Castro</t>
  </si>
  <si>
    <t>Felipe Guerara Stephens</t>
  </si>
  <si>
    <t xml:space="preserve">Juan Pablo Barros Basso </t>
  </si>
  <si>
    <t>Jessica Mualim Fajuri</t>
  </si>
  <si>
    <t>Ivan Campos Aravena</t>
  </si>
  <si>
    <t>Nelson Orellana Urzúa</t>
  </si>
  <si>
    <t>Felipe Alessandri Vergara</t>
  </si>
  <si>
    <t>Claudio Castro Salas</t>
  </si>
  <si>
    <t>Luis Sanhueza Bravo</t>
  </si>
  <si>
    <t xml:space="preserve">Carlos Álvarez Esteban </t>
  </si>
  <si>
    <t>Enrique Neira</t>
  </si>
  <si>
    <t>Alejandro Sáez</t>
  </si>
  <si>
    <t>Manuel Macaya</t>
  </si>
  <si>
    <t>Guido Siegmund</t>
  </si>
  <si>
    <t>Marcos Hernández</t>
  </si>
  <si>
    <t>Alonso Coke Candia</t>
  </si>
  <si>
    <t>Jorge Jaramillo</t>
  </si>
  <si>
    <t>Carlos Gómez Miranda</t>
  </si>
  <si>
    <t>Juan Eduardo Vera</t>
  </si>
  <si>
    <t>Ramón Bahamonde</t>
  </si>
  <si>
    <t>Víctor Angulo</t>
  </si>
  <si>
    <t>Claus LindeMannl</t>
  </si>
  <si>
    <t>Ricardo Soto Said</t>
  </si>
  <si>
    <t>Ricardo Ibarra Valdebenito</t>
  </si>
  <si>
    <t>Francisco Roncagliolo Lepio</t>
  </si>
  <si>
    <t>Claudio Radonich Jiménez</t>
  </si>
  <si>
    <t>Jorge Sharp</t>
  </si>
  <si>
    <t>José Sabat Marcos</t>
  </si>
  <si>
    <t>Patricio Fernández Alarcón</t>
  </si>
  <si>
    <t>Marcelo Santana Vargas</t>
  </si>
  <si>
    <t>Juan Carlos soto Caucau</t>
  </si>
  <si>
    <t>Héctor Barria Angulo</t>
  </si>
  <si>
    <t>Juan Paillafil Calfuquen</t>
  </si>
  <si>
    <t>Javier Jaramillo</t>
  </si>
  <si>
    <t>Carlos Soto González</t>
  </si>
  <si>
    <t>Luis Antonio Berwart Araya</t>
  </si>
  <si>
    <t xml:space="preserve">Arturo Campos </t>
  </si>
  <si>
    <t>Juan Raúl Rojas Vergara </t>
  </si>
  <si>
    <t>Juan Carlos Díaz</t>
  </si>
  <si>
    <t>Jorge Silva</t>
  </si>
  <si>
    <t>Roberto Rivera</t>
  </si>
  <si>
    <t>Henry Campos</t>
  </si>
  <si>
    <t>Eduardo Aguilera</t>
  </si>
  <si>
    <t>Rafael Cifuentes</t>
  </si>
  <si>
    <t>Hugo Naim Gebrie Asfura </t>
  </si>
  <si>
    <t>Osiel Soto</t>
  </si>
  <si>
    <t>Victor Toro Leiva</t>
  </si>
  <si>
    <t>Ricardo Sanhueza</t>
  </si>
  <si>
    <t>Raúl Schifferli</t>
  </si>
  <si>
    <t>Washington Ulloa Villarroel</t>
  </si>
  <si>
    <t>Gustavo Alessandri</t>
  </si>
  <si>
    <t>I. Municipalidad de La Higuera</t>
  </si>
  <si>
    <t>José Marín Leiva</t>
  </si>
  <si>
    <t>Fabiola Riveros Rojas</t>
  </si>
  <si>
    <t>alfredoriquelme@gmail.com</t>
  </si>
  <si>
    <t>alcaldía@municipalidadpozoalmonte.cl</t>
  </si>
  <si>
    <t>protocolo@iqqimi.cl</t>
  </si>
  <si>
    <t>imhuara@hotmail.com</t>
  </si>
  <si>
    <t>alcaldia@pica.cl</t>
  </si>
  <si>
    <t>lmoyanocruz@hotmail.com</t>
  </si>
  <si>
    <t>alcalde@municipalidaddevalparaiso.cl</t>
  </si>
  <si>
    <t>munivichuquen@terra.cl</t>
  </si>
  <si>
    <t>alcaldía@yungay.cl</t>
  </si>
  <si>
    <t>alcaldía.victoria@gmail.com</t>
  </si>
  <si>
    <t>secrealcalde@tome.cl</t>
  </si>
  <si>
    <t>alcaldiatirua@yahoo.es</t>
  </si>
  <si>
    <t>alcaldía@mtraiguen.cl</t>
  </si>
  <si>
    <t>alcaldía@tiltil.cl</t>
  </si>
  <si>
    <t>salcalde1@munistgo.cl</t>
  </si>
  <si>
    <t>alcaldia@sanmiguel.cl</t>
  </si>
  <si>
    <t>alcaldiasanpablo@chile.com</t>
  </si>
  <si>
    <t>snmaipo@munitel.cl</t>
  </si>
  <si>
    <t>alcalde@sanjuandelacosta.cl</t>
  </si>
  <si>
    <t>acastro@santajuana.cl</t>
  </si>
  <si>
    <t>ignacio@municipalidadsanignacio.cl</t>
  </si>
  <si>
    <t>munitel@sancarlos.cl</t>
  </si>
  <si>
    <t>claudiozurita@mixmail.com</t>
  </si>
  <si>
    <t>munisanrafa@hotmail.com</t>
  </si>
  <si>
    <t>alcaldía@municipalidadrengo.cl</t>
  </si>
  <si>
    <t>mrequinoa@entelchile.net</t>
  </si>
  <si>
    <t>municipalidadchanaral@munichanaral.cl</t>
  </si>
  <si>
    <t>alcaldia@municoquimbo.cl</t>
  </si>
  <si>
    <t>alcaldia@ancud.cl</t>
  </si>
  <si>
    <t>alcaldia@cartagena-chile.cl</t>
  </si>
  <si>
    <t>municipiocabildo@tie.cl</t>
  </si>
  <si>
    <t>munichepica@entelchile.net</t>
  </si>
  <si>
    <t>municonti@hotmail.com</t>
  </si>
  <si>
    <t>curepto@munitel.cl</t>
  </si>
  <si>
    <t>municipalidad@chanco.cl</t>
  </si>
  <si>
    <t>alcaldía@concepcion.cl</t>
  </si>
  <si>
    <t>Rodolfo Fuentealba Montenegro</t>
  </si>
  <si>
    <t>rodolfo.fuentealba@coresam.cl</t>
  </si>
  <si>
    <t>shudso@cmva.cl</t>
  </si>
  <si>
    <t>María Isabel Salinas Flores</t>
  </si>
  <si>
    <t>mkisalinas@cormusjm.cl</t>
  </si>
  <si>
    <t>Guillermo Villar Figueroa</t>
  </si>
  <si>
    <t>corpmeliger@terra.cl</t>
  </si>
  <si>
    <t>Raúl Gerardo de la Rosa Barriga</t>
  </si>
  <si>
    <t>rdelarosa@ cormuquellon.cl</t>
  </si>
  <si>
    <t>opdpichichelafquen@gmail.com</t>
  </si>
  <si>
    <t>45-2634029</t>
  </si>
  <si>
    <t>Av. Ejército 1424</t>
  </si>
  <si>
    <t>alcaldía@coronel.cl</t>
  </si>
  <si>
    <t>jradonich@yahoo.es</t>
  </si>
  <si>
    <t>carahue@chile.com</t>
  </si>
  <si>
    <t>alcaldecuracautin@hotmail.com</t>
  </si>
  <si>
    <t>municalbuco@hotmail.com</t>
  </si>
  <si>
    <t>administrador@chilechico.cl</t>
  </si>
  <si>
    <t>secretariaalcaldia@cisnes.org</t>
  </si>
  <si>
    <t>alcalde@imcabodehornos.cl</t>
  </si>
  <si>
    <t>alcaldia@imcerronavia.cl</t>
  </si>
  <si>
    <t>alcaldecuracavi@hotmail.com</t>
  </si>
  <si>
    <t>municipalidaddelquisco@entelchile.net</t>
  </si>
  <si>
    <t>eltabo@ctcinternet.cl</t>
  </si>
  <si>
    <t>https//www.facebook.com/profile.php?id=100011527728544</t>
  </si>
  <si>
    <t>https://www.facebook.com/profile.php?id=100012662528079</t>
  </si>
  <si>
    <t>https://www.facebook.com/profile.php?id=100013116787376</t>
  </si>
  <si>
    <t>https://www.facebook.com/profile.php?id=1538432207</t>
  </si>
  <si>
    <t>@OPD_MAIPU</t>
  </si>
  <si>
    <t>@opdparinacota </t>
  </si>
  <si>
    <t xml:space="preserve">No Cuenta </t>
  </si>
  <si>
    <t>laliguamunicipalidad@yahoo.com</t>
  </si>
  <si>
    <t>municipalidadlaunion@gmail.com</t>
  </si>
  <si>
    <t>alcalde@lebu.tie.cl</t>
  </si>
  <si>
    <t>municipalidadlicanten@123mail.cl</t>
  </si>
  <si>
    <t>munilin@ctcreuna.cl</t>
  </si>
  <si>
    <t>llanquihue@telsur.cl</t>
  </si>
  <si>
    <t>alcaldialoprado@yahoo.es</t>
  </si>
  <si>
    <t>alcaldia@munimacul.cl</t>
  </si>
  <si>
    <t>munimalloa@tie.cl</t>
  </si>
  <si>
    <t>alcaldía@muniovalle.cl</t>
  </si>
  <si>
    <t>infopichilemu@tie.cl</t>
  </si>
  <si>
    <t>finanzasplac@123.cl</t>
  </si>
  <si>
    <t>munipalmilla@entelchile.net</t>
  </si>
  <si>
    <t>gabinete@municipalidadpucon.cl</t>
  </si>
  <si>
    <t>munipurenalcaldia@hotmail.com</t>
  </si>
  <si>
    <t>alcaldía@mpitrufquen.cl</t>
  </si>
  <si>
    <t>munipuni@123mail.cl</t>
  </si>
  <si>
    <t>alcalde@puertomonttchile.cl</t>
  </si>
  <si>
    <t>rbahamonde@pto.varas.cl</t>
  </si>
  <si>
    <t>alcaldequellon@surnet.cl</t>
  </si>
  <si>
    <t>alcaldia-palena@surnet.cl</t>
  </si>
  <si>
    <t>alcaldía@muniquinchao.co.cl</t>
  </si>
  <si>
    <t>sec@muniporvenir.cl</t>
  </si>
  <si>
    <t>alcalde@mpirque.cl</t>
  </si>
  <si>
    <t>alcalde@pedroaguirrecerda.cl</t>
  </si>
  <si>
    <t>alcaldiaph@hotmail.com</t>
  </si>
  <si>
    <t>Carmen Millon</t>
  </si>
  <si>
    <t>Loreto Valenzuela</t>
  </si>
  <si>
    <t>Carlos Molina</t>
  </si>
  <si>
    <t>Marion Steel</t>
  </si>
  <si>
    <t>María Riquelme Valeria</t>
  </si>
  <si>
    <t>67-2423365 /                  9 - 78988566</t>
  </si>
  <si>
    <t xml:space="preserve">Ingrid Vallverdü Mella </t>
  </si>
  <si>
    <t xml:space="preserve"> 67-2522114 /                 9 - 94324012</t>
  </si>
  <si>
    <t>Fernanda Hernández  Navarro</t>
  </si>
  <si>
    <t xml:space="preserve"> 24813603 - 24813275                             24813274 </t>
  </si>
  <si>
    <t>Carolina Tejeda (S)</t>
  </si>
  <si>
    <t>María Magdalena González Espinoza</t>
  </si>
  <si>
    <t>Carmen Montesinos Banda (S)</t>
  </si>
  <si>
    <t xml:space="preserve">María De Los Ángeles Riquelme Arévalo </t>
  </si>
  <si>
    <t xml:space="preserve">mriquelme@munifutrono.cl </t>
  </si>
  <si>
    <t>Claudia Aqueveque Lagos</t>
  </si>
  <si>
    <t>Luis Ortiz Thiers</t>
  </si>
  <si>
    <t>Catalina Fuentealba</t>
  </si>
  <si>
    <t>Sergio Redunante Chávez</t>
  </si>
  <si>
    <t>Carolina Navarro Gutierrez</t>
  </si>
  <si>
    <t xml:space="preserve">Alejandra Altamirano Alvarez </t>
  </si>
  <si>
    <t>Marco Espinosa Novoa</t>
  </si>
  <si>
    <t>Lilian Pereira Muñoz</t>
  </si>
  <si>
    <t>Daniel Godoy Arriagada</t>
  </si>
  <si>
    <t>Rocío Rodriguez Gallegos</t>
  </si>
  <si>
    <t>Liliana Llanquileo Pilquiman</t>
  </si>
  <si>
    <t>Susan Martínez Bahamondes</t>
  </si>
  <si>
    <t>Camila Álvarez Cárcamo</t>
  </si>
  <si>
    <t>Alondra Leiva Gomez</t>
  </si>
  <si>
    <t>Alejandra Berrios Carmona</t>
  </si>
  <si>
    <t>Daniela Camilla Castro (S)</t>
  </si>
  <si>
    <t xml:space="preserve">Leonor espinoza Vargas </t>
  </si>
  <si>
    <t>Cindy Lopez Castro</t>
  </si>
  <si>
    <t>Giorgio Interdonato Palacios</t>
  </si>
  <si>
    <t>Paulina Vanni Meza</t>
  </si>
  <si>
    <t>Ingrid Jara Gonzalez</t>
  </si>
  <si>
    <t>Allyson Cruces Morales</t>
  </si>
  <si>
    <t>Noelia Tapia Gallardo</t>
  </si>
  <si>
    <t>opdcnavia@gmail.com;</t>
  </si>
  <si>
    <t>Estefhanía Vidal Gutiérrez</t>
  </si>
  <si>
    <t>Gizella Espinoza Ortega</t>
  </si>
  <si>
    <t>Daniela Rojas Ramírez</t>
  </si>
  <si>
    <t>Katty Andrades Fuentes</t>
  </si>
  <si>
    <t>Liliana Rojas Rojas</t>
  </si>
  <si>
    <t>Leandro González</t>
  </si>
  <si>
    <t>Sergio Huerta Velásquez</t>
  </si>
  <si>
    <t>Enrique Andrés Sirvent Cortés</t>
  </si>
  <si>
    <t>Carolina Contreras Vargas</t>
  </si>
  <si>
    <t>Patricia Castro Villalobos</t>
  </si>
  <si>
    <t xml:space="preserve">Félix Sebastián Sáez Alvayay </t>
  </si>
  <si>
    <t>Jeanette Aulette Cerda</t>
  </si>
  <si>
    <t>Miroslava Luck Orrego</t>
  </si>
  <si>
    <t>Andrea Contreras Carmona</t>
  </si>
  <si>
    <t>Marianella Vega Zalazar</t>
  </si>
  <si>
    <t>Mabel Ramírez Olivares</t>
  </si>
  <si>
    <t>Ester Paulina Nofal Acevedo</t>
  </si>
  <si>
    <t>Sofia Valntina Rojas Salinas</t>
  </si>
  <si>
    <t>Carlos Gutierrez Caceres</t>
  </si>
  <si>
    <t>Pablo Bahamonde Cárcamo (S)</t>
  </si>
  <si>
    <t>Carolina del Rocío Velásquez Fuentealba</t>
  </si>
  <si>
    <t>Felipe Seguel Jiménez(S)</t>
  </si>
  <si>
    <t>Francisco Gabriel Asencio Castro(S)</t>
  </si>
  <si>
    <t>Noelia Carolina Gallardo Álvarez</t>
  </si>
  <si>
    <t>Constanza Nikol Llanquilef Bello(S)</t>
  </si>
  <si>
    <t>María Paz Ojeda Villegas</t>
  </si>
  <si>
    <t xml:space="preserve">227315303- 96531135-227315351 (JAIR) </t>
  </si>
  <si>
    <t xml:space="preserve">Nilsa Flores </t>
  </si>
  <si>
    <t xml:space="preserve">Jorge Gómez </t>
  </si>
  <si>
    <t xml:space="preserve">María José Maya Acuña </t>
  </si>
  <si>
    <t>Claudio Lazcano</t>
  </si>
  <si>
    <t>Lorena Cataldo</t>
  </si>
  <si>
    <t xml:space="preserve">Bianca Rivera </t>
  </si>
  <si>
    <t>Nashmia Muñoz Saa</t>
  </si>
  <si>
    <t>Pablo Alvarez Caamaño</t>
  </si>
  <si>
    <t>Lidian Alvarez Elgueta (S)</t>
  </si>
  <si>
    <t>Andrea Gonzalez Barra (S)</t>
  </si>
  <si>
    <t>Carolina Gonzalez Diaz</t>
  </si>
  <si>
    <t xml:space="preserve">I. Municipalidad de San Pedro   </t>
  </si>
  <si>
    <t>57 - 2742521</t>
  </si>
  <si>
    <t>57 - 2514660                  57 - 2514551</t>
  </si>
  <si>
    <t>57 - 2497089       84194586</t>
  </si>
  <si>
    <t>57 - 42330821</t>
  </si>
  <si>
    <t>57 - 2742624</t>
  </si>
  <si>
    <t>Sebastián Loins Campillay</t>
  </si>
  <si>
    <t>Claudia Merino Vega</t>
  </si>
  <si>
    <t>losangelesopd@gmail.com </t>
  </si>
  <si>
    <t>226161796 - 226161797</t>
  </si>
  <si>
    <t>Mabel Natalia Pinto Castillo</t>
  </si>
  <si>
    <t>43 - 2297980                   9 - 44627532</t>
  </si>
  <si>
    <t>Seney Edelweiss Roldán Sáez</t>
  </si>
  <si>
    <t>72 - 2510855</t>
  </si>
  <si>
    <t>9 - 54072669</t>
  </si>
  <si>
    <t xml:space="preserve"> carolina.solis@mpirque.cl </t>
  </si>
  <si>
    <t>Oscar Rodrigo Muñoz Nuñez (S)</t>
  </si>
  <si>
    <t>Cristian Núñez Vargas</t>
  </si>
  <si>
    <t>41- 2505048</t>
  </si>
  <si>
    <t>Alejandra Bustos Sabal</t>
  </si>
  <si>
    <t>232219732 - 232219735</t>
  </si>
  <si>
    <t>44 -28714443 -               9 -93227973</t>
  </si>
  <si>
    <t>Andy Cristóbal Vilches González</t>
  </si>
  <si>
    <t>Zaida Nacira Galaz Rivas</t>
  </si>
  <si>
    <t>Consuelo Palma Gonzalez (S)</t>
  </si>
  <si>
    <t>41-2697665</t>
  </si>
  <si>
    <t>Maritza Dinamarca Martinez</t>
  </si>
  <si>
    <t>Enrique Molina Ortiz</t>
  </si>
  <si>
    <t>Fabian Esparza Oyarzún</t>
  </si>
  <si>
    <t>45 - 2994340</t>
  </si>
  <si>
    <t>225053817--229045226 - 92360159</t>
  </si>
  <si>
    <t>226072173 - 965977062</t>
  </si>
  <si>
    <t>42 - 22207109 -             42 - 22207153</t>
  </si>
  <si>
    <t>Maria Elena Rodriguez Pino</t>
  </si>
  <si>
    <t>9 - 76186642</t>
  </si>
  <si>
    <t>Tatiana Tamara Hernández Godoy (S)</t>
  </si>
  <si>
    <t>9-90245668                    9-68459202</t>
  </si>
  <si>
    <t>227286348 - 981393228.</t>
  </si>
  <si>
    <t xml:space="preserve">Guiselle Jaqueline Albornoz Marileo </t>
  </si>
  <si>
    <t xml:space="preserve">67-2346489 </t>
  </si>
  <si>
    <t xml:space="preserve">opdcisnes@yahoo.es; opd@municipalidadcisnes.cl </t>
  </si>
  <si>
    <t>Paola Núñez Villanueva</t>
  </si>
  <si>
    <t>55-2622568</t>
  </si>
  <si>
    <t>Angélica Garcia Rojas</t>
  </si>
  <si>
    <t>961576879 - 963007443</t>
  </si>
  <si>
    <t>72 - 2343900</t>
  </si>
  <si>
    <t>Arturo Prat N° 204</t>
  </si>
  <si>
    <t>994549331 -                  42 - 2561416</t>
  </si>
  <si>
    <t xml:space="preserve">72-2817269                     72-2817805            </t>
  </si>
  <si>
    <t>Ivette Lorella Rampinelli Labbé</t>
  </si>
  <si>
    <t>Nelly Andrea Hernández Cañete</t>
  </si>
  <si>
    <t>41 - 2154139</t>
  </si>
  <si>
    <t>Pablo Marcelo Jaramillo Muñoz</t>
  </si>
  <si>
    <t>25485061 - 988191944</t>
  </si>
  <si>
    <t>Valeria Castro Jara</t>
  </si>
  <si>
    <t>Pedro Benavises N°  21</t>
  </si>
  <si>
    <t>43-2347387</t>
  </si>
  <si>
    <t>Francisco Gastón Cordero Rivera</t>
  </si>
  <si>
    <t>Macarena de los Ángeles Riquelme Guerrero</t>
  </si>
  <si>
    <t xml:space="preserve"> 72 -2344660 - 72 -2344659 - 72 -2344656 - 72-234458 - 72-234457 </t>
  </si>
  <si>
    <t>José Ignacio Río Barrera</t>
  </si>
  <si>
    <t>Andrés Javier Pérez Reyes</t>
  </si>
  <si>
    <t xml:space="preserve"> 225481170 - 965718243</t>
  </si>
  <si>
    <t>41-2128674  -               41 - 2128675</t>
  </si>
  <si>
    <t>opdlebu@gmail.com; pablobuenoque@gmail.com</t>
  </si>
  <si>
    <t>Stephanie Nova Molina (S)</t>
  </si>
  <si>
    <t>41-2458051- 9-90719520</t>
  </si>
  <si>
    <t>opd@penco.cl</t>
  </si>
  <si>
    <t>Wilson Iribarren Monroy</t>
  </si>
  <si>
    <t>41-2208902 </t>
  </si>
  <si>
    <t>opdconcepcion@gmail.com </t>
  </si>
  <si>
    <t>Laura Estrella Vargas Tamayo</t>
  </si>
  <si>
    <t>288462922 -  977903144</t>
  </si>
  <si>
    <t>opdtiltil@gmail.com</t>
  </si>
  <si>
    <t>Teresa Marisel Garcia Espinoza</t>
  </si>
  <si>
    <t>Máximo Cataldo Flores</t>
  </si>
  <si>
    <t>Calle Santa Julia Nº 370</t>
  </si>
  <si>
    <t>72 -2472339</t>
  </si>
  <si>
    <t>Daniela Albertina Romero Solorza</t>
  </si>
  <si>
    <t>44 - 2875269              982390545</t>
  </si>
  <si>
    <t>opd.parral.2014@gmail.com ; opd_parral@yahoo.com</t>
  </si>
  <si>
    <t>41-2101171 -                  9-77591789</t>
  </si>
  <si>
    <t>Makarena Opazo Peñipil</t>
  </si>
  <si>
    <t>Pablo Alfaro Galaz</t>
  </si>
  <si>
    <t xml:space="preserve">Yaritza Cabellos Contreras </t>
  </si>
  <si>
    <t>Carmen Gloria Robles Cubillos</t>
  </si>
  <si>
    <t>42 - 2680793                42 - 2680029</t>
  </si>
  <si>
    <t>Ignacio Carrera Pinto N° 248</t>
  </si>
  <si>
    <t>opdcanete@yahoo.es; opd@municanete.cl</t>
  </si>
  <si>
    <t>Tatiana Fuentes Cid</t>
  </si>
  <si>
    <t xml:space="preserve">opdcoihueco@gmail.com; fuentes.tatiana@gmail.com    </t>
  </si>
  <si>
    <t>41-3327853 - 984657056</t>
  </si>
  <si>
    <t xml:space="preserve">carlahormazabal@munitirua.com; opd.pewma.lavkenche@gmail.com </t>
  </si>
  <si>
    <t xml:space="preserve">oficinaprotecciondederechos@imtocopilla.cl; cmerino@imtocopilla.cl </t>
  </si>
  <si>
    <t xml:space="preserve">Sta Rosa s/n Guillermo  Matta </t>
  </si>
  <si>
    <t>Paula Lavín Collante</t>
  </si>
  <si>
    <t>55 - 2451509</t>
  </si>
  <si>
    <t>opdantofagasta.gov@gmail.com</t>
  </si>
  <si>
    <t>Paola Solari Montenegro</t>
  </si>
  <si>
    <t>Av. Matta  N° 1215</t>
  </si>
  <si>
    <t>9 - 99426279</t>
  </si>
  <si>
    <t>opd.imtatal@gmail.com</t>
  </si>
  <si>
    <t>75-2547541 -                75-2547645</t>
  </si>
  <si>
    <t>Paulina Alejandra González Gutiérrez</t>
  </si>
  <si>
    <t>73 - 2564775                 73 -2564776</t>
  </si>
  <si>
    <t>Calle Arturo Prat</t>
  </si>
  <si>
    <t>942999426 - 73-2636147 - 73-26361448</t>
  </si>
  <si>
    <t>opdchanco.pelluhue@hotmail.com</t>
  </si>
  <si>
    <t>Eva Toro Valdes</t>
  </si>
  <si>
    <t>Las Azucenas N° 668, Población Carlos Ibañez</t>
  </si>
  <si>
    <t>opdmaule@gmail.com</t>
  </si>
  <si>
    <t xml:space="preserve"> Ivania Alejandra Garrido Abarza</t>
  </si>
  <si>
    <t>71-2214403 -                71-2635529</t>
  </si>
  <si>
    <t>Ximena Andrea Baeza Barrueto</t>
  </si>
  <si>
    <t>Villa San Enrique pasaje Gustavo Prado Santos Nº 1703. San Javier - Av. España N°196. Villa Alegre</t>
  </si>
  <si>
    <t>73-2323728 (San Javier) - 732-381588 Anexo 253 (Villa Alegre)</t>
  </si>
  <si>
    <t>75 - 2576357</t>
  </si>
  <si>
    <t>Jose Miguel Carrera N° 35 (Curepto) - Hernando Bravo de Villalba esquina Julio Zacarias Meza (Pencahue)</t>
  </si>
  <si>
    <t>75-2552351- 956892178</t>
  </si>
  <si>
    <t>opdimcurepto@gmail.com; opdimpencahue@gmail.com</t>
  </si>
  <si>
    <t>Villa Rapanui Nº 1885</t>
  </si>
  <si>
    <t xml:space="preserve">75-2491320 </t>
  </si>
  <si>
    <t>Lorena Leiva Jiménez</t>
  </si>
  <si>
    <t>Avenida Lautaro, esquina calle Araucanía</t>
  </si>
  <si>
    <t>75-2555 638 -               99081 0037</t>
  </si>
  <si>
    <t>opdmataquito@gmail.com</t>
  </si>
  <si>
    <t>Juan Esteban Montero Nº 25</t>
  </si>
  <si>
    <t xml:space="preserve">75-2592510 </t>
  </si>
  <si>
    <t>opd@munivichuquen.cl</t>
  </si>
  <si>
    <t xml:space="preserve">71-2249867 -                  71-2249866 -                71-2249872 </t>
  </si>
  <si>
    <t>Carrera Nº 799</t>
  </si>
  <si>
    <t>41-2873663 - 972816063</t>
  </si>
  <si>
    <t>Katherine Vargas Toro</t>
  </si>
  <si>
    <t>Jenny Díaz Castillo</t>
  </si>
  <si>
    <t>41-2360820 -    984417864</t>
  </si>
  <si>
    <t>opd@chiguayante.cl</t>
  </si>
  <si>
    <t>José Antonio Rivas Villalobos</t>
  </si>
  <si>
    <t>Serrano Nº 105</t>
  </si>
  <si>
    <t>Juan Casanueva González</t>
  </si>
  <si>
    <t>Salónica N° 4050</t>
  </si>
  <si>
    <t>41-3214755 -                41-3214756</t>
  </si>
  <si>
    <t>Gana N° 242</t>
  </si>
  <si>
    <t>43-2401499 -                43-2401471</t>
  </si>
  <si>
    <t>42-2531127 - 99835208</t>
  </si>
  <si>
    <t>Silvia Guzmán Guzmán</t>
  </si>
  <si>
    <t>Rozas N° 101</t>
  </si>
  <si>
    <t>9-84130582 -                43-2581343</t>
  </si>
  <si>
    <t>opd@santabarbara.cl;     silvia.guzman@santabarbara.cl</t>
  </si>
  <si>
    <t>OFERTA PROGRAMÁTICA OPD NACIONAL MARZO 2017</t>
  </si>
</sst>
</file>

<file path=xl/styles.xml><?xml version="1.0" encoding="utf-8"?>
<styleSheet xmlns="http://schemas.openxmlformats.org/spreadsheetml/2006/main">
  <numFmts count="1">
    <numFmt numFmtId="164" formatCode="_(&quot;Ch$&quot;* #,##0.00_);_(&quot;Ch$&quot;* \(#,##0.00\);_(&quot;Ch$&quot;* &quot;-&quot;??_);_(@_)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  <scheme val="minor"/>
    </font>
    <font>
      <u/>
      <sz val="7.5"/>
      <color indexed="12"/>
      <name val="Arial"/>
      <family val="2"/>
    </font>
    <font>
      <u/>
      <sz val="11"/>
      <color theme="10"/>
      <name val="Calibri"/>
      <family val="2"/>
    </font>
    <font>
      <sz val="10"/>
      <color rgb="FF000000"/>
      <name val="Century Gothic"/>
      <family val="2"/>
    </font>
    <font>
      <sz val="1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2"/>
      <color theme="1"/>
      <name val="Century Gothic"/>
      <family val="2"/>
    </font>
    <font>
      <sz val="11"/>
      <name val="Calibri"/>
      <family val="2"/>
    </font>
    <font>
      <sz val="11"/>
      <name val="Century Gothic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3C47D"/>
      </patternFill>
    </fill>
    <fill>
      <patternFill patternType="solid">
        <fgColor theme="0"/>
        <bgColor rgb="FFFFD966"/>
      </patternFill>
    </fill>
    <fill>
      <patternFill patternType="solid">
        <fgColor theme="0"/>
        <bgColor rgb="FFD5A6BD"/>
      </patternFill>
    </fill>
    <fill>
      <patternFill patternType="solid">
        <fgColor theme="0"/>
        <bgColor rgb="FFE69138"/>
      </patternFill>
    </fill>
    <fill>
      <patternFill patternType="solid">
        <fgColor theme="0"/>
        <bgColor rgb="FF6D9EEB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D9D2E9"/>
      </patternFill>
    </fill>
    <fill>
      <patternFill patternType="solid">
        <fgColor theme="0"/>
        <bgColor rgb="FF76A5AF"/>
      </patternFill>
    </fill>
    <fill>
      <patternFill patternType="solid">
        <fgColor theme="0"/>
        <bgColor rgb="FF9FC5E8"/>
      </patternFill>
    </fill>
    <fill>
      <patternFill patternType="solid">
        <fgColor theme="0"/>
        <bgColor rgb="FFB6D7A8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C27BA0"/>
      </patternFill>
    </fill>
    <fill>
      <patternFill patternType="solid">
        <fgColor theme="0"/>
        <bgColor rgb="FFF6B26B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rgb="FFFF0000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221"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 applyFill="1"/>
    <xf numFmtId="0" fontId="3" fillId="3" borderId="0" xfId="0" applyFont="1" applyFill="1" applyBorder="1"/>
    <xf numFmtId="0" fontId="0" fillId="0" borderId="12" xfId="0" applyBorder="1"/>
    <xf numFmtId="0" fontId="0" fillId="0" borderId="12" xfId="0" applyFill="1" applyBorder="1"/>
    <xf numFmtId="0" fontId="0" fillId="3" borderId="12" xfId="0" applyFill="1" applyBorder="1"/>
    <xf numFmtId="0" fontId="0" fillId="3" borderId="0" xfId="0" applyFill="1"/>
    <xf numFmtId="0" fontId="7" fillId="3" borderId="8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3" fontId="7" fillId="3" borderId="7" xfId="0" applyNumberFormat="1" applyFont="1" applyFill="1" applyBorder="1" applyAlignment="1">
      <alignment horizontal="center" vertical="center" wrapText="1"/>
    </xf>
    <xf numFmtId="0" fontId="7" fillId="3" borderId="7" xfId="9" applyFont="1" applyFill="1" applyBorder="1" applyAlignment="1" applyProtection="1">
      <alignment horizontal="center" vertical="center"/>
    </xf>
    <xf numFmtId="0" fontId="7" fillId="14" borderId="7" xfId="6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14" borderId="1" xfId="6" applyFont="1" applyFill="1" applyBorder="1" applyAlignment="1">
      <alignment horizontal="center" vertical="center" wrapText="1"/>
    </xf>
    <xf numFmtId="0" fontId="7" fillId="3" borderId="1" xfId="9" applyFont="1" applyFill="1" applyBorder="1" applyAlignment="1" applyProtection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0" fontId="7" fillId="3" borderId="1" xfId="9" applyFont="1" applyFill="1" applyBorder="1" applyAlignment="1" applyProtection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3" fontId="7" fillId="3" borderId="8" xfId="0" applyNumberFormat="1" applyFont="1" applyFill="1" applyBorder="1" applyAlignment="1">
      <alignment horizontal="center" vertical="center" wrapText="1"/>
    </xf>
    <xf numFmtId="0" fontId="7" fillId="3" borderId="8" xfId="9" applyFont="1" applyFill="1" applyBorder="1" applyAlignment="1" applyProtection="1">
      <alignment horizontal="center" vertical="center" wrapText="1"/>
    </xf>
    <xf numFmtId="0" fontId="7" fillId="14" borderId="8" xfId="6" applyFont="1" applyFill="1" applyBorder="1" applyAlignment="1">
      <alignment horizontal="center" vertical="center" wrapText="1"/>
    </xf>
    <xf numFmtId="0" fontId="7" fillId="3" borderId="8" xfId="9" applyFont="1" applyFill="1" applyBorder="1" applyAlignment="1" applyProtection="1">
      <alignment horizontal="center" vertical="center"/>
    </xf>
    <xf numFmtId="0" fontId="7" fillId="3" borderId="7" xfId="2" applyFont="1" applyFill="1" applyBorder="1" applyAlignment="1">
      <alignment horizontal="center" vertical="center" wrapText="1"/>
    </xf>
    <xf numFmtId="0" fontId="7" fillId="3" borderId="7" xfId="9" applyFont="1" applyFill="1" applyBorder="1" applyAlignment="1" applyProtection="1">
      <alignment horizontal="center" vertical="center" wrapText="1"/>
    </xf>
    <xf numFmtId="0" fontId="7" fillId="12" borderId="1" xfId="6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 wrapText="1"/>
    </xf>
    <xf numFmtId="3" fontId="7" fillId="3" borderId="2" xfId="0" applyNumberFormat="1" applyFont="1" applyFill="1" applyBorder="1" applyAlignment="1">
      <alignment horizontal="center" vertical="center" wrapText="1"/>
    </xf>
    <xf numFmtId="0" fontId="7" fillId="3" borderId="2" xfId="9" applyFont="1" applyFill="1" applyBorder="1" applyAlignment="1" applyProtection="1">
      <alignment horizontal="center" vertical="center" wrapText="1"/>
    </xf>
    <xf numFmtId="0" fontId="7" fillId="12" borderId="2" xfId="6" applyFont="1" applyFill="1" applyBorder="1" applyAlignment="1">
      <alignment horizontal="center" vertical="center" wrapText="1"/>
    </xf>
    <xf numFmtId="0" fontId="7" fillId="12" borderId="8" xfId="6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1" quotePrefix="1" applyFont="1" applyFill="1" applyBorder="1" applyAlignment="1" applyProtection="1">
      <alignment horizontal="center" vertical="center" wrapText="1"/>
    </xf>
    <xf numFmtId="0" fontId="7" fillId="4" borderId="7" xfId="6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0" fontId="7" fillId="3" borderId="4" xfId="1" applyFont="1" applyFill="1" applyBorder="1" applyAlignment="1" applyProtection="1">
      <alignment horizontal="center" vertical="center" wrapText="1"/>
    </xf>
    <xf numFmtId="0" fontId="7" fillId="3" borderId="4" xfId="9" applyFont="1" applyFill="1" applyBorder="1" applyAlignment="1" applyProtection="1">
      <alignment horizontal="center" vertical="center" wrapText="1"/>
    </xf>
    <xf numFmtId="0" fontId="7" fillId="4" borderId="4" xfId="6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5" xfId="2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3" fontId="7" fillId="3" borderId="5" xfId="0" applyNumberFormat="1" applyFont="1" applyFill="1" applyBorder="1" applyAlignment="1">
      <alignment horizontal="center" vertical="center" wrapText="1"/>
    </xf>
    <xf numFmtId="0" fontId="7" fillId="0" borderId="5" xfId="1" applyFont="1" applyFill="1" applyBorder="1" applyAlignment="1" applyProtection="1">
      <alignment horizontal="center" vertical="center" wrapText="1"/>
    </xf>
    <xf numFmtId="0" fontId="7" fillId="0" borderId="5" xfId="9" applyFont="1" applyFill="1" applyBorder="1" applyAlignment="1" applyProtection="1">
      <alignment horizontal="center" vertical="center" wrapText="1"/>
    </xf>
    <xf numFmtId="0" fontId="7" fillId="4" borderId="5" xfId="6" applyFont="1" applyFill="1" applyBorder="1" applyAlignment="1">
      <alignment horizontal="center" vertical="center" wrapText="1"/>
    </xf>
    <xf numFmtId="0" fontId="7" fillId="3" borderId="5" xfId="9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3" fontId="7" fillId="3" borderId="1" xfId="0" applyNumberFormat="1" applyFont="1" applyFill="1" applyBorder="1" applyAlignment="1" applyProtection="1">
      <alignment horizontal="center" vertical="center" wrapText="1"/>
    </xf>
    <xf numFmtId="0" fontId="7" fillId="3" borderId="1" xfId="1" applyFont="1" applyFill="1" applyBorder="1" applyAlignment="1" applyProtection="1">
      <alignment horizontal="center" vertical="center" wrapText="1"/>
    </xf>
    <xf numFmtId="0" fontId="7" fillId="4" borderId="1" xfId="6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1" xfId="9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 wrapText="1"/>
    </xf>
    <xf numFmtId="3" fontId="7" fillId="3" borderId="9" xfId="0" applyNumberFormat="1" applyFont="1" applyFill="1" applyBorder="1" applyAlignment="1" applyProtection="1">
      <alignment horizontal="center" vertical="center" wrapText="1"/>
    </xf>
    <xf numFmtId="0" fontId="7" fillId="3" borderId="9" xfId="1" applyFont="1" applyFill="1" applyBorder="1" applyAlignment="1" applyProtection="1">
      <alignment horizontal="center" vertical="center" wrapText="1"/>
    </xf>
    <xf numFmtId="0" fontId="7" fillId="3" borderId="9" xfId="9" applyFont="1" applyFill="1" applyBorder="1" applyAlignment="1" applyProtection="1">
      <alignment horizontal="center" vertical="center" wrapText="1"/>
    </xf>
    <xf numFmtId="0" fontId="7" fillId="4" borderId="9" xfId="6" applyFont="1" applyFill="1" applyBorder="1" applyAlignment="1">
      <alignment horizontal="center" vertical="center" wrapText="1"/>
    </xf>
    <xf numFmtId="0" fontId="7" fillId="3" borderId="9" xfId="9" applyFont="1" applyFill="1" applyBorder="1" applyAlignment="1" applyProtection="1">
      <alignment horizontal="center" vertical="center"/>
    </xf>
    <xf numFmtId="0" fontId="7" fillId="5" borderId="7" xfId="6" applyFont="1" applyFill="1" applyBorder="1" applyAlignment="1">
      <alignment horizontal="center" vertical="center" wrapText="1"/>
    </xf>
    <xf numFmtId="0" fontId="7" fillId="5" borderId="1" xfId="6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9" applyFont="1" applyBorder="1" applyAlignment="1" applyProtection="1">
      <alignment horizontal="center" vertical="center" wrapText="1"/>
    </xf>
    <xf numFmtId="0" fontId="7" fillId="0" borderId="1" xfId="9" applyFont="1" applyBorder="1" applyAlignment="1" applyProtection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5" borderId="2" xfId="6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7" fillId="5" borderId="8" xfId="6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7" fillId="6" borderId="4" xfId="6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7" fillId="6" borderId="1" xfId="6" applyFont="1" applyFill="1" applyBorder="1" applyAlignment="1">
      <alignment horizontal="center" vertical="center" wrapText="1"/>
    </xf>
    <xf numFmtId="0" fontId="7" fillId="0" borderId="1" xfId="2" quotePrefix="1" applyFont="1" applyFill="1" applyBorder="1" applyAlignment="1">
      <alignment horizontal="center" vertical="center" wrapText="1"/>
    </xf>
    <xf numFmtId="3" fontId="7" fillId="3" borderId="1" xfId="2" applyNumberFormat="1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7" fillId="3" borderId="2" xfId="9" applyFont="1" applyFill="1" applyBorder="1" applyAlignment="1" applyProtection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7" fillId="0" borderId="4" xfId="0" quotePrefix="1" applyFont="1" applyFill="1" applyBorder="1" applyAlignment="1">
      <alignment horizontal="center" vertical="center" wrapText="1"/>
    </xf>
    <xf numFmtId="0" fontId="7" fillId="7" borderId="4" xfId="6" applyFont="1" applyFill="1" applyBorder="1" applyAlignment="1">
      <alignment horizontal="center" vertical="center" wrapText="1"/>
    </xf>
    <xf numFmtId="0" fontId="7" fillId="3" borderId="1" xfId="2" quotePrefix="1" applyFont="1" applyFill="1" applyBorder="1" applyAlignment="1">
      <alignment horizontal="center" vertical="center" wrapText="1"/>
    </xf>
    <xf numFmtId="0" fontId="7" fillId="7" borderId="1" xfId="6" applyFont="1" applyFill="1" applyBorder="1" applyAlignment="1">
      <alignment horizontal="center" vertical="center" wrapText="1"/>
    </xf>
    <xf numFmtId="0" fontId="7" fillId="3" borderId="1" xfId="0" quotePrefix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3" fontId="9" fillId="3" borderId="2" xfId="0" applyNumberFormat="1" applyFont="1" applyFill="1" applyBorder="1" applyAlignment="1">
      <alignment horizontal="center" vertical="center" wrapText="1"/>
    </xf>
    <xf numFmtId="0" fontId="7" fillId="7" borderId="2" xfId="6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" fontId="9" fillId="3" borderId="8" xfId="0" applyNumberFormat="1" applyFont="1" applyFill="1" applyBorder="1" applyAlignment="1">
      <alignment horizontal="center" vertical="center" wrapText="1"/>
    </xf>
    <xf numFmtId="0" fontId="7" fillId="7" borderId="8" xfId="6" applyFont="1" applyFill="1" applyBorder="1" applyAlignment="1">
      <alignment horizontal="center" vertical="center" wrapText="1"/>
    </xf>
    <xf numFmtId="3" fontId="7" fillId="3" borderId="7" xfId="2" applyNumberFormat="1" applyFont="1" applyFill="1" applyBorder="1" applyAlignment="1">
      <alignment horizontal="center" vertical="center" wrapText="1"/>
    </xf>
    <xf numFmtId="0" fontId="7" fillId="8" borderId="7" xfId="6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7" fillId="8" borderId="1" xfId="6" applyFont="1" applyFill="1" applyBorder="1" applyAlignment="1">
      <alignment horizontal="center" vertical="center" wrapText="1"/>
    </xf>
    <xf numFmtId="0" fontId="7" fillId="9" borderId="1" xfId="6" applyFont="1" applyFill="1" applyBorder="1" applyAlignment="1">
      <alignment horizontal="center" vertical="center" wrapText="1"/>
    </xf>
    <xf numFmtId="0" fontId="7" fillId="3" borderId="1" xfId="6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8" borderId="2" xfId="6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/>
    </xf>
    <xf numFmtId="0" fontId="7" fillId="8" borderId="8" xfId="6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7" fillId="10" borderId="7" xfId="6" applyFont="1" applyFill="1" applyBorder="1" applyAlignment="1">
      <alignment horizontal="center" vertical="center" wrapText="1"/>
    </xf>
    <xf numFmtId="0" fontId="7" fillId="10" borderId="1" xfId="6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3" fontId="7" fillId="3" borderId="2" xfId="0" applyNumberFormat="1" applyFont="1" applyFill="1" applyBorder="1" applyAlignment="1">
      <alignment horizontal="center" vertical="center"/>
    </xf>
    <xf numFmtId="0" fontId="7" fillId="10" borderId="2" xfId="6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3" fontId="7" fillId="3" borderId="8" xfId="0" applyNumberFormat="1" applyFont="1" applyFill="1" applyBorder="1" applyAlignment="1">
      <alignment horizontal="center" vertical="center"/>
    </xf>
    <xf numFmtId="0" fontId="7" fillId="10" borderId="8" xfId="6" applyFont="1" applyFill="1" applyBorder="1" applyAlignment="1">
      <alignment horizontal="center" vertical="center" wrapText="1"/>
    </xf>
    <xf numFmtId="0" fontId="7" fillId="11" borderId="7" xfId="6" applyFont="1" applyFill="1" applyBorder="1" applyAlignment="1">
      <alignment horizontal="center" vertical="center" wrapText="1"/>
    </xf>
    <xf numFmtId="0" fontId="7" fillId="11" borderId="1" xfId="6" applyFont="1" applyFill="1" applyBorder="1" applyAlignment="1">
      <alignment horizontal="center" vertical="center" wrapText="1"/>
    </xf>
    <xf numFmtId="0" fontId="7" fillId="3" borderId="2" xfId="2" quotePrefix="1" applyFont="1" applyFill="1" applyBorder="1" applyAlignment="1">
      <alignment horizontal="center" vertical="center" wrapText="1"/>
    </xf>
    <xf numFmtId="0" fontId="7" fillId="11" borderId="2" xfId="6" applyFont="1" applyFill="1" applyBorder="1" applyAlignment="1">
      <alignment horizontal="center" vertical="center" wrapText="1"/>
    </xf>
    <xf numFmtId="0" fontId="7" fillId="11" borderId="8" xfId="6" applyFont="1" applyFill="1" applyBorder="1" applyAlignment="1">
      <alignment horizontal="center" vertical="center" wrapText="1"/>
    </xf>
    <xf numFmtId="0" fontId="7" fillId="3" borderId="8" xfId="2" quotePrefix="1" applyFont="1" applyFill="1" applyBorder="1" applyAlignment="1">
      <alignment horizontal="center" vertical="center" wrapText="1"/>
    </xf>
    <xf numFmtId="0" fontId="7" fillId="12" borderId="7" xfId="6" applyFont="1" applyFill="1" applyBorder="1" applyAlignment="1">
      <alignment horizontal="center" vertical="center" wrapText="1"/>
    </xf>
    <xf numFmtId="0" fontId="9" fillId="3" borderId="1" xfId="9" applyFont="1" applyFill="1" applyBorder="1" applyAlignment="1" applyProtection="1">
      <alignment horizontal="center" vertical="center"/>
    </xf>
    <xf numFmtId="0" fontId="9" fillId="0" borderId="1" xfId="9" applyFont="1" applyBorder="1" applyAlignment="1" applyProtection="1">
      <alignment horizont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13" borderId="7" xfId="6" applyFont="1" applyFill="1" applyBorder="1" applyAlignment="1">
      <alignment horizontal="center" vertical="center" wrapText="1"/>
    </xf>
    <xf numFmtId="0" fontId="7" fillId="13" borderId="1" xfId="6" applyFont="1" applyFill="1" applyBorder="1" applyAlignment="1">
      <alignment horizontal="center" vertical="center" wrapText="1"/>
    </xf>
    <xf numFmtId="0" fontId="7" fillId="13" borderId="8" xfId="6" applyFont="1" applyFill="1" applyBorder="1" applyAlignment="1">
      <alignment horizontal="center" vertical="center" wrapText="1"/>
    </xf>
    <xf numFmtId="0" fontId="7" fillId="3" borderId="7" xfId="0" quotePrefix="1" applyFont="1" applyFill="1" applyBorder="1" applyAlignment="1">
      <alignment horizontal="center" vertical="center" wrapText="1"/>
    </xf>
    <xf numFmtId="0" fontId="7" fillId="3" borderId="7" xfId="6" applyFont="1" applyFill="1" applyBorder="1" applyAlignment="1">
      <alignment horizontal="center" vertical="center" wrapText="1"/>
    </xf>
    <xf numFmtId="14" fontId="7" fillId="0" borderId="1" xfId="2" applyNumberFormat="1" applyFont="1" applyFill="1" applyBorder="1" applyAlignment="1">
      <alignment horizontal="center" vertical="center" wrapText="1"/>
    </xf>
    <xf numFmtId="14" fontId="7" fillId="3" borderId="1" xfId="2" applyNumberFormat="1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14" fontId="7" fillId="3" borderId="2" xfId="2" applyNumberFormat="1" applyFont="1" applyFill="1" applyBorder="1" applyAlignment="1">
      <alignment horizontal="center" vertical="center" wrapText="1"/>
    </xf>
    <xf numFmtId="0" fontId="7" fillId="4" borderId="2" xfId="6" applyFont="1" applyFill="1" applyBorder="1" applyAlignment="1">
      <alignment horizontal="center" vertical="center" wrapText="1"/>
    </xf>
    <xf numFmtId="14" fontId="7" fillId="3" borderId="8" xfId="2" applyNumberFormat="1" applyFont="1" applyFill="1" applyBorder="1" applyAlignment="1">
      <alignment horizontal="center" vertical="center" wrapText="1"/>
    </xf>
    <xf numFmtId="0" fontId="7" fillId="4" borderId="8" xfId="6" applyFont="1" applyFill="1" applyBorder="1" applyAlignment="1">
      <alignment horizontal="center" vertical="center" wrapText="1"/>
    </xf>
    <xf numFmtId="0" fontId="7" fillId="3" borderId="7" xfId="3" applyFont="1" applyFill="1" applyBorder="1" applyAlignment="1">
      <alignment horizontal="center" vertical="center" wrapText="1"/>
    </xf>
    <xf numFmtId="3" fontId="7" fillId="3" borderId="7" xfId="6" applyNumberFormat="1" applyFont="1" applyFill="1" applyBorder="1" applyAlignment="1">
      <alignment horizontal="center" vertical="center" wrapText="1"/>
    </xf>
    <xf numFmtId="0" fontId="7" fillId="16" borderId="7" xfId="6" applyFont="1" applyFill="1" applyBorder="1" applyAlignment="1">
      <alignment horizontal="center" vertical="center" wrapText="1"/>
    </xf>
    <xf numFmtId="0" fontId="7" fillId="3" borderId="7" xfId="4" applyFont="1" applyFill="1" applyBorder="1" applyAlignment="1" applyProtection="1">
      <alignment horizontal="center" vertical="center" wrapText="1"/>
    </xf>
    <xf numFmtId="0" fontId="7" fillId="3" borderId="1" xfId="3" applyFont="1" applyFill="1" applyBorder="1" applyAlignment="1">
      <alignment horizontal="center" vertical="center" wrapText="1"/>
    </xf>
    <xf numFmtId="3" fontId="7" fillId="3" borderId="1" xfId="6" applyNumberFormat="1" applyFont="1" applyFill="1" applyBorder="1" applyAlignment="1">
      <alignment horizontal="center" vertical="center" wrapText="1"/>
    </xf>
    <xf numFmtId="0" fontId="7" fillId="3" borderId="1" xfId="4" applyFont="1" applyFill="1" applyBorder="1" applyAlignment="1" applyProtection="1">
      <alignment horizontal="center" vertical="center" wrapText="1"/>
    </xf>
    <xf numFmtId="0" fontId="7" fillId="16" borderId="1" xfId="6" applyFont="1" applyFill="1" applyBorder="1" applyAlignment="1">
      <alignment horizontal="center" vertical="center" wrapText="1"/>
    </xf>
    <xf numFmtId="0" fontId="7" fillId="3" borderId="1" xfId="6" applyNumberFormat="1" applyFont="1" applyFill="1" applyBorder="1" applyAlignment="1">
      <alignment horizontal="center" vertical="center" wrapText="1"/>
    </xf>
    <xf numFmtId="0" fontId="7" fillId="3" borderId="1" xfId="4" applyFont="1" applyFill="1" applyBorder="1" applyAlignment="1" applyProtection="1">
      <alignment horizontal="center" vertical="top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2" xfId="6" applyFont="1" applyFill="1" applyBorder="1" applyAlignment="1">
      <alignment horizontal="center" vertical="center" wrapText="1"/>
    </xf>
    <xf numFmtId="3" fontId="7" fillId="3" borderId="2" xfId="6" applyNumberFormat="1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8" xfId="6" applyFont="1" applyFill="1" applyBorder="1" applyAlignment="1">
      <alignment horizontal="center" vertical="center" wrapText="1"/>
    </xf>
    <xf numFmtId="3" fontId="7" fillId="3" borderId="8" xfId="6" applyNumberFormat="1" applyFont="1" applyFill="1" applyBorder="1" applyAlignment="1">
      <alignment horizontal="center" vertical="center" wrapText="1"/>
    </xf>
    <xf numFmtId="0" fontId="7" fillId="16" borderId="8" xfId="6" applyFont="1" applyFill="1" applyBorder="1" applyAlignment="1">
      <alignment horizontal="center" vertical="center" wrapText="1"/>
    </xf>
    <xf numFmtId="0" fontId="7" fillId="3" borderId="8" xfId="4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11" borderId="4" xfId="6" applyFont="1" applyFill="1" applyBorder="1" applyAlignment="1">
      <alignment horizontal="center" vertical="center" wrapText="1"/>
    </xf>
    <xf numFmtId="0" fontId="7" fillId="3" borderId="5" xfId="0" quotePrefix="1" applyFont="1" applyFill="1" applyBorder="1" applyAlignment="1">
      <alignment horizontal="center" vertical="center" wrapText="1"/>
    </xf>
    <xf numFmtId="0" fontId="7" fillId="3" borderId="2" xfId="0" quotePrefix="1" applyFont="1" applyFill="1" applyBorder="1" applyAlignment="1">
      <alignment horizontal="center" vertical="center" wrapText="1"/>
    </xf>
    <xf numFmtId="0" fontId="7" fillId="3" borderId="8" xfId="0" quotePrefix="1" applyFont="1" applyFill="1" applyBorder="1" applyAlignment="1">
      <alignment horizontal="center" vertical="center" wrapText="1"/>
    </xf>
    <xf numFmtId="0" fontId="7" fillId="3" borderId="4" xfId="0" quotePrefix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15" borderId="1" xfId="6" applyFont="1" applyFill="1" applyBorder="1" applyAlignment="1">
      <alignment horizontal="center" vertical="center" wrapText="1"/>
    </xf>
    <xf numFmtId="0" fontId="9" fillId="0" borderId="0" xfId="0" applyFont="1" applyBorder="1"/>
    <xf numFmtId="0" fontId="9" fillId="3" borderId="0" xfId="0" applyFont="1" applyFill="1" applyBorder="1"/>
    <xf numFmtId="3" fontId="8" fillId="17" borderId="13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9" fillId="3" borderId="1" xfId="9" applyFont="1" applyFill="1" applyBorder="1" applyAlignment="1" applyProtection="1">
      <alignment horizontal="center" vertical="center" wrapText="1"/>
    </xf>
    <xf numFmtId="0" fontId="11" fillId="3" borderId="1" xfId="9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8" fillId="20" borderId="2" xfId="0" applyFont="1" applyFill="1" applyBorder="1" applyAlignment="1">
      <alignment horizontal="center" vertical="center"/>
    </xf>
    <xf numFmtId="0" fontId="8" fillId="20" borderId="2" xfId="0" applyFont="1" applyFill="1" applyBorder="1" applyAlignment="1">
      <alignment horizontal="center" vertical="center" wrapText="1"/>
    </xf>
    <xf numFmtId="0" fontId="8" fillId="20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6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/>
    </xf>
    <xf numFmtId="0" fontId="7" fillId="2" borderId="8" xfId="6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2" fillId="3" borderId="1" xfId="9" applyFont="1" applyFill="1" applyBorder="1" applyAlignment="1" applyProtection="1">
      <alignment horizontal="center" vertical="center" wrapText="1"/>
    </xf>
    <xf numFmtId="0" fontId="7" fillId="0" borderId="8" xfId="9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0" fillId="18" borderId="1" xfId="0" applyFont="1" applyFill="1" applyBorder="1" applyAlignment="1">
      <alignment horizontal="center" vertical="center"/>
    </xf>
    <xf numFmtId="0" fontId="8" fillId="19" borderId="3" xfId="0" applyFont="1" applyFill="1" applyBorder="1" applyAlignment="1">
      <alignment horizontal="center" vertical="center"/>
    </xf>
    <xf numFmtId="0" fontId="8" fillId="19" borderId="6" xfId="0" applyFont="1" applyFill="1" applyBorder="1" applyAlignment="1">
      <alignment horizontal="center" vertical="center"/>
    </xf>
  </cellXfs>
  <cellStyles count="10">
    <cellStyle name="Hipervínculo" xfId="9" builtinId="8"/>
    <cellStyle name="Hipervínculo 2" xfId="1"/>
    <cellStyle name="Hipervínculo 3" xfId="4"/>
    <cellStyle name="Moneda 2" xfId="5"/>
    <cellStyle name="Normal" xfId="0" builtinId="0"/>
    <cellStyle name="Normal 2" xfId="6"/>
    <cellStyle name="Normal 3" xfId="7"/>
    <cellStyle name="Normal 4" xfId="3"/>
    <cellStyle name="Normal_Hoja1" xfId="2"/>
    <cellStyle name="Porcentual 2" xfId="8"/>
  </cellStyles>
  <dxfs count="0"/>
  <tableStyles count="0" defaultTableStyle="TableStyleMedium9" defaultPivotStyle="PivotStyleMedium4"/>
  <colors>
    <mruColors>
      <color rgb="FFBEF8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fsilva@coanil.cl" TargetMode="External"/><Relationship Id="rId299" Type="http://schemas.openxmlformats.org/officeDocument/2006/relationships/hyperlink" Target="mailto:macarenac@rodelillo.cl;" TargetMode="External"/><Relationship Id="rId21" Type="http://schemas.openxmlformats.org/officeDocument/2006/relationships/hyperlink" Target="mailto:pamctrr@gmail.com;" TargetMode="External"/><Relationship Id="rId63" Type="http://schemas.openxmlformats.org/officeDocument/2006/relationships/hyperlink" Target="mailto:uajazmines@coanil.cl" TargetMode="External"/><Relationship Id="rId159" Type="http://schemas.openxmlformats.org/officeDocument/2006/relationships/hyperlink" Target="mailto:opdsanmiguel@gmail.com;" TargetMode="External"/><Relationship Id="rId324" Type="http://schemas.openxmlformats.org/officeDocument/2006/relationships/hyperlink" Target="mailto:inscrim@investigaciones.cl;" TargetMode="External"/><Relationship Id="rId366" Type="http://schemas.openxmlformats.org/officeDocument/2006/relationships/hyperlink" Target="mailto:alcaldia@municipalidadvicuna.cl" TargetMode="External"/><Relationship Id="rId170" Type="http://schemas.openxmlformats.org/officeDocument/2006/relationships/hyperlink" Target="mailto:crieselquijote@gmail.com;" TargetMode="External"/><Relationship Id="rId226" Type="http://schemas.openxmlformats.org/officeDocument/2006/relationships/hyperlink" Target="mailto:ppc.cerronavia@protectora.cl;" TargetMode="External"/><Relationship Id="rId433" Type="http://schemas.openxmlformats.org/officeDocument/2006/relationships/hyperlink" Target="mailto:opd@renca.cl" TargetMode="External"/><Relationship Id="rId268" Type="http://schemas.openxmlformats.org/officeDocument/2006/relationships/hyperlink" Target="mailto:Carlos.quintana@gendarmeria.cl;" TargetMode="External"/><Relationship Id="rId475" Type="http://schemas.openxmlformats.org/officeDocument/2006/relationships/hyperlink" Target="https://www.facebook.com/opd.maipu" TargetMode="External"/><Relationship Id="rId32" Type="http://schemas.openxmlformats.org/officeDocument/2006/relationships/hyperlink" Target="mailto:cepijlapintana@opcion.cl;" TargetMode="External"/><Relationship Id="rId74" Type="http://schemas.openxmlformats.org/officeDocument/2006/relationships/hyperlink" Target="mailto:uaceibos@coanil.cl;" TargetMode="External"/><Relationship Id="rId128" Type="http://schemas.openxmlformats.org/officeDocument/2006/relationships/hyperlink" Target="mailto:ppcsangregorio@rodelillo.cl;" TargetMode="External"/><Relationship Id="rId335" Type="http://schemas.openxmlformats.org/officeDocument/2006/relationships/hyperlink" Target="mailto:alcaldia@lobarnechea.cl;" TargetMode="External"/><Relationship Id="rId377" Type="http://schemas.openxmlformats.org/officeDocument/2006/relationships/hyperlink" Target="https://www.facebook.com/pages/OPD-Chillan/640870422672746?fref=ts" TargetMode="External"/><Relationship Id="rId5" Type="http://schemas.openxmlformats.org/officeDocument/2006/relationships/hyperlink" Target="mailto:aldeamisamigos@yahoo.es;" TargetMode="External"/><Relationship Id="rId181" Type="http://schemas.openxmlformats.org/officeDocument/2006/relationships/hyperlink" Target="mailto:onggrada@gmail.com;" TargetMode="External"/><Relationship Id="rId237" Type="http://schemas.openxmlformats.org/officeDocument/2006/relationships/hyperlink" Target="mailto:ppcamanecer@corporacionideco.cl;" TargetMode="External"/><Relationship Id="rId402" Type="http://schemas.openxmlformats.org/officeDocument/2006/relationships/hyperlink" Target="mailto:opdsannicolasportezuelo@gmail.com" TargetMode="External"/><Relationship Id="rId279" Type="http://schemas.openxmlformats.org/officeDocument/2006/relationships/hyperlink" Target="mailto:smercado@fundaciondonbosco.cl;" TargetMode="External"/><Relationship Id="rId444" Type="http://schemas.openxmlformats.org/officeDocument/2006/relationships/hyperlink" Target="mailto:karens.espinoza.r@gmail.com" TargetMode="External"/><Relationship Id="rId486" Type="http://schemas.openxmlformats.org/officeDocument/2006/relationships/hyperlink" Target="mailto:gmagallanes@interior.gov.cl" TargetMode="External"/><Relationship Id="rId43" Type="http://schemas.openxmlformats.org/officeDocument/2006/relationships/hyperlink" Target="mailto:ppclobarnechea@gmail.com;" TargetMode="External"/><Relationship Id="rId139" Type="http://schemas.openxmlformats.org/officeDocument/2006/relationships/hyperlink" Target="mailto:quintanormal@rodelillo.cl;" TargetMode="External"/><Relationship Id="rId290" Type="http://schemas.openxmlformats.org/officeDocument/2006/relationships/hyperlink" Target="mailto:cruiz@corpcolina.cl;" TargetMode="External"/><Relationship Id="rId304" Type="http://schemas.openxmlformats.org/officeDocument/2006/relationships/hyperlink" Target="mailto:macarenac@rodelillo.cl;" TargetMode="External"/><Relationship Id="rId346" Type="http://schemas.openxmlformats.org/officeDocument/2006/relationships/hyperlink" Target="mailto:mcongregacion@gmail.com;" TargetMode="External"/><Relationship Id="rId388" Type="http://schemas.openxmlformats.org/officeDocument/2006/relationships/hyperlink" Target="mailto:municipalidad@nuevaimperial.cl" TargetMode="External"/><Relationship Id="rId85" Type="http://schemas.openxmlformats.org/officeDocument/2006/relationships/hyperlink" Target="mailto:nuvia.caro@sename.cl;" TargetMode="External"/><Relationship Id="rId150" Type="http://schemas.openxmlformats.org/officeDocument/2006/relationships/hyperlink" Target="mailto:cepijnunoa@opcion.cl" TargetMode="External"/><Relationship Id="rId192" Type="http://schemas.openxmlformats.org/officeDocument/2006/relationships/hyperlink" Target="mailto:opdsanbernardo@gmail.com" TargetMode="External"/><Relationship Id="rId206" Type="http://schemas.openxmlformats.org/officeDocument/2006/relationships/hyperlink" Target="mailto:piesector2@gmail.com;" TargetMode="External"/><Relationship Id="rId413" Type="http://schemas.openxmlformats.org/officeDocument/2006/relationships/hyperlink" Target="mailto:rrozas@muniporvenir.cl" TargetMode="External"/><Relationship Id="rId248" Type="http://schemas.openxmlformats.org/officeDocument/2006/relationships/hyperlink" Target="mailto:jorgeale@adra.cl;" TargetMode="External"/><Relationship Id="rId455" Type="http://schemas.openxmlformats.org/officeDocument/2006/relationships/hyperlink" Target="mailto:opdsjavierva@gmail.com" TargetMode="External"/><Relationship Id="rId497" Type="http://schemas.openxmlformats.org/officeDocument/2006/relationships/hyperlink" Target="mailto:opd@penco.cl" TargetMode="External"/><Relationship Id="rId12" Type="http://schemas.openxmlformats.org/officeDocument/2006/relationships/hyperlink" Target="mailto:mcastillo@mph.cl;" TargetMode="External"/><Relationship Id="rId108" Type="http://schemas.openxmlformats.org/officeDocument/2006/relationships/hyperlink" Target="mailto:hogarrefugio@gmail.com;" TargetMode="External"/><Relationship Id="rId315" Type="http://schemas.openxmlformats.org/officeDocument/2006/relationships/hyperlink" Target="mailto:pvargas@corporacionlampa.cl;" TargetMode="External"/><Relationship Id="rId357" Type="http://schemas.openxmlformats.org/officeDocument/2006/relationships/hyperlink" Target="mailto:hellenkeller50@yahoo.es;" TargetMode="External"/><Relationship Id="rId54" Type="http://schemas.openxmlformats.org/officeDocument/2006/relationships/hyperlink" Target="mailto:cenimsanbernardo@fundacionmicasa.cl;" TargetMode="External"/><Relationship Id="rId96" Type="http://schemas.openxmlformats.org/officeDocument/2006/relationships/hyperlink" Target="mailto:faedemsantiagofundaciondem2009@gmail.com" TargetMode="External"/><Relationship Id="rId161" Type="http://schemas.openxmlformats.org/officeDocument/2006/relationships/hyperlink" Target="mailto:piesantiago@gmail.com;" TargetMode="External"/><Relationship Id="rId217" Type="http://schemas.openxmlformats.org/officeDocument/2006/relationships/hyperlink" Target="mailto:hogarsanfranciscoderegis@gmail.com;" TargetMode="External"/><Relationship Id="rId399" Type="http://schemas.openxmlformats.org/officeDocument/2006/relationships/hyperlink" Target="mailto:alcaldia@quillon.cl" TargetMode="External"/><Relationship Id="rId259" Type="http://schemas.openxmlformats.org/officeDocument/2006/relationships/hyperlink" Target="mailto:maipu@eltrampolin.cl;" TargetMode="External"/><Relationship Id="rId424" Type="http://schemas.openxmlformats.org/officeDocument/2006/relationships/hyperlink" Target="mailto:opdcartagena@gmail.com" TargetMode="External"/><Relationship Id="rId466" Type="http://schemas.openxmlformats.org/officeDocument/2006/relationships/hyperlink" Target="mailto:alcaldia@imfreirina.cl" TargetMode="External"/><Relationship Id="rId23" Type="http://schemas.openxmlformats.org/officeDocument/2006/relationships/hyperlink" Target="mailto:amonjes@opcion.cl;" TargetMode="External"/><Relationship Id="rId119" Type="http://schemas.openxmlformats.org/officeDocument/2006/relationships/hyperlink" Target="mailto:ppcmarialuisabombal@opcion.cl;" TargetMode="External"/><Relationship Id="rId270" Type="http://schemas.openxmlformats.org/officeDocument/2006/relationships/hyperlink" Target="mailto:hogarquillahua@yahoo.es" TargetMode="External"/><Relationship Id="rId326" Type="http://schemas.openxmlformats.org/officeDocument/2006/relationships/hyperlink" Target="mailto:raices@tie.cl" TargetMode="External"/><Relationship Id="rId65" Type="http://schemas.openxmlformats.org/officeDocument/2006/relationships/hyperlink" Target="mailto:aldeamisamigos@yahoo.es;" TargetMode="External"/><Relationship Id="rId130" Type="http://schemas.openxmlformats.org/officeDocument/2006/relationships/hyperlink" Target="mailto:pibmaipu@protectora.cl;" TargetMode="External"/><Relationship Id="rId368" Type="http://schemas.openxmlformats.org/officeDocument/2006/relationships/hyperlink" Target="https://www.facebook.com/opdpuntaarenas" TargetMode="External"/><Relationship Id="rId172" Type="http://schemas.openxmlformats.org/officeDocument/2006/relationships/hyperlink" Target="mailto:cepijlaflorida@opcion.cl;" TargetMode="External"/><Relationship Id="rId228" Type="http://schemas.openxmlformats.org/officeDocument/2006/relationships/hyperlink" Target="mailto:direccionclstgo@fundacionlauravicuna.cl;" TargetMode="External"/><Relationship Id="rId435" Type="http://schemas.openxmlformats.org/officeDocument/2006/relationships/hyperlink" Target="mailto:opdllanquihue@gmail.com" TargetMode="External"/><Relationship Id="rId477" Type="http://schemas.openxmlformats.org/officeDocument/2006/relationships/hyperlink" Target="mailto:dideco@putaendo.cl" TargetMode="External"/><Relationship Id="rId281" Type="http://schemas.openxmlformats.org/officeDocument/2006/relationships/hyperlink" Target="mailto:smercado@fundaciondonbosco.cl;" TargetMode="External"/><Relationship Id="rId337" Type="http://schemas.openxmlformats.org/officeDocument/2006/relationships/hyperlink" Target="mailto:Carlos.quintana@gendarmeria.cl;" TargetMode="External"/><Relationship Id="rId34" Type="http://schemas.openxmlformats.org/officeDocument/2006/relationships/hyperlink" Target="mailto:cepijsantiago@opcion.cl;" TargetMode="External"/><Relationship Id="rId76" Type="http://schemas.openxmlformats.org/officeDocument/2006/relationships/hyperlink" Target="mailto:caidlagranja@gmail.com;" TargetMode="External"/><Relationship Id="rId141" Type="http://schemas.openxmlformats.org/officeDocument/2006/relationships/hyperlink" Target="mailto:ppccolina@gmail.com;" TargetMode="External"/><Relationship Id="rId379" Type="http://schemas.openxmlformats.org/officeDocument/2006/relationships/hyperlink" Target="mailto:ekrause@losangeles.cl" TargetMode="External"/><Relationship Id="rId7" Type="http://schemas.openxmlformats.org/officeDocument/2006/relationships/hyperlink" Target="mailto:direccion@ongrenuevo.cl;" TargetMode="External"/><Relationship Id="rId183" Type="http://schemas.openxmlformats.org/officeDocument/2006/relationships/hyperlink" Target="mailto:cperegacito@regazo.cl;" TargetMode="External"/><Relationship Id="rId239" Type="http://schemas.openxmlformats.org/officeDocument/2006/relationships/hyperlink" Target="mailto:gsoto@fundacionsanjose.cl" TargetMode="External"/><Relationship Id="rId390" Type="http://schemas.openxmlformats.org/officeDocument/2006/relationships/hyperlink" Target="mailto:saguilera@vilcun.cl" TargetMode="External"/><Relationship Id="rId404" Type="http://schemas.openxmlformats.org/officeDocument/2006/relationships/hyperlink" Target="mailto:municipalidadsannicolas@hotmail.com" TargetMode="External"/><Relationship Id="rId446" Type="http://schemas.openxmlformats.org/officeDocument/2006/relationships/hyperlink" Target="mailto:izquierdougarte@gmail.com" TargetMode="External"/><Relationship Id="rId250" Type="http://schemas.openxmlformats.org/officeDocument/2006/relationships/hyperlink" Target="mailto:mcongregacion@gmail.com;" TargetMode="External"/><Relationship Id="rId292" Type="http://schemas.openxmlformats.org/officeDocument/2006/relationships/hyperlink" Target="mailto:alcaldia@mlagranja.cl;" TargetMode="External"/><Relationship Id="rId306" Type="http://schemas.openxmlformats.org/officeDocument/2006/relationships/hyperlink" Target="mailto:hnkoinomadelfia@hotmail.com;" TargetMode="External"/><Relationship Id="rId488" Type="http://schemas.openxmlformats.org/officeDocument/2006/relationships/hyperlink" Target="mailto:opd@munifrutillar.cl" TargetMode="External"/><Relationship Id="rId24" Type="http://schemas.openxmlformats.org/officeDocument/2006/relationships/hyperlink" Target="mailto:veronica.escobar@coanil.cl;" TargetMode="External"/><Relationship Id="rId45" Type="http://schemas.openxmlformats.org/officeDocument/2006/relationships/hyperlink" Target="mailto:opdsanjoaquin@gmail.com;" TargetMode="External"/><Relationship Id="rId66" Type="http://schemas.openxmlformats.org/officeDocument/2006/relationships/hyperlink" Target="mailto:ctsanvicente@fundacionparentesis.cl" TargetMode="External"/><Relationship Id="rId87" Type="http://schemas.openxmlformats.org/officeDocument/2006/relationships/hyperlink" Target="mailto:pecrecoleta@achnu.cl;" TargetMode="External"/><Relationship Id="rId110" Type="http://schemas.openxmlformats.org/officeDocument/2006/relationships/hyperlink" Target="mailto:adrachile@adra.cl" TargetMode="External"/><Relationship Id="rId131" Type="http://schemas.openxmlformats.org/officeDocument/2006/relationships/hyperlink" Target="mailto:ppcsimonbolivar@rodelillo.cl;" TargetMode="External"/><Relationship Id="rId327" Type="http://schemas.openxmlformats.org/officeDocument/2006/relationships/hyperlink" Target="mailto:miriamaguileras@hotmail.com;" TargetMode="External"/><Relationship Id="rId348" Type="http://schemas.openxmlformats.org/officeDocument/2006/relationships/hyperlink" Target="mailto:fargomaniz@fundacionlauravicuna.cl;" TargetMode="External"/><Relationship Id="rId369" Type="http://schemas.openxmlformats.org/officeDocument/2006/relationships/hyperlink" Target="mailto:administracion@fundacionesperanza.cl" TargetMode="External"/><Relationship Id="rId152" Type="http://schemas.openxmlformats.org/officeDocument/2006/relationships/hyperlink" Target="mailto:opdquilicura@gmail.com" TargetMode="External"/><Relationship Id="rId173" Type="http://schemas.openxmlformats.org/officeDocument/2006/relationships/hyperlink" Target="mailto:pietalagantesedej@gmail.com" TargetMode="External"/><Relationship Id="rId194" Type="http://schemas.openxmlformats.org/officeDocument/2006/relationships/hyperlink" Target="mailto:mrivera@hogardecristo.cl;" TargetMode="External"/><Relationship Id="rId208" Type="http://schemas.openxmlformats.org/officeDocument/2006/relationships/hyperlink" Target="mailto:jldiaz@protectora.cl" TargetMode="External"/><Relationship Id="rId229" Type="http://schemas.openxmlformats.org/officeDocument/2006/relationships/hyperlink" Target="mailto:psclaudiofigueroa@gmail.com;" TargetMode="External"/><Relationship Id="rId380" Type="http://schemas.openxmlformats.org/officeDocument/2006/relationships/hyperlink" Target="mailto:szarzar@municipalidadchillan.cl" TargetMode="External"/><Relationship Id="rId415" Type="http://schemas.openxmlformats.org/officeDocument/2006/relationships/hyperlink" Target="mailto:casadelafamilia@munizapallar.cl" TargetMode="External"/><Relationship Id="rId436" Type="http://schemas.openxmlformats.org/officeDocument/2006/relationships/hyperlink" Target="mailto:opddepenaflor@gmail.com" TargetMode="External"/><Relationship Id="rId457" Type="http://schemas.openxmlformats.org/officeDocument/2006/relationships/hyperlink" Target="mailto:opdfreirina@gmail.com" TargetMode="External"/><Relationship Id="rId240" Type="http://schemas.openxmlformats.org/officeDocument/2006/relationships/hyperlink" Target="mailto:casadelamujer@hotmail.com" TargetMode="External"/><Relationship Id="rId261" Type="http://schemas.openxmlformats.org/officeDocument/2006/relationships/hyperlink" Target="mailto:agana@ironetchile.cl;" TargetMode="External"/><Relationship Id="rId478" Type="http://schemas.openxmlformats.org/officeDocument/2006/relationships/hyperlink" Target="mailto:ccordinacionopdmalloa@gmail.com" TargetMode="External"/><Relationship Id="rId499" Type="http://schemas.openxmlformats.org/officeDocument/2006/relationships/printerSettings" Target="../printerSettings/printerSettings1.bin"/><Relationship Id="rId14" Type="http://schemas.openxmlformats.org/officeDocument/2006/relationships/hyperlink" Target="mailto:opdsanramon@gmail.com" TargetMode="External"/><Relationship Id="rId35" Type="http://schemas.openxmlformats.org/officeDocument/2006/relationships/hyperlink" Target="mailto:rtransitoria@corporacionideco.cl;" TargetMode="External"/><Relationship Id="rId56" Type="http://schemas.openxmlformats.org/officeDocument/2006/relationships/hyperlink" Target="mailto:dammelipilla@opcion.cl;" TargetMode="External"/><Relationship Id="rId77" Type="http://schemas.openxmlformats.org/officeDocument/2006/relationships/hyperlink" Target="mailto:pie24hrs.pnte@hotmail.com;" TargetMode="External"/><Relationship Id="rId100" Type="http://schemas.openxmlformats.org/officeDocument/2006/relationships/hyperlink" Target="mailto:pibhuechuraba@protectora.cl" TargetMode="External"/><Relationship Id="rId282" Type="http://schemas.openxmlformats.org/officeDocument/2006/relationships/hyperlink" Target="mailto:corporacion@chasqui.cl;" TargetMode="External"/><Relationship Id="rId317" Type="http://schemas.openxmlformats.org/officeDocument/2006/relationships/hyperlink" Target="mailto:cristinaruiz@ongsurcos.cl;" TargetMode="External"/><Relationship Id="rId338" Type="http://schemas.openxmlformats.org/officeDocument/2006/relationships/hyperlink" Target="mailto:begana@fundacionsanjose.cl" TargetMode="External"/><Relationship Id="rId359" Type="http://schemas.openxmlformats.org/officeDocument/2006/relationships/hyperlink" Target="mailto:corporacion.carloscasanueva@gmail.com" TargetMode="External"/><Relationship Id="rId8" Type="http://schemas.openxmlformats.org/officeDocument/2006/relationships/hyperlink" Target="mailto:direccion@ongrenuevo.cl;" TargetMode="External"/><Relationship Id="rId98" Type="http://schemas.openxmlformats.org/officeDocument/2006/relationships/hyperlink" Target="mailto:mjpizarro@fundaciondonbosco.cl;" TargetMode="External"/><Relationship Id="rId121" Type="http://schemas.openxmlformats.org/officeDocument/2006/relationships/hyperlink" Target="mailto:faerecoleta@opcion.cl" TargetMode="External"/><Relationship Id="rId142" Type="http://schemas.openxmlformats.org/officeDocument/2006/relationships/hyperlink" Target="mailto:edupaula.cn@terra.cl" TargetMode="External"/><Relationship Id="rId163" Type="http://schemas.openxmlformats.org/officeDocument/2006/relationships/hyperlink" Target="mailto:opdmacul@gmail.com;" TargetMode="External"/><Relationship Id="rId184" Type="http://schemas.openxmlformats.org/officeDocument/2006/relationships/hyperlink" Target="mailto:palbornoz@protectora.cl;" TargetMode="External"/><Relationship Id="rId219" Type="http://schemas.openxmlformats.org/officeDocument/2006/relationships/hyperlink" Target="mailto:cenimlampa@fundacionmicasa.cl;" TargetMode="External"/><Relationship Id="rId370" Type="http://schemas.openxmlformats.org/officeDocument/2006/relationships/hyperlink" Target="mailto:pgonzalez@caldera.cl" TargetMode="External"/><Relationship Id="rId391" Type="http://schemas.openxmlformats.org/officeDocument/2006/relationships/hyperlink" Target="mailto:carolina.solis@mpirque.cl" TargetMode="External"/><Relationship Id="rId405" Type="http://schemas.openxmlformats.org/officeDocument/2006/relationships/hyperlink" Target="mailto:Vh.figueroa@penco.cl" TargetMode="External"/><Relationship Id="rId426" Type="http://schemas.openxmlformats.org/officeDocument/2006/relationships/hyperlink" Target="mailto:opdquinta@gmail.com" TargetMode="External"/><Relationship Id="rId447" Type="http://schemas.openxmlformats.org/officeDocument/2006/relationships/hyperlink" Target="mailto:mbeitia@interior.gov.cl" TargetMode="External"/><Relationship Id="rId230" Type="http://schemas.openxmlformats.org/officeDocument/2006/relationships/hyperlink" Target="mailto:dirdammaipunorte@codeni.cl" TargetMode="External"/><Relationship Id="rId251" Type="http://schemas.openxmlformats.org/officeDocument/2006/relationships/hyperlink" Target="mailto:maipu@eltrampolin.cl;" TargetMode="External"/><Relationship Id="rId468" Type="http://schemas.openxmlformats.org/officeDocument/2006/relationships/hyperlink" Target="mailto:izavala@diegodalmagro.cl" TargetMode="External"/><Relationship Id="rId489" Type="http://schemas.openxmlformats.org/officeDocument/2006/relationships/hyperlink" Target="mailto:opdaysen@puertoaysen.cl" TargetMode="External"/><Relationship Id="rId25" Type="http://schemas.openxmlformats.org/officeDocument/2006/relationships/hyperlink" Target="mailto:cenimpaine@fundacionmicasa.cl;" TargetMode="External"/><Relationship Id="rId46" Type="http://schemas.openxmlformats.org/officeDocument/2006/relationships/hyperlink" Target="mailto:fparra@hogardecristo.cl;" TargetMode="External"/><Relationship Id="rId67" Type="http://schemas.openxmlformats.org/officeDocument/2006/relationships/hyperlink" Target="mailto:csoto@rodelillo.cl;" TargetMode="External"/><Relationship Id="rId272" Type="http://schemas.openxmlformats.org/officeDocument/2006/relationships/hyperlink" Target="mailto:patricio.labra@serpajchile.cl;" TargetMode="External"/><Relationship Id="rId293" Type="http://schemas.openxmlformats.org/officeDocument/2006/relationships/hyperlink" Target="mailto:alcaldesa@munistgo.cl;" TargetMode="External"/><Relationship Id="rId307" Type="http://schemas.openxmlformats.org/officeDocument/2006/relationships/hyperlink" Target="mailto:corporacionchileamerica@gmail.com;" TargetMode="External"/><Relationship Id="rId328" Type="http://schemas.openxmlformats.org/officeDocument/2006/relationships/hyperlink" Target="mailto:alcaldia@loprado.cl;" TargetMode="External"/><Relationship Id="rId349" Type="http://schemas.openxmlformats.org/officeDocument/2006/relationships/hyperlink" Target="mailto:fargomaniz@fundacionlauravicuna.cl;" TargetMode="External"/><Relationship Id="rId88" Type="http://schemas.openxmlformats.org/officeDocument/2006/relationships/hyperlink" Target="mailto:piepuentealtooriente@gmail.com;" TargetMode="External"/><Relationship Id="rId111" Type="http://schemas.openxmlformats.org/officeDocument/2006/relationships/hyperlink" Target="mailto:hellenkeller50@yahoo.es;" TargetMode="External"/><Relationship Id="rId132" Type="http://schemas.openxmlformats.org/officeDocument/2006/relationships/hyperlink" Target="mailto:ppcmariajose@rodelillo.cl;" TargetMode="External"/><Relationship Id="rId153" Type="http://schemas.openxmlformats.org/officeDocument/2006/relationships/hyperlink" Target="mailto:caranda@corporacionideco.cl;" TargetMode="External"/><Relationship Id="rId174" Type="http://schemas.openxmlformats.org/officeDocument/2006/relationships/hyperlink" Target="mailto:plazcano@nunoa.cl" TargetMode="External"/><Relationship Id="rId195" Type="http://schemas.openxmlformats.org/officeDocument/2006/relationships/hyperlink" Target="mailto:fparra@hogardecristo.cl;" TargetMode="External"/><Relationship Id="rId209" Type="http://schemas.openxmlformats.org/officeDocument/2006/relationships/hyperlink" Target="mailto:ccifuentes@protectora.cl" TargetMode="External"/><Relationship Id="rId360" Type="http://schemas.openxmlformats.org/officeDocument/2006/relationships/hyperlink" Target="mailto:corporacion.carloscasanueva@gmail.com" TargetMode="External"/><Relationship Id="rId381" Type="http://schemas.openxmlformats.org/officeDocument/2006/relationships/hyperlink" Target="mailto:alcaldemauricioalarcon@gmail.com" TargetMode="External"/><Relationship Id="rId416" Type="http://schemas.openxmlformats.org/officeDocument/2006/relationships/hyperlink" Target="mailto:altodel@123mail.cl" TargetMode="External"/><Relationship Id="rId220" Type="http://schemas.openxmlformats.org/officeDocument/2006/relationships/hyperlink" Target="mailto:ppfsanmarcos@protectora.cl;" TargetMode="External"/><Relationship Id="rId241" Type="http://schemas.openxmlformats.org/officeDocument/2006/relationships/hyperlink" Target="mailto:raices@tie.cl" TargetMode="External"/><Relationship Id="rId437" Type="http://schemas.openxmlformats.org/officeDocument/2006/relationships/hyperlink" Target="mailto:carlahormazabal@munitirua.com" TargetMode="External"/><Relationship Id="rId458" Type="http://schemas.openxmlformats.org/officeDocument/2006/relationships/hyperlink" Target="mailto:marianella.vega@laserena.cl" TargetMode="External"/><Relationship Id="rId479" Type="http://schemas.openxmlformats.org/officeDocument/2006/relationships/hyperlink" Target="mailto:opdromeral@gmail.com" TargetMode="External"/><Relationship Id="rId15" Type="http://schemas.openxmlformats.org/officeDocument/2006/relationships/hyperlink" Target="mailto:corporacionchileamerica@gmail.com;" TargetMode="External"/><Relationship Id="rId36" Type="http://schemas.openxmlformats.org/officeDocument/2006/relationships/hyperlink" Target="mailto:opdcnavia@gmail.com;" TargetMode="External"/><Relationship Id="rId57" Type="http://schemas.openxmlformats.org/officeDocument/2006/relationships/hyperlink" Target="mailto:damlapintana@achnu.cl" TargetMode="External"/><Relationship Id="rId262" Type="http://schemas.openxmlformats.org/officeDocument/2006/relationships/hyperlink" Target="mailto:agana@ironetchile.cl;" TargetMode="External"/><Relationship Id="rId283" Type="http://schemas.openxmlformats.org/officeDocument/2006/relationships/hyperlink" Target="mailto:corporacion@chasqui.cl;" TargetMode="External"/><Relationship Id="rId318" Type="http://schemas.openxmlformats.org/officeDocument/2006/relationships/hyperlink" Target="mailto:alcalde@msramon.cl;" TargetMode="External"/><Relationship Id="rId339" Type="http://schemas.openxmlformats.org/officeDocument/2006/relationships/hyperlink" Target="mailto:begana@fundacionsanjose.cl" TargetMode="External"/><Relationship Id="rId490" Type="http://schemas.openxmlformats.org/officeDocument/2006/relationships/hyperlink" Target="mailto:yasnariverasoto@hotmail.com" TargetMode="External"/><Relationship Id="rId78" Type="http://schemas.openxmlformats.org/officeDocument/2006/relationships/hyperlink" Target="mailto:pibrecoleta@corporacionideco.cl;" TargetMode="External"/><Relationship Id="rId99" Type="http://schemas.openxmlformats.org/officeDocument/2006/relationships/hyperlink" Target="mailto:prmchacabuco@gmail.com;" TargetMode="External"/><Relationship Id="rId101" Type="http://schemas.openxmlformats.org/officeDocument/2006/relationships/hyperlink" Target="mailto:pibrecoleta@protectora.cl" TargetMode="External"/><Relationship Id="rId122" Type="http://schemas.openxmlformats.org/officeDocument/2006/relationships/hyperlink" Target="mailto:pibsanjoaquin@gmail.com;" TargetMode="External"/><Relationship Id="rId143" Type="http://schemas.openxmlformats.org/officeDocument/2006/relationships/hyperlink" Target="mailto:ppcchicosdebarrio@chasqui.cl;" TargetMode="External"/><Relationship Id="rId164" Type="http://schemas.openxmlformats.org/officeDocument/2006/relationships/hyperlink" Target="mailto:opdlapintana@gmail.com;" TargetMode="External"/><Relationship Id="rId185" Type="http://schemas.openxmlformats.org/officeDocument/2006/relationships/hyperlink" Target="mailto:arojasmonje@hotmail.com" TargetMode="External"/><Relationship Id="rId350" Type="http://schemas.openxmlformats.org/officeDocument/2006/relationships/hyperlink" Target="mailto:diego.vergara@paine.cl;" TargetMode="External"/><Relationship Id="rId371" Type="http://schemas.openxmlformats.org/officeDocument/2006/relationships/hyperlink" Target="mailto:cristian.tapia@vallenar.cl" TargetMode="External"/><Relationship Id="rId406" Type="http://schemas.openxmlformats.org/officeDocument/2006/relationships/hyperlink" Target="mailto:opd.puren.lossauces@gmail.com" TargetMode="External"/><Relationship Id="rId9" Type="http://schemas.openxmlformats.org/officeDocument/2006/relationships/hyperlink" Target="mailto:cepijrenca@opcion.cl;" TargetMode="External"/><Relationship Id="rId210" Type="http://schemas.openxmlformats.org/officeDocument/2006/relationships/hyperlink" Target="mailto:ctobar@protectora.cl" TargetMode="External"/><Relationship Id="rId392" Type="http://schemas.openxmlformats.org/officeDocument/2006/relationships/hyperlink" Target="mailto:opdvilcun@gmail.com" TargetMode="External"/><Relationship Id="rId427" Type="http://schemas.openxmlformats.org/officeDocument/2006/relationships/hyperlink" Target="mailto:nataliabascunan@pichidegua.cl" TargetMode="External"/><Relationship Id="rId448" Type="http://schemas.openxmlformats.org/officeDocument/2006/relationships/hyperlink" Target="mailto:opdmejillones@mejillones.cl" TargetMode="External"/><Relationship Id="rId469" Type="http://schemas.openxmlformats.org/officeDocument/2006/relationships/hyperlink" Target="mailto:alcaldia@munisanfernando.com" TargetMode="External"/><Relationship Id="rId26" Type="http://schemas.openxmlformats.org/officeDocument/2006/relationships/hyperlink" Target="mailto:pdcpuentealto@gmail.com;" TargetMode="External"/><Relationship Id="rId231" Type="http://schemas.openxmlformats.org/officeDocument/2006/relationships/hyperlink" Target="mailto:casapre@yahoo.com.ar" TargetMode="External"/><Relationship Id="rId252" Type="http://schemas.openxmlformats.org/officeDocument/2006/relationships/hyperlink" Target="mailto:maipu@eltrampolin.cl;" TargetMode="External"/><Relationship Id="rId273" Type="http://schemas.openxmlformats.org/officeDocument/2006/relationships/hyperlink" Target="mailto:incavincav@yahoo.com;" TargetMode="External"/><Relationship Id="rId294" Type="http://schemas.openxmlformats.org/officeDocument/2006/relationships/hyperlink" Target="mailto:alcaldecuadrado@huechuraba.cl;" TargetMode="External"/><Relationship Id="rId308" Type="http://schemas.openxmlformats.org/officeDocument/2006/relationships/hyperlink" Target="mailto:chilederecho@gmail.com" TargetMode="External"/><Relationship Id="rId329" Type="http://schemas.openxmlformats.org/officeDocument/2006/relationships/hyperlink" Target="mailto:alcaldia@sanmiguel.cl;" TargetMode="External"/><Relationship Id="rId480" Type="http://schemas.openxmlformats.org/officeDocument/2006/relationships/hyperlink" Target="mailto:roxana.rifo@munichue.cl" TargetMode="External"/><Relationship Id="rId47" Type="http://schemas.openxmlformats.org/officeDocument/2006/relationships/hyperlink" Target="mailto:mrivera@hogardecristo.cl;" TargetMode="External"/><Relationship Id="rId68" Type="http://schemas.openxmlformats.org/officeDocument/2006/relationships/hyperlink" Target="mailto:opdcolina@gmail.com;" TargetMode="External"/><Relationship Id="rId89" Type="http://schemas.openxmlformats.org/officeDocument/2006/relationships/hyperlink" Target="mailto:pie24penalolen@opcion.cl" TargetMode="External"/><Relationship Id="rId112" Type="http://schemas.openxmlformats.org/officeDocument/2006/relationships/hyperlink" Target="mailto:ppcelbosque@yahoo.cl" TargetMode="External"/><Relationship Id="rId133" Type="http://schemas.openxmlformats.org/officeDocument/2006/relationships/hyperlink" Target="mailto:david.covarrubias@serpajchile.cl" TargetMode="External"/><Relationship Id="rId154" Type="http://schemas.openxmlformats.org/officeDocument/2006/relationships/hyperlink" Target="mailto:ppfloprado@opcion.cl;" TargetMode="External"/><Relationship Id="rId175" Type="http://schemas.openxmlformats.org/officeDocument/2006/relationships/hyperlink" Target="mailto:opdmaipu@gmail.com;" TargetMode="External"/><Relationship Id="rId340" Type="http://schemas.openxmlformats.org/officeDocument/2006/relationships/hyperlink" Target="mailto:mcongregacion@gmail.com;" TargetMode="External"/><Relationship Id="rId361" Type="http://schemas.openxmlformats.org/officeDocument/2006/relationships/hyperlink" Target="mailto:alcaldia@caleradetango.net" TargetMode="External"/><Relationship Id="rId196" Type="http://schemas.openxmlformats.org/officeDocument/2006/relationships/hyperlink" Target="mailto:hnkoinomadelfia@hotmail.com;" TargetMode="External"/><Relationship Id="rId200" Type="http://schemas.openxmlformats.org/officeDocument/2006/relationships/hyperlink" Target="mailto:opdcnavia@gmail.com;" TargetMode="External"/><Relationship Id="rId382" Type="http://schemas.openxmlformats.org/officeDocument/2006/relationships/hyperlink" Target="mailto:dgonzalez@chiguayante.cl" TargetMode="External"/><Relationship Id="rId417" Type="http://schemas.openxmlformats.org/officeDocument/2006/relationships/hyperlink" Target="mailto:jocelynrojas@requinoa.cl" TargetMode="External"/><Relationship Id="rId438" Type="http://schemas.openxmlformats.org/officeDocument/2006/relationships/hyperlink" Target="mailto:opdcabrero@gmail.com" TargetMode="External"/><Relationship Id="rId459" Type="http://schemas.openxmlformats.org/officeDocument/2006/relationships/hyperlink" Target="mailto:abogado@municipalidadgraneros.cl" TargetMode="External"/><Relationship Id="rId16" Type="http://schemas.openxmlformats.org/officeDocument/2006/relationships/hyperlink" Target="mailto:contacto@tdesperanza.cl" TargetMode="External"/><Relationship Id="rId221" Type="http://schemas.openxmlformats.org/officeDocument/2006/relationships/hyperlink" Target="mailto:faedemestacioncentral@gmail.com;" TargetMode="External"/><Relationship Id="rId242" Type="http://schemas.openxmlformats.org/officeDocument/2006/relationships/hyperlink" Target="mailto:gerencia@cormumel.cl;" TargetMode="External"/><Relationship Id="rId263" Type="http://schemas.openxmlformats.org/officeDocument/2006/relationships/hyperlink" Target="mailto:fargomaniz@fundacionlauravicuna.cl;" TargetMode="External"/><Relationship Id="rId284" Type="http://schemas.openxmlformats.org/officeDocument/2006/relationships/hyperlink" Target="mailto:corporacion@chasqui.cl;" TargetMode="External"/><Relationship Id="rId319" Type="http://schemas.openxmlformats.org/officeDocument/2006/relationships/hyperlink" Target="mailto:marysanchez.sanjoaquin@gmail.com;" TargetMode="External"/><Relationship Id="rId470" Type="http://schemas.openxmlformats.org/officeDocument/2006/relationships/hyperlink" Target="mailto:adolfoceron@pichidegua.cl" TargetMode="External"/><Relationship Id="rId491" Type="http://schemas.openxmlformats.org/officeDocument/2006/relationships/hyperlink" Target="mailto:opdpitrufquen@gmail.com" TargetMode="External"/><Relationship Id="rId37" Type="http://schemas.openxmlformats.org/officeDocument/2006/relationships/hyperlink" Target="mailto:faedemestacioncentral@gmail.com;" TargetMode="External"/><Relationship Id="rId58" Type="http://schemas.openxmlformats.org/officeDocument/2006/relationships/hyperlink" Target="mailto:mcrojas@sename.cl;" TargetMode="External"/><Relationship Id="rId79" Type="http://schemas.openxmlformats.org/officeDocument/2006/relationships/hyperlink" Target="mailto:piemelipilla@gmail.com;" TargetMode="External"/><Relationship Id="rId102" Type="http://schemas.openxmlformats.org/officeDocument/2006/relationships/hyperlink" Target="mailto:piblapintana@corporacionideco.cl" TargetMode="External"/><Relationship Id="rId123" Type="http://schemas.openxmlformats.org/officeDocument/2006/relationships/hyperlink" Target="mailto:pibct@chasqui.cl;" TargetMode="External"/><Relationship Id="rId144" Type="http://schemas.openxmlformats.org/officeDocument/2006/relationships/hyperlink" Target="mailto:chilederechos@gmail.com" TargetMode="External"/><Relationship Id="rId330" Type="http://schemas.openxmlformats.org/officeDocument/2006/relationships/hyperlink" Target="mailto:sedej.directorio@gmail.com;" TargetMode="External"/><Relationship Id="rId90" Type="http://schemas.openxmlformats.org/officeDocument/2006/relationships/hyperlink" Target="mailto:pie24slbloy@gmail.com" TargetMode="External"/><Relationship Id="rId165" Type="http://schemas.openxmlformats.org/officeDocument/2006/relationships/hyperlink" Target="mailto:opdindependencia@gmail.com;" TargetMode="External"/><Relationship Id="rId186" Type="http://schemas.openxmlformats.org/officeDocument/2006/relationships/hyperlink" Target="mailto:opdtalagante2@gmail.com;" TargetMode="External"/><Relationship Id="rId351" Type="http://schemas.openxmlformats.org/officeDocument/2006/relationships/hyperlink" Target="mailto:luzfontecilla@mariayuda.cl;" TargetMode="External"/><Relationship Id="rId372" Type="http://schemas.openxmlformats.org/officeDocument/2006/relationships/hyperlink" Target="mailto:opdmuniovalle@gmail.com" TargetMode="External"/><Relationship Id="rId393" Type="http://schemas.openxmlformats.org/officeDocument/2006/relationships/hyperlink" Target="mailto:pllanos@galvarinochile.cl" TargetMode="External"/><Relationship Id="rId407" Type="http://schemas.openxmlformats.org/officeDocument/2006/relationships/hyperlink" Target="mailto:opdhuara@gmail.com" TargetMode="External"/><Relationship Id="rId428" Type="http://schemas.openxmlformats.org/officeDocument/2006/relationships/hyperlink" Target="mailto:opdvallenar@gmail.com" TargetMode="External"/><Relationship Id="rId449" Type="http://schemas.openxmlformats.org/officeDocument/2006/relationships/hyperlink" Target="mailto:didecolaunion@yahoo.es" TargetMode="External"/><Relationship Id="rId211" Type="http://schemas.openxmlformats.org/officeDocument/2006/relationships/hyperlink" Target="mailto:karias@protectora.cl" TargetMode="External"/><Relationship Id="rId232" Type="http://schemas.openxmlformats.org/officeDocument/2006/relationships/hyperlink" Target="mailto:ppfconchali@protectora.cl" TargetMode="External"/><Relationship Id="rId253" Type="http://schemas.openxmlformats.org/officeDocument/2006/relationships/hyperlink" Target="mailto:maipu@eltrampolin.cl;" TargetMode="External"/><Relationship Id="rId274" Type="http://schemas.openxmlformats.org/officeDocument/2006/relationships/hyperlink" Target="mailto:gianni_casadei@yahoo.es;" TargetMode="External"/><Relationship Id="rId295" Type="http://schemas.openxmlformats.org/officeDocument/2006/relationships/hyperlink" Target="mailto:corporacion@cristojoven.cl;" TargetMode="External"/><Relationship Id="rId309" Type="http://schemas.openxmlformats.org/officeDocument/2006/relationships/hyperlink" Target="mailto:alcaldia@cerronavia.cl" TargetMode="External"/><Relationship Id="rId460" Type="http://schemas.openxmlformats.org/officeDocument/2006/relationships/hyperlink" Target="mailto:amartinez@quilicura.cl" TargetMode="External"/><Relationship Id="rId481" Type="http://schemas.openxmlformats.org/officeDocument/2006/relationships/hyperlink" Target="mailto:victormunoz@gmail.com" TargetMode="External"/><Relationship Id="rId27" Type="http://schemas.openxmlformats.org/officeDocument/2006/relationships/hyperlink" Target="mailto:pdefundacionleonbloy@gmail.com;" TargetMode="External"/><Relationship Id="rId48" Type="http://schemas.openxmlformats.org/officeDocument/2006/relationships/hyperlink" Target="mailto:opdpenalolen@gmail.com;" TargetMode="External"/><Relationship Id="rId69" Type="http://schemas.openxmlformats.org/officeDocument/2006/relationships/hyperlink" Target="mailto:pecrenca@achnu.cl;" TargetMode="External"/><Relationship Id="rId113" Type="http://schemas.openxmlformats.org/officeDocument/2006/relationships/hyperlink" Target="mailto:artesanosdelavida@yahoo.com;" TargetMode="External"/><Relationship Id="rId134" Type="http://schemas.openxmlformats.org/officeDocument/2006/relationships/hyperlink" Target="mailto:adm_casona@yahoo.com" TargetMode="External"/><Relationship Id="rId320" Type="http://schemas.openxmlformats.org/officeDocument/2006/relationships/hyperlink" Target="mailto:alcalde@msramon.cl;" TargetMode="External"/><Relationship Id="rId80" Type="http://schemas.openxmlformats.org/officeDocument/2006/relationships/hyperlink" Target="mailto:pieentrecerros@gmail.com;" TargetMode="External"/><Relationship Id="rId155" Type="http://schemas.openxmlformats.org/officeDocument/2006/relationships/hyperlink" Target="mailto:alarenas@protectora.cl" TargetMode="External"/><Relationship Id="rId176" Type="http://schemas.openxmlformats.org/officeDocument/2006/relationships/hyperlink" Target="mailto:angelica.brunel@gendarmeria.cl;" TargetMode="External"/><Relationship Id="rId197" Type="http://schemas.openxmlformats.org/officeDocument/2006/relationships/hyperlink" Target="mailto:dnorione@ctcinternet.cl" TargetMode="External"/><Relationship Id="rId341" Type="http://schemas.openxmlformats.org/officeDocument/2006/relationships/hyperlink" Target="mailto:ddelgatto@fundacionmicasa.cl;" TargetMode="External"/><Relationship Id="rId362" Type="http://schemas.openxmlformats.org/officeDocument/2006/relationships/hyperlink" Target="https://www.facebook.com/pages/OPD-Cerro-Navia/109369319178982" TargetMode="External"/><Relationship Id="rId383" Type="http://schemas.openxmlformats.org/officeDocument/2006/relationships/hyperlink" Target="mailto:opdtalcahuano@gmail.com" TargetMode="External"/><Relationship Id="rId418" Type="http://schemas.openxmlformats.org/officeDocument/2006/relationships/hyperlink" Target="mailto:mbeitia@interior.gov.cl" TargetMode="External"/><Relationship Id="rId439" Type="http://schemas.openxmlformats.org/officeDocument/2006/relationships/hyperlink" Target="mailto:opdmulchen@gmail.com" TargetMode="External"/><Relationship Id="rId201" Type="http://schemas.openxmlformats.org/officeDocument/2006/relationships/hyperlink" Target="mailto:faedemestacioncentral@gmail.com;" TargetMode="External"/><Relationship Id="rId222" Type="http://schemas.openxmlformats.org/officeDocument/2006/relationships/hyperlink" Target="mailto:hogarrefugio@gmail.com;" TargetMode="External"/><Relationship Id="rId243" Type="http://schemas.openxmlformats.org/officeDocument/2006/relationships/hyperlink" Target="mailto:aldeamisamigos@yahoo.es;" TargetMode="External"/><Relationship Id="rId264" Type="http://schemas.openxmlformats.org/officeDocument/2006/relationships/hyperlink" Target="mailto:alcaldia@mph.cl;" TargetMode="External"/><Relationship Id="rId285" Type="http://schemas.openxmlformats.org/officeDocument/2006/relationships/hyperlink" Target="mailto:daniel.jadue@recoleta.cl;" TargetMode="External"/><Relationship Id="rId450" Type="http://schemas.openxmlformats.org/officeDocument/2006/relationships/hyperlink" Target="https://www.facebook.com/opdinfancia.malleconorte" TargetMode="External"/><Relationship Id="rId471" Type="http://schemas.openxmlformats.org/officeDocument/2006/relationships/hyperlink" Target="mailto:manterola.araki@gmail.com" TargetMode="External"/><Relationship Id="rId17" Type="http://schemas.openxmlformats.org/officeDocument/2006/relationships/hyperlink" Target="mailto:apj23colocacion@gmail.com" TargetMode="External"/><Relationship Id="rId38" Type="http://schemas.openxmlformats.org/officeDocument/2006/relationships/hyperlink" Target="mailto:pie24elsalto@opcion.cl" TargetMode="External"/><Relationship Id="rId59" Type="http://schemas.openxmlformats.org/officeDocument/2006/relationships/hyperlink" Target="mailto:casapreegresados@gmail.com;" TargetMode="External"/><Relationship Id="rId103" Type="http://schemas.openxmlformats.org/officeDocument/2006/relationships/hyperlink" Target="mailto:cenimpenalolen@fundacionmicasa.cl;" TargetMode="External"/><Relationship Id="rId124" Type="http://schemas.openxmlformats.org/officeDocument/2006/relationships/hyperlink" Target="mailto:ppcnorte@chasqui.cl;" TargetMode="External"/><Relationship Id="rId310" Type="http://schemas.openxmlformats.org/officeDocument/2006/relationships/hyperlink" Target="mailto:rodrigodelgado@estacioncentral.cl;" TargetMode="External"/><Relationship Id="rId492" Type="http://schemas.openxmlformats.org/officeDocument/2006/relationships/hyperlink" Target="mailto:opdmaipu@gmail.com" TargetMode="External"/><Relationship Id="rId70" Type="http://schemas.openxmlformats.org/officeDocument/2006/relationships/hyperlink" Target="mailto:jovenenredmaipu@gmail.com;" TargetMode="External"/><Relationship Id="rId91" Type="http://schemas.openxmlformats.org/officeDocument/2006/relationships/hyperlink" Target="mailto:pie24horassangregorio@gmail.com;" TargetMode="External"/><Relationship Id="rId145" Type="http://schemas.openxmlformats.org/officeDocument/2006/relationships/hyperlink" Target="mailto:juridicocajes@gmail.com;" TargetMode="External"/><Relationship Id="rId166" Type="http://schemas.openxmlformats.org/officeDocument/2006/relationships/hyperlink" Target="mailto:opdestacioncentral@gmail.com" TargetMode="External"/><Relationship Id="rId187" Type="http://schemas.openxmlformats.org/officeDocument/2006/relationships/hyperlink" Target="mailto:cenimpenalolen2@fundacionmicasa.cl;" TargetMode="External"/><Relationship Id="rId331" Type="http://schemas.openxmlformats.org/officeDocument/2006/relationships/hyperlink" Target="mailto:alcalde@nunoa.cl;" TargetMode="External"/><Relationship Id="rId352" Type="http://schemas.openxmlformats.org/officeDocument/2006/relationships/hyperlink" Target="mailto:jose.zuleta@coresam.cl" TargetMode="External"/><Relationship Id="rId373" Type="http://schemas.openxmlformats.org/officeDocument/2006/relationships/hyperlink" Target="mailto:mcastillo@didecomph.cl" TargetMode="External"/><Relationship Id="rId394" Type="http://schemas.openxmlformats.org/officeDocument/2006/relationships/hyperlink" Target="mailto:opdvictoriaercilla@gmail.com" TargetMode="External"/><Relationship Id="rId408" Type="http://schemas.openxmlformats.org/officeDocument/2006/relationships/hyperlink" Target="mailto:opdpica@gmail.com" TargetMode="External"/><Relationship Id="rId429" Type="http://schemas.openxmlformats.org/officeDocument/2006/relationships/hyperlink" Target="mailto:opdtiernainfancia@gmail.com" TargetMode="External"/><Relationship Id="rId1" Type="http://schemas.openxmlformats.org/officeDocument/2006/relationships/hyperlink" Target="mailto:alejandro_torresorrego1981@hotmail.com" TargetMode="External"/><Relationship Id="rId212" Type="http://schemas.openxmlformats.org/officeDocument/2006/relationships/hyperlink" Target="mailto:piequintanormal@opcion.cl" TargetMode="External"/><Relationship Id="rId233" Type="http://schemas.openxmlformats.org/officeDocument/2006/relationships/hyperlink" Target="mailto:mecantuarias@protectora.cl" TargetMode="External"/><Relationship Id="rId254" Type="http://schemas.openxmlformats.org/officeDocument/2006/relationships/hyperlink" Target="mailto:maipu@eltrampolin.cl;" TargetMode="External"/><Relationship Id="rId440" Type="http://schemas.openxmlformats.org/officeDocument/2006/relationships/hyperlink" Target="mailto:opdsantajuana@gmail.com" TargetMode="External"/><Relationship Id="rId28" Type="http://schemas.openxmlformats.org/officeDocument/2006/relationships/hyperlink" Target="mailto:pibestacioncentral@outlook.com;" TargetMode="External"/><Relationship Id="rId49" Type="http://schemas.openxmlformats.org/officeDocument/2006/relationships/hyperlink" Target="mailto:pherrada@fundaciondonbosco.cl;" TargetMode="External"/><Relationship Id="rId114" Type="http://schemas.openxmlformats.org/officeDocument/2006/relationships/hyperlink" Target="mailto:ppcmelipilla@gmail.com;" TargetMode="External"/><Relationship Id="rId275" Type="http://schemas.openxmlformats.org/officeDocument/2006/relationships/hyperlink" Target="mailto:gianni_casadei@yahoo.es;" TargetMode="External"/><Relationship Id="rId296" Type="http://schemas.openxmlformats.org/officeDocument/2006/relationships/hyperlink" Target="mailto:administracion.macul@regazo.cl;" TargetMode="External"/><Relationship Id="rId300" Type="http://schemas.openxmlformats.org/officeDocument/2006/relationships/hyperlink" Target="mailto:macarenac@rodelillo.cl;" TargetMode="External"/><Relationship Id="rId461" Type="http://schemas.openxmlformats.org/officeDocument/2006/relationships/hyperlink" Target="mailto:hellenkeller50@yahoo.es;" TargetMode="External"/><Relationship Id="rId482" Type="http://schemas.openxmlformats.org/officeDocument/2006/relationships/hyperlink" Target="mailto:dideco@municipalidadplacilla.cl" TargetMode="External"/><Relationship Id="rId60" Type="http://schemas.openxmlformats.org/officeDocument/2006/relationships/hyperlink" Target="mailto:opd@quilicura.cl" TargetMode="External"/><Relationship Id="rId81" Type="http://schemas.openxmlformats.org/officeDocument/2006/relationships/hyperlink" Target="mailto:llizana@opcion.cl" TargetMode="External"/><Relationship Id="rId135" Type="http://schemas.openxmlformats.org/officeDocument/2006/relationships/hyperlink" Target="mailto:ppc.acuarela@gmail.com;" TargetMode="External"/><Relationship Id="rId156" Type="http://schemas.openxmlformats.org/officeDocument/2006/relationships/hyperlink" Target="mailto:opdconchali@gmail.com;" TargetMode="External"/><Relationship Id="rId177" Type="http://schemas.openxmlformats.org/officeDocument/2006/relationships/hyperlink" Target="mailto:dirdammaipu@codeni.cl;" TargetMode="External"/><Relationship Id="rId198" Type="http://schemas.openxmlformats.org/officeDocument/2006/relationships/hyperlink" Target="mailto:opdpudahuel@gmail.com;" TargetMode="External"/><Relationship Id="rId321" Type="http://schemas.openxmlformats.org/officeDocument/2006/relationships/hyperlink" Target="mailto:mtsepulveda@codeni.cl;" TargetMode="External"/><Relationship Id="rId342" Type="http://schemas.openxmlformats.org/officeDocument/2006/relationships/hyperlink" Target="mailto:ddelgatto@fundacionmicasa.cl;" TargetMode="External"/><Relationship Id="rId363" Type="http://schemas.openxmlformats.org/officeDocument/2006/relationships/hyperlink" Target="https://www.facebook.com/opdlapintana?fref=ts" TargetMode="External"/><Relationship Id="rId384" Type="http://schemas.openxmlformats.org/officeDocument/2006/relationships/hyperlink" Target="https://www.facebook.com/" TargetMode="External"/><Relationship Id="rId419" Type="http://schemas.openxmlformats.org/officeDocument/2006/relationships/hyperlink" Target="mailto:opd@temuco.cl" TargetMode="External"/><Relationship Id="rId202" Type="http://schemas.openxmlformats.org/officeDocument/2006/relationships/hyperlink" Target="mailto:faedemestacioncentral@gmail.com;" TargetMode="External"/><Relationship Id="rId223" Type="http://schemas.openxmlformats.org/officeDocument/2006/relationships/hyperlink" Target="mailto:casapre@yahoo.com.ar" TargetMode="External"/><Relationship Id="rId244" Type="http://schemas.openxmlformats.org/officeDocument/2006/relationships/hyperlink" Target="mailto:aldeamisamigos@yahoo.es;" TargetMode="External"/><Relationship Id="rId430" Type="http://schemas.openxmlformats.org/officeDocument/2006/relationships/hyperlink" Target="mailto:sbarrazaa@gmail.com" TargetMode="External"/><Relationship Id="rId18" Type="http://schemas.openxmlformats.org/officeDocument/2006/relationships/hyperlink" Target="mailto:pdepudahuel.casona@gmail.com;" TargetMode="External"/><Relationship Id="rId39" Type="http://schemas.openxmlformats.org/officeDocument/2006/relationships/hyperlink" Target="mailto:kaicheleg@gmail.com;" TargetMode="External"/><Relationship Id="rId265" Type="http://schemas.openxmlformats.org/officeDocument/2006/relationships/hyperlink" Target="mailto:ffierro@acym.cl;" TargetMode="External"/><Relationship Id="rId286" Type="http://schemas.openxmlformats.org/officeDocument/2006/relationships/hyperlink" Target="mailto:mzambra@cchen.cl;" TargetMode="External"/><Relationship Id="rId451" Type="http://schemas.openxmlformats.org/officeDocument/2006/relationships/hyperlink" Target="mailto:aevillagran1@gmail.com" TargetMode="External"/><Relationship Id="rId472" Type="http://schemas.openxmlformats.org/officeDocument/2006/relationships/hyperlink" Target="mailto:mhotuh@interior.gov.cl" TargetMode="External"/><Relationship Id="rId493" Type="http://schemas.openxmlformats.org/officeDocument/2006/relationships/hyperlink" Target="mailto:alfredoriquelme@gmail.com" TargetMode="External"/><Relationship Id="rId50" Type="http://schemas.openxmlformats.org/officeDocument/2006/relationships/hyperlink" Target="mailto:pherrada@fundaciondonbosco.cl;" TargetMode="External"/><Relationship Id="rId104" Type="http://schemas.openxmlformats.org/officeDocument/2006/relationships/hyperlink" Target="mailto:opd.melipilla@cormumel.cl;" TargetMode="External"/><Relationship Id="rId125" Type="http://schemas.openxmlformats.org/officeDocument/2006/relationships/hyperlink" Target="mailto:ppc_comunidad@chasqui.cl;" TargetMode="External"/><Relationship Id="rId146" Type="http://schemas.openxmlformats.org/officeDocument/2006/relationships/hyperlink" Target="mailto:direccion.remolinos@gmail.com;" TargetMode="External"/><Relationship Id="rId167" Type="http://schemas.openxmlformats.org/officeDocument/2006/relationships/hyperlink" Target="mailto:prmtalagante@gmail.com" TargetMode="External"/><Relationship Id="rId188" Type="http://schemas.openxmlformats.org/officeDocument/2006/relationships/hyperlink" Target="mailto:opdcaleradetango@gmail.com;" TargetMode="External"/><Relationship Id="rId311" Type="http://schemas.openxmlformats.org/officeDocument/2006/relationships/hyperlink" Target="mailto:sadimelo@imelbosque.cl" TargetMode="External"/><Relationship Id="rId332" Type="http://schemas.openxmlformats.org/officeDocument/2006/relationships/hyperlink" Target="mailto:alcaldia@colina.cl" TargetMode="External"/><Relationship Id="rId353" Type="http://schemas.openxmlformats.org/officeDocument/2006/relationships/hyperlink" Target="mailto:jose.zuleta@coresam.cl" TargetMode="External"/><Relationship Id="rId374" Type="http://schemas.openxmlformats.org/officeDocument/2006/relationships/hyperlink" Target="mailto:karymarticorena@gmail.com" TargetMode="External"/><Relationship Id="rId395" Type="http://schemas.openxmlformats.org/officeDocument/2006/relationships/hyperlink" Target="mailto:opdprecordilleracuncomelipeuco@gmail.com" TargetMode="External"/><Relationship Id="rId409" Type="http://schemas.openxmlformats.org/officeDocument/2006/relationships/hyperlink" Target="https://es-la.facebook.com/pages/Ilustre-Municipalidad-de-Huara/" TargetMode="External"/><Relationship Id="rId71" Type="http://schemas.openxmlformats.org/officeDocument/2006/relationships/hyperlink" Target="mailto:enaccionjoven@gmail.com;" TargetMode="External"/><Relationship Id="rId92" Type="http://schemas.openxmlformats.org/officeDocument/2006/relationships/hyperlink" Target="mailto:pie.yungay@gmail.com;" TargetMode="External"/><Relationship Id="rId213" Type="http://schemas.openxmlformats.org/officeDocument/2006/relationships/hyperlink" Target="mailto:oramirez@corporacionideco.cl" TargetMode="External"/><Relationship Id="rId234" Type="http://schemas.openxmlformats.org/officeDocument/2006/relationships/hyperlink" Target="mailto:angelica.brunel@gendarmeria.cl;" TargetMode="External"/><Relationship Id="rId420" Type="http://schemas.openxmlformats.org/officeDocument/2006/relationships/hyperlink" Target="mailto:opdentreriosaraucania@gmail.com" TargetMode="External"/><Relationship Id="rId2" Type="http://schemas.openxmlformats.org/officeDocument/2006/relationships/hyperlink" Target="mailto:casapaternitas@tie.cl;" TargetMode="External"/><Relationship Id="rId29" Type="http://schemas.openxmlformats.org/officeDocument/2006/relationships/hyperlink" Target="mailto:pdcrecoleta@tdesperanza.cl;" TargetMode="External"/><Relationship Id="rId255" Type="http://schemas.openxmlformats.org/officeDocument/2006/relationships/hyperlink" Target="mailto:maipu@eltrampolin.cl;" TargetMode="External"/><Relationship Id="rId276" Type="http://schemas.openxmlformats.org/officeDocument/2006/relationships/hyperlink" Target="mailto:hellenkeller50@yahoo.es;" TargetMode="External"/><Relationship Id="rId297" Type="http://schemas.openxmlformats.org/officeDocument/2006/relationships/hyperlink" Target="mailto:alcaldesa@penalolen.cl" TargetMode="External"/><Relationship Id="rId441" Type="http://schemas.openxmlformats.org/officeDocument/2006/relationships/hyperlink" Target="mailto:fernandoalcaldiapozoalmonte@hotmail.com" TargetMode="External"/><Relationship Id="rId462" Type="http://schemas.openxmlformats.org/officeDocument/2006/relationships/hyperlink" Target="mailto:opd.comunadiegodealmagro@gmail.com" TargetMode="External"/><Relationship Id="rId483" Type="http://schemas.openxmlformats.org/officeDocument/2006/relationships/hyperlink" Target="mailto:alcaldia@taltal.cl" TargetMode="External"/><Relationship Id="rId40" Type="http://schemas.openxmlformats.org/officeDocument/2006/relationships/hyperlink" Target="mailto:ppctiltil@hogardecristo.cl;" TargetMode="External"/><Relationship Id="rId115" Type="http://schemas.openxmlformats.org/officeDocument/2006/relationships/hyperlink" Target="mailto:piesanramon@fundacionleonbloy.cl;" TargetMode="External"/><Relationship Id="rId136" Type="http://schemas.openxmlformats.org/officeDocument/2006/relationships/hyperlink" Target="mailto:ppcmariapinto@adra.cl;" TargetMode="External"/><Relationship Id="rId157" Type="http://schemas.openxmlformats.org/officeDocument/2006/relationships/hyperlink" Target="mailto:opdsanramon@gmail.com;" TargetMode="External"/><Relationship Id="rId178" Type="http://schemas.openxmlformats.org/officeDocument/2006/relationships/hyperlink" Target="mailto:damsantiagobloy@gmail.com" TargetMode="External"/><Relationship Id="rId301" Type="http://schemas.openxmlformats.org/officeDocument/2006/relationships/hyperlink" Target="mailto:macarenac@rodelillo.cl;" TargetMode="External"/><Relationship Id="rId322" Type="http://schemas.openxmlformats.org/officeDocument/2006/relationships/hyperlink" Target="mailto:mtsepulveda@codeni.cl;" TargetMode="External"/><Relationship Id="rId343" Type="http://schemas.openxmlformats.org/officeDocument/2006/relationships/hyperlink" Target="mailto:ddelgatto@fundacionmicasa.cl;" TargetMode="External"/><Relationship Id="rId364" Type="http://schemas.openxmlformats.org/officeDocument/2006/relationships/hyperlink" Target="https://www.facebook.com/opd.talagante?fref=ts" TargetMode="External"/><Relationship Id="rId61" Type="http://schemas.openxmlformats.org/officeDocument/2006/relationships/hyperlink" Target="mailto:piesector1@gmail.com;" TargetMode="External"/><Relationship Id="rId82" Type="http://schemas.openxmlformats.org/officeDocument/2006/relationships/hyperlink" Target="mailto:hellenkellerdamtalagante@yahoo.es;" TargetMode="External"/><Relationship Id="rId199" Type="http://schemas.openxmlformats.org/officeDocument/2006/relationships/hyperlink" Target="mailto:opd@loprado.cl;" TargetMode="External"/><Relationship Id="rId203" Type="http://schemas.openxmlformats.org/officeDocument/2006/relationships/hyperlink" Target="mailto:maipu@eltrampolin.cl;" TargetMode="External"/><Relationship Id="rId385" Type="http://schemas.openxmlformats.org/officeDocument/2006/relationships/hyperlink" Target="mailto:opdlebu@gmail.com;" TargetMode="External"/><Relationship Id="rId19" Type="http://schemas.openxmlformats.org/officeDocument/2006/relationships/hyperlink" Target="mailto:ppcpenalolen@gmail.com;" TargetMode="External"/><Relationship Id="rId224" Type="http://schemas.openxmlformats.org/officeDocument/2006/relationships/hyperlink" Target="mailto:opd.paine@gmail.com;" TargetMode="External"/><Relationship Id="rId245" Type="http://schemas.openxmlformats.org/officeDocument/2006/relationships/hyperlink" Target="mailto:aldeamisamigos@yahoo.es;" TargetMode="External"/><Relationship Id="rId266" Type="http://schemas.openxmlformats.org/officeDocument/2006/relationships/hyperlink" Target="mailto:juancarrasco@quilicura.cl;" TargetMode="External"/><Relationship Id="rId287" Type="http://schemas.openxmlformats.org/officeDocument/2006/relationships/hyperlink" Target="mailto:mzambra@cchen.cl;" TargetMode="External"/><Relationship Id="rId410" Type="http://schemas.openxmlformats.org/officeDocument/2006/relationships/hyperlink" Target="mailto:OPD@MUNIPUNITAQUI.CL%20;%20leslie" TargetMode="External"/><Relationship Id="rId431" Type="http://schemas.openxmlformats.org/officeDocument/2006/relationships/hyperlink" Target="mailto:opdlaligua@gmail.com" TargetMode="External"/><Relationship Id="rId452" Type="http://schemas.openxmlformats.org/officeDocument/2006/relationships/hyperlink" Target="mailto:rlau@interior.gov.cl" TargetMode="External"/><Relationship Id="rId473" Type="http://schemas.openxmlformats.org/officeDocument/2006/relationships/hyperlink" Target="mailto:caballeria_alcalde@munirinconada.cl" TargetMode="External"/><Relationship Id="rId494" Type="http://schemas.openxmlformats.org/officeDocument/2006/relationships/hyperlink" Target="mailto:opdpichichelafquen@gmail.com" TargetMode="External"/><Relationship Id="rId30" Type="http://schemas.openxmlformats.org/officeDocument/2006/relationships/hyperlink" Target="mailto:dirmagtalagante@codeni.cl;" TargetMode="External"/><Relationship Id="rId105" Type="http://schemas.openxmlformats.org/officeDocument/2006/relationships/hyperlink" Target="mailto:ppc.espiral@gmail.com;" TargetMode="External"/><Relationship Id="rId126" Type="http://schemas.openxmlformats.org/officeDocument/2006/relationships/hyperlink" Target="mailto:pie@chasqui.cl;" TargetMode="External"/><Relationship Id="rId147" Type="http://schemas.openxmlformats.org/officeDocument/2006/relationships/hyperlink" Target="mailto:meninf@gmail.com" TargetMode="External"/><Relationship Id="rId168" Type="http://schemas.openxmlformats.org/officeDocument/2006/relationships/hyperlink" Target="mailto:pieelbosque@opcion.cl" TargetMode="External"/><Relationship Id="rId312" Type="http://schemas.openxmlformats.org/officeDocument/2006/relationships/hyperlink" Target="mailto:ALCALDIA@CALERADETANGO.NET" TargetMode="External"/><Relationship Id="rId333" Type="http://schemas.openxmlformats.org/officeDocument/2006/relationships/hyperlink" Target="mailto:cvittori@maipu.cl;" TargetMode="External"/><Relationship Id="rId354" Type="http://schemas.openxmlformats.org/officeDocument/2006/relationships/hyperlink" Target="mailto:jose.zuleta@coresam.cl" TargetMode="External"/><Relationship Id="rId51" Type="http://schemas.openxmlformats.org/officeDocument/2006/relationships/hyperlink" Target="mailto:fmontes@sename.cl;" TargetMode="External"/><Relationship Id="rId72" Type="http://schemas.openxmlformats.org/officeDocument/2006/relationships/hyperlink" Target="mailto:pibsantarosa@protectora.cl;" TargetMode="External"/><Relationship Id="rId93" Type="http://schemas.openxmlformats.org/officeDocument/2006/relationships/hyperlink" Target="mailto:pie.santotomas@gmail.com" TargetMode="External"/><Relationship Id="rId189" Type="http://schemas.openxmlformats.org/officeDocument/2006/relationships/hyperlink" Target="mailto:jair.alvarez@mpuentealto.cl;" TargetMode="External"/><Relationship Id="rId375" Type="http://schemas.openxmlformats.org/officeDocument/2006/relationships/hyperlink" Target="mailto:ro.guarda276@gmail.com" TargetMode="External"/><Relationship Id="rId396" Type="http://schemas.openxmlformats.org/officeDocument/2006/relationships/hyperlink" Target="mailto:opd.puren.lossauces@gmail.com" TargetMode="External"/><Relationship Id="rId3" Type="http://schemas.openxmlformats.org/officeDocument/2006/relationships/hyperlink" Target="mailto:casapaternitas@tie.cl;" TargetMode="External"/><Relationship Id="rId214" Type="http://schemas.openxmlformats.org/officeDocument/2006/relationships/hyperlink" Target="mailto:haguirre@rodelillo.cl" TargetMode="External"/><Relationship Id="rId235" Type="http://schemas.openxmlformats.org/officeDocument/2006/relationships/hyperlink" Target="mailto:cv.mery@gmail.com;" TargetMode="External"/><Relationship Id="rId256" Type="http://schemas.openxmlformats.org/officeDocument/2006/relationships/hyperlink" Target="mailto:maipu@eltrampolin.cl;" TargetMode="External"/><Relationship Id="rId277" Type="http://schemas.openxmlformats.org/officeDocument/2006/relationships/hyperlink" Target="mailto:cv.mery@gmail.com;" TargetMode="External"/><Relationship Id="rId298" Type="http://schemas.openxmlformats.org/officeDocument/2006/relationships/hyperlink" Target="mailto:alcalde@mpuentealto.cl" TargetMode="External"/><Relationship Id="rId400" Type="http://schemas.openxmlformats.org/officeDocument/2006/relationships/hyperlink" Target="mailto:opdcordilleranuble@gmail.com" TargetMode="External"/><Relationship Id="rId421" Type="http://schemas.openxmlformats.org/officeDocument/2006/relationships/hyperlink" Target="https://www.facebook.com/OPDCauquenes" TargetMode="External"/><Relationship Id="rId442" Type="http://schemas.openxmlformats.org/officeDocument/2006/relationships/hyperlink" Target="mailto:opdcaldera@gmail.com;" TargetMode="External"/><Relationship Id="rId463" Type="http://schemas.openxmlformats.org/officeDocument/2006/relationships/hyperlink" Target="https://www.facebook.com/opd.delhuasco?fref=ts" TargetMode="External"/><Relationship Id="rId484" Type="http://schemas.openxmlformats.org/officeDocument/2006/relationships/hyperlink" Target="mailto:opdflorida@gmail.com" TargetMode="External"/><Relationship Id="rId116" Type="http://schemas.openxmlformats.org/officeDocument/2006/relationships/hyperlink" Target="mailto:centroacogidaraices@gmail.com;" TargetMode="External"/><Relationship Id="rId137" Type="http://schemas.openxmlformats.org/officeDocument/2006/relationships/hyperlink" Target="mailto:corporacion@cristojoven.cl;" TargetMode="External"/><Relationship Id="rId158" Type="http://schemas.openxmlformats.org/officeDocument/2006/relationships/hyperlink" Target="mailto:piecolina@gmail.com;" TargetMode="External"/><Relationship Id="rId302" Type="http://schemas.openxmlformats.org/officeDocument/2006/relationships/hyperlink" Target="mailto:macarenac@rodelillo.cl;" TargetMode="External"/><Relationship Id="rId323" Type="http://schemas.openxmlformats.org/officeDocument/2006/relationships/hyperlink" Target="mailto:gerencia@cmcerronavia.cl;" TargetMode="External"/><Relationship Id="rId344" Type="http://schemas.openxmlformats.org/officeDocument/2006/relationships/hyperlink" Target="mailto:ddelgatto@fundacionmicasa.cl;" TargetMode="External"/><Relationship Id="rId20" Type="http://schemas.openxmlformats.org/officeDocument/2006/relationships/hyperlink" Target="mailto:cahumada@opcion.cl;" TargetMode="External"/><Relationship Id="rId41" Type="http://schemas.openxmlformats.org/officeDocument/2006/relationships/hyperlink" Target="mailto:piepenalolen@corporacionideco.cl;" TargetMode="External"/><Relationship Id="rId62" Type="http://schemas.openxmlformats.org/officeDocument/2006/relationships/hyperlink" Target="mailto:aldeabuencamino@yahoo.es;" TargetMode="External"/><Relationship Id="rId83" Type="http://schemas.openxmlformats.org/officeDocument/2006/relationships/hyperlink" Target="mailto:piblagranja24horas@gmail.com;" TargetMode="External"/><Relationship Id="rId179" Type="http://schemas.openxmlformats.org/officeDocument/2006/relationships/hyperlink" Target="mailto:diagnosticoquintanormal@opcion.cl;" TargetMode="External"/><Relationship Id="rId365" Type="http://schemas.openxmlformats.org/officeDocument/2006/relationships/hyperlink" Target="mailto:roberto.jacob@laserena.cl" TargetMode="External"/><Relationship Id="rId386" Type="http://schemas.openxmlformats.org/officeDocument/2006/relationships/hyperlink" Target="mailto:opdbuin@buin.cl" TargetMode="External"/><Relationship Id="rId190" Type="http://schemas.openxmlformats.org/officeDocument/2006/relationships/hyperlink" Target="mailto:hsparmengolrec@yahoo.es;" TargetMode="External"/><Relationship Id="rId204" Type="http://schemas.openxmlformats.org/officeDocument/2006/relationships/hyperlink" Target="mailto:ppcinfanciaencomunidad@gmail.com" TargetMode="External"/><Relationship Id="rId225" Type="http://schemas.openxmlformats.org/officeDocument/2006/relationships/hyperlink" Target="mailto:ppfelbosque@gmail.com" TargetMode="External"/><Relationship Id="rId246" Type="http://schemas.openxmlformats.org/officeDocument/2006/relationships/hyperlink" Target="mailto:sisterisabel2003@yahoo.es" TargetMode="External"/><Relationship Id="rId267" Type="http://schemas.openxmlformats.org/officeDocument/2006/relationships/hyperlink" Target="mailto:Carlos.quintana@gendarmeria.cl;" TargetMode="External"/><Relationship Id="rId288" Type="http://schemas.openxmlformats.org/officeDocument/2006/relationships/hyperlink" Target="mailto:rabascal@colmena.cl;" TargetMode="External"/><Relationship Id="rId411" Type="http://schemas.openxmlformats.org/officeDocument/2006/relationships/hyperlink" Target="mailto:dideco@combarbala.cl" TargetMode="External"/><Relationship Id="rId432" Type="http://schemas.openxmlformats.org/officeDocument/2006/relationships/hyperlink" Target="mailto:opdcasablanca.coordinacion@gmail.com" TargetMode="External"/><Relationship Id="rId453" Type="http://schemas.openxmlformats.org/officeDocument/2006/relationships/hyperlink" Target="mailto:coordinacionopd@munisanfernando.com" TargetMode="External"/><Relationship Id="rId474" Type="http://schemas.openxmlformats.org/officeDocument/2006/relationships/hyperlink" Target="http://www.facebook.com/profile.php?id=100011527728544" TargetMode="External"/><Relationship Id="rId106" Type="http://schemas.openxmlformats.org/officeDocument/2006/relationships/hyperlink" Target="mailto:ppc.arcoiris@gmail.com;" TargetMode="External"/><Relationship Id="rId127" Type="http://schemas.openxmlformats.org/officeDocument/2006/relationships/hyperlink" Target="mailto:ppchrojas@opcion.cl" TargetMode="External"/><Relationship Id="rId313" Type="http://schemas.openxmlformats.org/officeDocument/2006/relationships/hyperlink" Target="mailto:gabinete@mpudahuel.cl" TargetMode="External"/><Relationship Id="rId495" Type="http://schemas.openxmlformats.org/officeDocument/2006/relationships/hyperlink" Target="mailto:mriquelme@munifutrono.cl" TargetMode="External"/><Relationship Id="rId10" Type="http://schemas.openxmlformats.org/officeDocument/2006/relationships/hyperlink" Target="mailto:administracion.macul@regazo.cl" TargetMode="External"/><Relationship Id="rId31" Type="http://schemas.openxmlformats.org/officeDocument/2006/relationships/hyperlink" Target="mailto:adrachile@adra.cl;" TargetMode="External"/><Relationship Id="rId52" Type="http://schemas.openxmlformats.org/officeDocument/2006/relationships/hyperlink" Target="mailto:pde.penalolen@gmail.com;" TargetMode="External"/><Relationship Id="rId73" Type="http://schemas.openxmlformats.org/officeDocument/2006/relationships/hyperlink" Target="mailto:caidvidanueva@gmail.com;" TargetMode="External"/><Relationship Id="rId94" Type="http://schemas.openxmlformats.org/officeDocument/2006/relationships/hyperlink" Target="mailto:opd_quintanormal@hotmail.cl;" TargetMode="External"/><Relationship Id="rId148" Type="http://schemas.openxmlformats.org/officeDocument/2006/relationships/hyperlink" Target="mailto:cavas@investigaciones.cl" TargetMode="External"/><Relationship Id="rId169" Type="http://schemas.openxmlformats.org/officeDocument/2006/relationships/hyperlink" Target="mailto:prmindependencia@gmail.com" TargetMode="External"/><Relationship Id="rId334" Type="http://schemas.openxmlformats.org/officeDocument/2006/relationships/hyperlink" Target="mailto:alcaldesa@quintanormal.cl;" TargetMode="External"/><Relationship Id="rId355" Type="http://schemas.openxmlformats.org/officeDocument/2006/relationships/hyperlink" Target="mailto:cv.mery@gmail.com;" TargetMode="External"/><Relationship Id="rId376" Type="http://schemas.openxmlformats.org/officeDocument/2006/relationships/hyperlink" Target="https://www.facebook.com/opd.puertovaras?fref=ts" TargetMode="External"/><Relationship Id="rId397" Type="http://schemas.openxmlformats.org/officeDocument/2006/relationships/hyperlink" Target="mailto:alcaldia@municunco.cl" TargetMode="External"/><Relationship Id="rId4" Type="http://schemas.openxmlformats.org/officeDocument/2006/relationships/hyperlink" Target="mailto:aldeamisamigos@yahoo.es;" TargetMode="External"/><Relationship Id="rId180" Type="http://schemas.openxmlformats.org/officeDocument/2006/relationships/hyperlink" Target="mailto:diagnosticonunoa@opcion.cl" TargetMode="External"/><Relationship Id="rId215" Type="http://schemas.openxmlformats.org/officeDocument/2006/relationships/hyperlink" Target="mailto:macarena.varas@fundacionleonbloy.cl" TargetMode="External"/><Relationship Id="rId236" Type="http://schemas.openxmlformats.org/officeDocument/2006/relationships/hyperlink" Target="mailto:cv.mery@gmail.com;" TargetMode="External"/><Relationship Id="rId257" Type="http://schemas.openxmlformats.org/officeDocument/2006/relationships/hyperlink" Target="mailto:maipu@eltrampolin.cl;" TargetMode="External"/><Relationship Id="rId278" Type="http://schemas.openxmlformats.org/officeDocument/2006/relationships/hyperlink" Target="mailto:smercado@fundaciondonbosco.cl;" TargetMode="External"/><Relationship Id="rId401" Type="http://schemas.openxmlformats.org/officeDocument/2006/relationships/hyperlink" Target="mailto:opdcoihueco@gmail.com" TargetMode="External"/><Relationship Id="rId422" Type="http://schemas.openxmlformats.org/officeDocument/2006/relationships/hyperlink" Target="mailto:diana.betanzo@munipangui.cl" TargetMode="External"/><Relationship Id="rId443" Type="http://schemas.openxmlformats.org/officeDocument/2006/relationships/hyperlink" Target="mailto:francisca.banderas@gmail.com" TargetMode="External"/><Relationship Id="rId464" Type="http://schemas.openxmlformats.org/officeDocument/2006/relationships/hyperlink" Target="https://www.facebook.com/opd.altodelcarmen?fref=ts" TargetMode="External"/><Relationship Id="rId303" Type="http://schemas.openxmlformats.org/officeDocument/2006/relationships/hyperlink" Target="mailto:macarenac@rodelillo.cl;" TargetMode="External"/><Relationship Id="rId485" Type="http://schemas.openxmlformats.org/officeDocument/2006/relationships/hyperlink" Target="mailto:opdsanrafael@gmail.com" TargetMode="External"/><Relationship Id="rId42" Type="http://schemas.openxmlformats.org/officeDocument/2006/relationships/hyperlink" Target="mailto:opdlampa@gmail.com;" TargetMode="External"/><Relationship Id="rId84" Type="http://schemas.openxmlformats.org/officeDocument/2006/relationships/hyperlink" Target="mailto:diagnosticoindependencia@opcion.cl;" TargetMode="External"/><Relationship Id="rId138" Type="http://schemas.openxmlformats.org/officeDocument/2006/relationships/hyperlink" Target="mailto:chilederechos@gmail.com" TargetMode="External"/><Relationship Id="rId345" Type="http://schemas.openxmlformats.org/officeDocument/2006/relationships/hyperlink" Target="mailto:ddelgatto@fundacionmicasa.cl;" TargetMode="External"/><Relationship Id="rId387" Type="http://schemas.openxmlformats.org/officeDocument/2006/relationships/hyperlink" Target="mailto:opd@padrelascasas.cl" TargetMode="External"/><Relationship Id="rId191" Type="http://schemas.openxmlformats.org/officeDocument/2006/relationships/hyperlink" Target="mailto:uacamelias@coanil.cl" TargetMode="External"/><Relationship Id="rId205" Type="http://schemas.openxmlformats.org/officeDocument/2006/relationships/hyperlink" Target="mailto:piesantaana@opcion.cl;" TargetMode="External"/><Relationship Id="rId247" Type="http://schemas.openxmlformats.org/officeDocument/2006/relationships/hyperlink" Target="mailto:sisterisabel2003@yahoo.es" TargetMode="External"/><Relationship Id="rId412" Type="http://schemas.openxmlformats.org/officeDocument/2006/relationships/hyperlink" Target="mailto:opd@munielmonte.cl" TargetMode="External"/><Relationship Id="rId107" Type="http://schemas.openxmlformats.org/officeDocument/2006/relationships/hyperlink" Target="mailto:salvarado@hogardecristo.cl" TargetMode="External"/><Relationship Id="rId289" Type="http://schemas.openxmlformats.org/officeDocument/2006/relationships/hyperlink" Target="mailto:cruiz@corpcolina.cl;" TargetMode="External"/><Relationship Id="rId454" Type="http://schemas.openxmlformats.org/officeDocument/2006/relationships/hyperlink" Target="mailto:opd@providencia.cl" TargetMode="External"/><Relationship Id="rId496" Type="http://schemas.openxmlformats.org/officeDocument/2006/relationships/hyperlink" Target="mailto:oficinaprotecciondederechos@imtocopilla.cl" TargetMode="External"/><Relationship Id="rId11" Type="http://schemas.openxmlformats.org/officeDocument/2006/relationships/hyperlink" Target="mailto:fundacionpadresemeria@123hotmail.es" TargetMode="External"/><Relationship Id="rId53" Type="http://schemas.openxmlformats.org/officeDocument/2006/relationships/hyperlink" Target="mailto:ppcpehuen@ongsurcos.cl;" TargetMode="External"/><Relationship Id="rId149" Type="http://schemas.openxmlformats.org/officeDocument/2006/relationships/hyperlink" Target="mailto:damlacisterna@gmail.com" TargetMode="External"/><Relationship Id="rId314" Type="http://schemas.openxmlformats.org/officeDocument/2006/relationships/hyperlink" Target="mailto:rleiva@talagante.cl;" TargetMode="External"/><Relationship Id="rId356" Type="http://schemas.openxmlformats.org/officeDocument/2006/relationships/hyperlink" Target="mailto:hellenkeller50@yahoo.es;" TargetMode="External"/><Relationship Id="rId398" Type="http://schemas.openxmlformats.org/officeDocument/2006/relationships/hyperlink" Target="mailto:opdsanpedrodelapaz@gmail.com" TargetMode="External"/><Relationship Id="rId95" Type="http://schemas.openxmlformats.org/officeDocument/2006/relationships/hyperlink" Target="mailto:raicesponiente@tie.cl;" TargetMode="External"/><Relationship Id="rId160" Type="http://schemas.openxmlformats.org/officeDocument/2006/relationships/hyperlink" Target="mailto:kassia@tdesperanza.cl;" TargetMode="External"/><Relationship Id="rId216" Type="http://schemas.openxmlformats.org/officeDocument/2006/relationships/hyperlink" Target="mailto:administracion.macul@regazo.cl" TargetMode="External"/><Relationship Id="rId423" Type="http://schemas.openxmlformats.org/officeDocument/2006/relationships/hyperlink" Target="mailto:opd.curacavi@gmail.com" TargetMode="External"/><Relationship Id="rId258" Type="http://schemas.openxmlformats.org/officeDocument/2006/relationships/hyperlink" Target="mailto:maipu@eltrampolin.cl;" TargetMode="External"/><Relationship Id="rId465" Type="http://schemas.openxmlformats.org/officeDocument/2006/relationships/hyperlink" Target="https://www.facebook.com/OPD-San-Pedro-de-la-Paz-1723548154543188/?fref=ts" TargetMode="External"/><Relationship Id="rId22" Type="http://schemas.openxmlformats.org/officeDocument/2006/relationships/hyperlink" Target="mailto:cenimlapintana@fundacionmicasa.cl;" TargetMode="External"/><Relationship Id="rId64" Type="http://schemas.openxmlformats.org/officeDocument/2006/relationships/hyperlink" Target="mailto:residenciagabrielamistral@gmail.com;" TargetMode="External"/><Relationship Id="rId118" Type="http://schemas.openxmlformats.org/officeDocument/2006/relationships/hyperlink" Target="mailto:paulinasolis@achnu.cl" TargetMode="External"/><Relationship Id="rId325" Type="http://schemas.openxmlformats.org/officeDocument/2006/relationships/hyperlink" Target="mailto:crieselquijote@gmail.com;" TargetMode="External"/><Relationship Id="rId367" Type="http://schemas.openxmlformats.org/officeDocument/2006/relationships/hyperlink" Target="mailto:juancarlos_alfaro@yahoo.cl" TargetMode="External"/><Relationship Id="rId171" Type="http://schemas.openxmlformats.org/officeDocument/2006/relationships/hyperlink" Target="mailto:cepijloprado@opcion.cl;" TargetMode="External"/><Relationship Id="rId227" Type="http://schemas.openxmlformats.org/officeDocument/2006/relationships/hyperlink" Target="mailto:direccionclstgo@fundacionlauravicuna.cl;" TargetMode="External"/><Relationship Id="rId269" Type="http://schemas.openxmlformats.org/officeDocument/2006/relationships/hyperlink" Target="mailto:fundacionicyc@gmail.com;" TargetMode="External"/><Relationship Id="rId434" Type="http://schemas.openxmlformats.org/officeDocument/2006/relationships/hyperlink" Target="mailto:opdwekintun@gmail.com" TargetMode="External"/><Relationship Id="rId476" Type="http://schemas.openxmlformats.org/officeDocument/2006/relationships/hyperlink" Target="mailto:ccontreras@munilahiguera.cl" TargetMode="External"/><Relationship Id="rId33" Type="http://schemas.openxmlformats.org/officeDocument/2006/relationships/hyperlink" Target="mailto:cepijpudahuel@opcion.cl;" TargetMode="External"/><Relationship Id="rId129" Type="http://schemas.openxmlformats.org/officeDocument/2006/relationships/hyperlink" Target="mailto:ppcherminda@rodelillo.cl;" TargetMode="External"/><Relationship Id="rId280" Type="http://schemas.openxmlformats.org/officeDocument/2006/relationships/hyperlink" Target="mailto:smercado@fundaciondonbosco.cl;" TargetMode="External"/><Relationship Id="rId336" Type="http://schemas.openxmlformats.org/officeDocument/2006/relationships/hyperlink" Target="mailto:provincial@mercedarios.cl;" TargetMode="External"/><Relationship Id="rId75" Type="http://schemas.openxmlformats.org/officeDocument/2006/relationships/hyperlink" Target="mailto:pdepintana.sumate@gmail.com" TargetMode="External"/><Relationship Id="rId140" Type="http://schemas.openxmlformats.org/officeDocument/2006/relationships/hyperlink" Target="mailto:proyecto.familia@gmail.com;" TargetMode="External"/><Relationship Id="rId182" Type="http://schemas.openxmlformats.org/officeDocument/2006/relationships/hyperlink" Target="mailto:onggrada@gmail.com;" TargetMode="External"/><Relationship Id="rId378" Type="http://schemas.openxmlformats.org/officeDocument/2006/relationships/hyperlink" Target="mailto:alcaldia@talcahuano.cl" TargetMode="External"/><Relationship Id="rId403" Type="http://schemas.openxmlformats.org/officeDocument/2006/relationships/hyperlink" Target="mailto:opdhualpen@hualpenciudad.cl" TargetMode="External"/><Relationship Id="rId6" Type="http://schemas.openxmlformats.org/officeDocument/2006/relationships/hyperlink" Target="mailto:mossandon@munistgo.cl;" TargetMode="External"/><Relationship Id="rId238" Type="http://schemas.openxmlformats.org/officeDocument/2006/relationships/hyperlink" Target="mailto:danconchali@achnnu.cl;" TargetMode="External"/><Relationship Id="rId445" Type="http://schemas.openxmlformats.org/officeDocument/2006/relationships/hyperlink" Target="mailto:pablo.salazar@santabarbara.cl" TargetMode="External"/><Relationship Id="rId487" Type="http://schemas.openxmlformats.org/officeDocument/2006/relationships/hyperlink" Target="mailto:opdsanpedromelipilla@gmail.com" TargetMode="External"/><Relationship Id="rId291" Type="http://schemas.openxmlformats.org/officeDocument/2006/relationships/hyperlink" Target="mailto:alcaldia@mlagranja.cl;" TargetMode="External"/><Relationship Id="rId305" Type="http://schemas.openxmlformats.org/officeDocument/2006/relationships/hyperlink" Target="mailto:ncuevas@sanbernardo.cl" TargetMode="External"/><Relationship Id="rId347" Type="http://schemas.openxmlformats.org/officeDocument/2006/relationships/hyperlink" Target="mailto:rabascal@colmena.cl;" TargetMode="External"/><Relationship Id="rId44" Type="http://schemas.openxmlformats.org/officeDocument/2006/relationships/hyperlink" Target="mailto:directoraopdrenca@gmail.com;" TargetMode="External"/><Relationship Id="rId86" Type="http://schemas.openxmlformats.org/officeDocument/2006/relationships/hyperlink" Target="mailto:pie24horaspudahuelsur@gmail.com;" TargetMode="External"/><Relationship Id="rId151" Type="http://schemas.openxmlformats.org/officeDocument/2006/relationships/hyperlink" Target="mailto:dirpibquilicura@codeni.cl;" TargetMode="External"/><Relationship Id="rId389" Type="http://schemas.openxmlformats.org/officeDocument/2006/relationships/hyperlink" Target="mailto:pastete@villarrica.org" TargetMode="External"/><Relationship Id="rId193" Type="http://schemas.openxmlformats.org/officeDocument/2006/relationships/hyperlink" Target="mailto:ualaureles@coanil.cl;" TargetMode="External"/><Relationship Id="rId207" Type="http://schemas.openxmlformats.org/officeDocument/2006/relationships/hyperlink" Target="mailto:ualaureles@coanil.cl;" TargetMode="External"/><Relationship Id="rId249" Type="http://schemas.openxmlformats.org/officeDocument/2006/relationships/hyperlink" Target="mailto:jorgeale@adra.cl;" TargetMode="External"/><Relationship Id="rId414" Type="http://schemas.openxmlformats.org/officeDocument/2006/relationships/hyperlink" Target="mailto:giovanna_araya@yahoo.es" TargetMode="External"/><Relationship Id="rId456" Type="http://schemas.openxmlformats.org/officeDocument/2006/relationships/hyperlink" Target="mailto:loyolahuasco@gmail.com" TargetMode="External"/><Relationship Id="rId498" Type="http://schemas.openxmlformats.org/officeDocument/2006/relationships/hyperlink" Target="mailto:opd@chiguayante.cl" TargetMode="External"/><Relationship Id="rId13" Type="http://schemas.openxmlformats.org/officeDocument/2006/relationships/hyperlink" Target="mailto:ppc_comunidad_cdt@chasqui.cl;" TargetMode="External"/><Relationship Id="rId109" Type="http://schemas.openxmlformats.org/officeDocument/2006/relationships/hyperlink" Target="mailto:nisica@achnu.cl;" TargetMode="External"/><Relationship Id="rId260" Type="http://schemas.openxmlformats.org/officeDocument/2006/relationships/hyperlink" Target="mailto:maipu@eltrampolin.cl;" TargetMode="External"/><Relationship Id="rId316" Type="http://schemas.openxmlformats.org/officeDocument/2006/relationships/hyperlink" Target="mailto:contabilidad.mariaacoge@gmail.com" TargetMode="External"/><Relationship Id="rId55" Type="http://schemas.openxmlformats.org/officeDocument/2006/relationships/hyperlink" Target="mailto:gsoto@fundacionsanjose.cl" TargetMode="External"/><Relationship Id="rId97" Type="http://schemas.openxmlformats.org/officeDocument/2006/relationships/hyperlink" Target="mailto:dircainiquilicura@codeni.cl;" TargetMode="External"/><Relationship Id="rId120" Type="http://schemas.openxmlformats.org/officeDocument/2006/relationships/hyperlink" Target="mailto:adm_casona@yahoo.com;" TargetMode="External"/><Relationship Id="rId358" Type="http://schemas.openxmlformats.org/officeDocument/2006/relationships/hyperlink" Target="mailto:hellenkeller50@yahoo.es;" TargetMode="External"/><Relationship Id="rId162" Type="http://schemas.openxmlformats.org/officeDocument/2006/relationships/hyperlink" Target="mailto:pienunoa@opcion.cl" TargetMode="External"/><Relationship Id="rId218" Type="http://schemas.openxmlformats.org/officeDocument/2006/relationships/hyperlink" Target="mailto:hogarsanfranciscoderegis@gmail.com;" TargetMode="External"/><Relationship Id="rId425" Type="http://schemas.openxmlformats.org/officeDocument/2006/relationships/hyperlink" Target="mailto:oficinadelainfancia@lobarnechea.cl" TargetMode="External"/><Relationship Id="rId467" Type="http://schemas.openxmlformats.org/officeDocument/2006/relationships/hyperlink" Target="mailto:alcaldia@putaendo.cl" TargetMode="External"/><Relationship Id="rId271" Type="http://schemas.openxmlformats.org/officeDocument/2006/relationships/hyperlink" Target="mailto:casadnorione@yahoo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623"/>
  <sheetViews>
    <sheetView tabSelected="1" topLeftCell="R193" zoomScale="80" zoomScaleNormal="80" workbookViewId="0">
      <selection activeCell="T193" sqref="T1:T1048576"/>
    </sheetView>
  </sheetViews>
  <sheetFormatPr baseColWidth="10" defaultRowHeight="15"/>
  <cols>
    <col min="1" max="1" width="7.28515625" customWidth="1"/>
    <col min="2" max="2" width="8.5703125" style="3" customWidth="1"/>
    <col min="3" max="3" width="15.42578125" style="3" customWidth="1"/>
    <col min="4" max="4" width="19" style="3" customWidth="1"/>
    <col min="5" max="5" width="35.5703125" style="10" customWidth="1"/>
    <col min="6" max="6" width="24.140625" customWidth="1"/>
    <col min="7" max="7" width="22.7109375" customWidth="1"/>
    <col min="8" max="8" width="24.28515625" customWidth="1"/>
    <col min="9" max="9" width="17" customWidth="1"/>
    <col min="10" max="10" width="17" style="3" customWidth="1"/>
    <col min="11" max="11" width="30.140625" style="3" customWidth="1"/>
    <col min="12" max="12" width="14" style="3" customWidth="1"/>
    <col min="13" max="13" width="22.5703125" customWidth="1"/>
    <col min="14" max="14" width="46.42578125" customWidth="1"/>
    <col min="15" max="15" width="34.7109375" customWidth="1"/>
    <col min="16" max="16" width="47.140625" style="3" customWidth="1"/>
    <col min="17" max="17" width="30.7109375" customWidth="1"/>
    <col min="18" max="18" width="42.7109375" style="2" customWidth="1"/>
    <col min="19" max="19" width="27.7109375" style="3" customWidth="1"/>
  </cols>
  <sheetData>
    <row r="1" spans="1:20" ht="15" customHeight="1">
      <c r="A1" s="218" t="s">
        <v>2466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</row>
    <row r="2" spans="1:20" ht="15" customHeight="1">
      <c r="A2" s="218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</row>
    <row r="3" spans="1:20" ht="15" customHeight="1">
      <c r="A3" s="218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</row>
    <row r="4" spans="1:20" ht="33" customHeight="1">
      <c r="A4" s="219" t="s">
        <v>2008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</row>
    <row r="5" spans="1:20" ht="70.150000000000006" customHeight="1">
      <c r="A5" s="203" t="s">
        <v>0</v>
      </c>
      <c r="B5" s="204" t="s">
        <v>1539</v>
      </c>
      <c r="C5" s="204" t="s">
        <v>1540</v>
      </c>
      <c r="D5" s="203" t="s">
        <v>1546</v>
      </c>
      <c r="E5" s="203" t="s">
        <v>1</v>
      </c>
      <c r="F5" s="204" t="s">
        <v>2</v>
      </c>
      <c r="G5" s="204" t="s">
        <v>3</v>
      </c>
      <c r="H5" s="203" t="s">
        <v>4</v>
      </c>
      <c r="I5" s="203" t="s">
        <v>5</v>
      </c>
      <c r="J5" s="203" t="s">
        <v>1547</v>
      </c>
      <c r="K5" s="204" t="s">
        <v>1548</v>
      </c>
      <c r="L5" s="204" t="s">
        <v>1549</v>
      </c>
      <c r="M5" s="203" t="s">
        <v>6</v>
      </c>
      <c r="N5" s="203" t="s">
        <v>12</v>
      </c>
      <c r="O5" s="203" t="s">
        <v>1303</v>
      </c>
      <c r="P5" s="203" t="s">
        <v>535</v>
      </c>
      <c r="Q5" s="203" t="s">
        <v>7</v>
      </c>
      <c r="R5" s="204" t="s">
        <v>8</v>
      </c>
      <c r="S5" s="205" t="s">
        <v>475</v>
      </c>
    </row>
    <row r="6" spans="1:20" ht="30" customHeight="1">
      <c r="A6" s="14">
        <v>1</v>
      </c>
      <c r="B6" s="15">
        <v>1</v>
      </c>
      <c r="C6" s="216" t="s">
        <v>623</v>
      </c>
      <c r="D6" s="15">
        <v>1010159</v>
      </c>
      <c r="E6" s="16" t="s">
        <v>757</v>
      </c>
      <c r="F6" s="15" t="s">
        <v>9</v>
      </c>
      <c r="G6" s="16" t="s">
        <v>2316</v>
      </c>
      <c r="H6" s="16" t="s">
        <v>10</v>
      </c>
      <c r="I6" s="16" t="s">
        <v>11</v>
      </c>
      <c r="J6" s="16" t="s">
        <v>1550</v>
      </c>
      <c r="K6" s="16" t="s">
        <v>11</v>
      </c>
      <c r="L6" s="17">
        <v>2700</v>
      </c>
      <c r="M6" s="16" t="s">
        <v>2319</v>
      </c>
      <c r="N6" s="18" t="s">
        <v>1518</v>
      </c>
      <c r="O6" s="16" t="s">
        <v>1305</v>
      </c>
      <c r="P6" s="16" t="str">
        <f>HYPERLINK("https://www.facebook.com/opd.pozoalmonte","https://www.facebook.com/opd.pozoalmonte")</f>
        <v>https://www.facebook.com/opd.pozoalmonte</v>
      </c>
      <c r="Q6" s="19" t="s">
        <v>2030</v>
      </c>
      <c r="R6" s="20" t="s">
        <v>2149</v>
      </c>
      <c r="S6" s="19" t="s">
        <v>2030</v>
      </c>
      <c r="T6" s="7"/>
    </row>
    <row r="7" spans="1:20" ht="30" customHeight="1">
      <c r="A7" s="14">
        <v>2</v>
      </c>
      <c r="B7" s="14">
        <v>1</v>
      </c>
      <c r="C7" s="213"/>
      <c r="D7" s="14">
        <v>1010130</v>
      </c>
      <c r="E7" s="21" t="s">
        <v>13</v>
      </c>
      <c r="F7" s="14" t="s">
        <v>14</v>
      </c>
      <c r="G7" s="21" t="s">
        <v>2313</v>
      </c>
      <c r="H7" s="21" t="s">
        <v>1145</v>
      </c>
      <c r="I7" s="22" t="s">
        <v>44</v>
      </c>
      <c r="J7" s="22" t="s">
        <v>44</v>
      </c>
      <c r="K7" s="22" t="s">
        <v>44</v>
      </c>
      <c r="L7" s="23">
        <v>3700</v>
      </c>
      <c r="M7" s="22" t="s">
        <v>2320</v>
      </c>
      <c r="N7" s="22" t="s">
        <v>62</v>
      </c>
      <c r="O7" s="21" t="s">
        <v>1514</v>
      </c>
      <c r="P7" s="14" t="str">
        <f>HYPERLINK("https://www.facebook.com/opdiqq","https://www.facebook.com/opdiqq")</f>
        <v>https://www.facebook.com/opdiqq</v>
      </c>
      <c r="Q7" s="24" t="s">
        <v>2031</v>
      </c>
      <c r="R7" s="25" t="s">
        <v>2150</v>
      </c>
      <c r="S7" s="24" t="s">
        <v>2031</v>
      </c>
      <c r="T7" s="7"/>
    </row>
    <row r="8" spans="1:20" ht="30" customHeight="1">
      <c r="A8" s="14">
        <v>3</v>
      </c>
      <c r="B8" s="14">
        <v>1</v>
      </c>
      <c r="C8" s="213"/>
      <c r="D8" s="14">
        <v>1010131</v>
      </c>
      <c r="E8" s="26" t="s">
        <v>15</v>
      </c>
      <c r="F8" s="27" t="s">
        <v>25</v>
      </c>
      <c r="G8" s="26" t="s">
        <v>2314</v>
      </c>
      <c r="H8" s="21" t="s">
        <v>1146</v>
      </c>
      <c r="I8" s="21" t="s">
        <v>45</v>
      </c>
      <c r="J8" s="21" t="s">
        <v>44</v>
      </c>
      <c r="K8" s="21" t="s">
        <v>45</v>
      </c>
      <c r="L8" s="28">
        <v>5000</v>
      </c>
      <c r="M8" s="21" t="s">
        <v>2321</v>
      </c>
      <c r="N8" s="21" t="s">
        <v>63</v>
      </c>
      <c r="O8" s="21" t="s">
        <v>1306</v>
      </c>
      <c r="P8" s="21" t="str">
        <f>HYPERLINK("https://www.facebook.com/opd.altohospicio","https://www.facebook.com/opd.altohospicio")</f>
        <v>https://www.facebook.com/opd.altohospicio</v>
      </c>
      <c r="Q8" s="24" t="s">
        <v>2032</v>
      </c>
      <c r="R8" s="13" t="s">
        <v>2214</v>
      </c>
      <c r="S8" s="24" t="s">
        <v>2032</v>
      </c>
      <c r="T8" s="7"/>
    </row>
    <row r="9" spans="1:20" s="3" customFormat="1" ht="30" customHeight="1">
      <c r="A9" s="14">
        <v>4</v>
      </c>
      <c r="B9" s="14">
        <v>1</v>
      </c>
      <c r="C9" s="213"/>
      <c r="D9" s="14">
        <v>1010156</v>
      </c>
      <c r="E9" s="26" t="s">
        <v>657</v>
      </c>
      <c r="F9" s="27" t="s">
        <v>659</v>
      </c>
      <c r="G9" s="26" t="s">
        <v>819</v>
      </c>
      <c r="H9" s="21" t="s">
        <v>820</v>
      </c>
      <c r="I9" s="21" t="s">
        <v>661</v>
      </c>
      <c r="J9" s="21" t="s">
        <v>1551</v>
      </c>
      <c r="K9" s="21" t="s">
        <v>661</v>
      </c>
      <c r="L9" s="28">
        <v>1500</v>
      </c>
      <c r="M9" s="21" t="s">
        <v>2322</v>
      </c>
      <c r="N9" s="25" t="s">
        <v>821</v>
      </c>
      <c r="O9" s="21" t="s">
        <v>1419</v>
      </c>
      <c r="P9" s="25" t="s">
        <v>822</v>
      </c>
      <c r="Q9" s="24" t="s">
        <v>2033</v>
      </c>
      <c r="R9" s="29" t="s">
        <v>2151</v>
      </c>
      <c r="S9" s="24" t="s">
        <v>2033</v>
      </c>
      <c r="T9" s="7"/>
    </row>
    <row r="10" spans="1:20" s="3" customFormat="1" ht="46.5" customHeight="1">
      <c r="A10" s="30">
        <v>5</v>
      </c>
      <c r="B10" s="31">
        <v>1</v>
      </c>
      <c r="C10" s="214"/>
      <c r="D10" s="31">
        <v>1010153</v>
      </c>
      <c r="E10" s="32" t="s">
        <v>658</v>
      </c>
      <c r="F10" s="33" t="s">
        <v>660</v>
      </c>
      <c r="G10" s="32" t="s">
        <v>2315</v>
      </c>
      <c r="H10" s="34" t="s">
        <v>1142</v>
      </c>
      <c r="I10" s="34" t="s">
        <v>662</v>
      </c>
      <c r="J10" s="34" t="s">
        <v>1551</v>
      </c>
      <c r="K10" s="34" t="s">
        <v>662</v>
      </c>
      <c r="L10" s="35">
        <v>2000</v>
      </c>
      <c r="M10" s="34" t="s">
        <v>2323</v>
      </c>
      <c r="N10" s="36" t="s">
        <v>1141</v>
      </c>
      <c r="O10" s="36" t="s">
        <v>1307</v>
      </c>
      <c r="P10" s="36" t="s">
        <v>823</v>
      </c>
      <c r="Q10" s="37" t="s">
        <v>2034</v>
      </c>
      <c r="R10" s="38" t="s">
        <v>2152</v>
      </c>
      <c r="S10" s="37" t="s">
        <v>2034</v>
      </c>
      <c r="T10" s="7"/>
    </row>
    <row r="11" spans="1:20" s="3" customFormat="1" ht="48" customHeight="1">
      <c r="A11" s="15">
        <v>6</v>
      </c>
      <c r="B11" s="15">
        <v>2</v>
      </c>
      <c r="C11" s="216" t="s">
        <v>1824</v>
      </c>
      <c r="D11" s="16">
        <v>1020240</v>
      </c>
      <c r="E11" s="39" t="s">
        <v>895</v>
      </c>
      <c r="F11" s="39" t="s">
        <v>904</v>
      </c>
      <c r="G11" s="39" t="s">
        <v>2325</v>
      </c>
      <c r="H11" s="16" t="s">
        <v>2412</v>
      </c>
      <c r="I11" s="16" t="s">
        <v>903</v>
      </c>
      <c r="J11" s="16" t="s">
        <v>903</v>
      </c>
      <c r="K11" s="16" t="s">
        <v>903</v>
      </c>
      <c r="L11" s="17">
        <v>2300</v>
      </c>
      <c r="M11" s="16">
        <v>974432472</v>
      </c>
      <c r="N11" s="40" t="s">
        <v>2411</v>
      </c>
      <c r="O11" s="40" t="s">
        <v>1308</v>
      </c>
      <c r="P11" s="40" t="s">
        <v>1431</v>
      </c>
      <c r="Q11" s="19" t="s">
        <v>2035</v>
      </c>
      <c r="R11" s="18" t="s">
        <v>2153</v>
      </c>
      <c r="S11" s="19" t="s">
        <v>2035</v>
      </c>
      <c r="T11" s="7"/>
    </row>
    <row r="12" spans="1:20" ht="30" customHeight="1">
      <c r="A12" s="14">
        <v>7</v>
      </c>
      <c r="B12" s="14">
        <v>2</v>
      </c>
      <c r="C12" s="213"/>
      <c r="D12" s="21">
        <v>1020239</v>
      </c>
      <c r="E12" s="26" t="s">
        <v>16</v>
      </c>
      <c r="F12" s="26" t="s">
        <v>26</v>
      </c>
      <c r="G12" s="26" t="s">
        <v>2324</v>
      </c>
      <c r="H12" s="21" t="s">
        <v>38</v>
      </c>
      <c r="I12" s="21" t="s">
        <v>46</v>
      </c>
      <c r="J12" s="21" t="s">
        <v>1552</v>
      </c>
      <c r="K12" s="21" t="s">
        <v>46</v>
      </c>
      <c r="L12" s="28">
        <v>3700</v>
      </c>
      <c r="M12" s="21" t="s">
        <v>57</v>
      </c>
      <c r="N12" s="21" t="s">
        <v>64</v>
      </c>
      <c r="O12" s="21" t="s">
        <v>1309</v>
      </c>
      <c r="P12" s="21" t="str">
        <f>HYPERLINK("https://www.facebook.com/opd.calama","https://www.facebook.com/opd.calama")</f>
        <v>https://www.facebook.com/opd.calama</v>
      </c>
      <c r="Q12" s="41" t="s">
        <v>2036</v>
      </c>
      <c r="R12" s="13" t="s">
        <v>2214</v>
      </c>
      <c r="S12" s="41" t="s">
        <v>2036</v>
      </c>
      <c r="T12" s="7"/>
    </row>
    <row r="13" spans="1:20" s="3" customFormat="1" ht="30" customHeight="1">
      <c r="A13" s="14">
        <v>8</v>
      </c>
      <c r="B13" s="14">
        <v>2</v>
      </c>
      <c r="C13" s="213"/>
      <c r="D13" s="21">
        <v>1020263</v>
      </c>
      <c r="E13" s="26" t="s">
        <v>1281</v>
      </c>
      <c r="F13" s="26" t="s">
        <v>1284</v>
      </c>
      <c r="G13" s="26" t="s">
        <v>2413</v>
      </c>
      <c r="H13" s="21" t="s">
        <v>1463</v>
      </c>
      <c r="I13" s="21" t="s">
        <v>1127</v>
      </c>
      <c r="J13" s="21" t="s">
        <v>1127</v>
      </c>
      <c r="K13" s="21" t="s">
        <v>1127</v>
      </c>
      <c r="L13" s="28">
        <v>5500</v>
      </c>
      <c r="M13" s="21" t="s">
        <v>2414</v>
      </c>
      <c r="N13" s="25" t="s">
        <v>2415</v>
      </c>
      <c r="O13" s="21" t="s">
        <v>1960</v>
      </c>
      <c r="P13" s="21" t="s">
        <v>1995</v>
      </c>
      <c r="Q13" s="41" t="s">
        <v>2147</v>
      </c>
      <c r="R13" s="42" t="s">
        <v>1643</v>
      </c>
      <c r="S13" s="41" t="s">
        <v>1285</v>
      </c>
      <c r="T13" s="7"/>
    </row>
    <row r="14" spans="1:20" s="3" customFormat="1" ht="30" customHeight="1">
      <c r="A14" s="14">
        <v>9</v>
      </c>
      <c r="B14" s="30">
        <v>2</v>
      </c>
      <c r="C14" s="213"/>
      <c r="D14" s="43">
        <v>1020283</v>
      </c>
      <c r="E14" s="44" t="s">
        <v>1888</v>
      </c>
      <c r="F14" s="44" t="s">
        <v>1889</v>
      </c>
      <c r="G14" s="44" t="s">
        <v>2416</v>
      </c>
      <c r="H14" s="43" t="s">
        <v>2417</v>
      </c>
      <c r="I14" s="43" t="s">
        <v>1890</v>
      </c>
      <c r="J14" s="43" t="s">
        <v>1127</v>
      </c>
      <c r="K14" s="43" t="s">
        <v>1890</v>
      </c>
      <c r="L14" s="45">
        <v>2500</v>
      </c>
      <c r="M14" s="43" t="s">
        <v>2418</v>
      </c>
      <c r="N14" s="46" t="s">
        <v>2419</v>
      </c>
      <c r="O14" s="43" t="s">
        <v>1533</v>
      </c>
      <c r="P14" s="43" t="s">
        <v>1533</v>
      </c>
      <c r="Q14" s="47" t="s">
        <v>1922</v>
      </c>
      <c r="R14" s="46" t="s">
        <v>1929</v>
      </c>
      <c r="S14" s="47" t="s">
        <v>1922</v>
      </c>
      <c r="T14" s="7"/>
    </row>
    <row r="15" spans="1:20" s="3" customFormat="1" ht="30" customHeight="1">
      <c r="A15" s="30">
        <v>10</v>
      </c>
      <c r="B15" s="30">
        <v>2</v>
      </c>
      <c r="C15" s="214"/>
      <c r="D15" s="34">
        <v>1020252</v>
      </c>
      <c r="E15" s="32" t="s">
        <v>1104</v>
      </c>
      <c r="F15" s="32" t="s">
        <v>1105</v>
      </c>
      <c r="G15" s="32" t="s">
        <v>2359</v>
      </c>
      <c r="H15" s="34" t="s">
        <v>1279</v>
      </c>
      <c r="I15" s="34" t="s">
        <v>1126</v>
      </c>
      <c r="J15" s="34" t="s">
        <v>1127</v>
      </c>
      <c r="K15" s="34" t="s">
        <v>1126</v>
      </c>
      <c r="L15" s="35">
        <v>2000</v>
      </c>
      <c r="M15" s="11" t="s">
        <v>2360</v>
      </c>
      <c r="N15" s="36" t="s">
        <v>1280</v>
      </c>
      <c r="O15" s="34" t="s">
        <v>1866</v>
      </c>
      <c r="P15" s="34" t="s">
        <v>1533</v>
      </c>
      <c r="Q15" s="48" t="s">
        <v>2037</v>
      </c>
      <c r="R15" s="13" t="s">
        <v>2214</v>
      </c>
      <c r="S15" s="48" t="s">
        <v>2037</v>
      </c>
      <c r="T15" s="7"/>
    </row>
    <row r="16" spans="1:20" ht="30" customHeight="1">
      <c r="A16" s="15">
        <v>11</v>
      </c>
      <c r="B16" s="15">
        <v>3</v>
      </c>
      <c r="C16" s="216" t="s">
        <v>1541</v>
      </c>
      <c r="D16" s="16">
        <v>1030158</v>
      </c>
      <c r="E16" s="39" t="s">
        <v>17</v>
      </c>
      <c r="F16" s="49" t="s">
        <v>27</v>
      </c>
      <c r="G16" s="16" t="s">
        <v>37</v>
      </c>
      <c r="H16" s="50" t="s">
        <v>1147</v>
      </c>
      <c r="I16" s="50" t="s">
        <v>47</v>
      </c>
      <c r="J16" s="16" t="s">
        <v>1553</v>
      </c>
      <c r="K16" s="16" t="s">
        <v>1553</v>
      </c>
      <c r="L16" s="17">
        <v>4200</v>
      </c>
      <c r="M16" s="51" t="s">
        <v>1148</v>
      </c>
      <c r="N16" s="50" t="s">
        <v>65</v>
      </c>
      <c r="O16" s="16" t="s">
        <v>1310</v>
      </c>
      <c r="P16" s="15" t="str">
        <f>HYPERLINK("https://www.facebook.com/opd.copiapo","https://www.facebook.com/opd.copiapo")</f>
        <v>https://www.facebook.com/opd.copiapo</v>
      </c>
      <c r="Q16" s="52" t="s">
        <v>2038</v>
      </c>
      <c r="R16" s="13" t="s">
        <v>2214</v>
      </c>
      <c r="S16" s="52" t="s">
        <v>2038</v>
      </c>
      <c r="T16" s="7"/>
    </row>
    <row r="17" spans="1:20" ht="45" customHeight="1">
      <c r="A17" s="14">
        <v>12</v>
      </c>
      <c r="B17" s="14">
        <v>3</v>
      </c>
      <c r="C17" s="217"/>
      <c r="D17" s="53">
        <v>1030214</v>
      </c>
      <c r="E17" s="54" t="s">
        <v>953</v>
      </c>
      <c r="F17" s="55" t="s">
        <v>28</v>
      </c>
      <c r="G17" s="53" t="s">
        <v>1055</v>
      </c>
      <c r="H17" s="55" t="s">
        <v>39</v>
      </c>
      <c r="I17" s="55" t="s">
        <v>48</v>
      </c>
      <c r="J17" s="53" t="s">
        <v>472</v>
      </c>
      <c r="K17" s="53" t="s">
        <v>48</v>
      </c>
      <c r="L17" s="56">
        <v>3900</v>
      </c>
      <c r="M17" s="57" t="s">
        <v>1646</v>
      </c>
      <c r="N17" s="58" t="s">
        <v>1056</v>
      </c>
      <c r="O17" s="53" t="s">
        <v>1648</v>
      </c>
      <c r="P17" s="58" t="s">
        <v>1432</v>
      </c>
      <c r="Q17" s="59" t="s">
        <v>476</v>
      </c>
      <c r="R17" s="58" t="s">
        <v>574</v>
      </c>
      <c r="S17" s="59" t="s">
        <v>476</v>
      </c>
      <c r="T17" s="7"/>
    </row>
    <row r="18" spans="1:20" ht="30" customHeight="1">
      <c r="A18" s="14">
        <v>13</v>
      </c>
      <c r="B18" s="60">
        <v>3</v>
      </c>
      <c r="C18" s="213"/>
      <c r="D18" s="61">
        <v>1030155</v>
      </c>
      <c r="E18" s="62" t="s">
        <v>18</v>
      </c>
      <c r="F18" s="63" t="s">
        <v>29</v>
      </c>
      <c r="G18" s="61" t="s">
        <v>2307</v>
      </c>
      <c r="H18" s="63" t="s">
        <v>40</v>
      </c>
      <c r="I18" s="63" t="s">
        <v>49</v>
      </c>
      <c r="J18" s="61" t="s">
        <v>1553</v>
      </c>
      <c r="K18" s="61" t="s">
        <v>49</v>
      </c>
      <c r="L18" s="64">
        <v>3100</v>
      </c>
      <c r="M18" s="65" t="s">
        <v>58</v>
      </c>
      <c r="N18" s="66" t="s">
        <v>1149</v>
      </c>
      <c r="O18" s="61" t="s">
        <v>1311</v>
      </c>
      <c r="P18" s="60" t="str">
        <f>HYPERLINK("https://www.facebook.com/Opdcaldera","https://www.facebook.com/Opdcaldera")</f>
        <v>https://www.facebook.com/Opdcaldera</v>
      </c>
      <c r="Q18" s="67" t="s">
        <v>2039</v>
      </c>
      <c r="R18" s="68" t="s">
        <v>575</v>
      </c>
      <c r="S18" s="67" t="s">
        <v>2039</v>
      </c>
      <c r="T18" s="7"/>
    </row>
    <row r="19" spans="1:20" ht="48.75" customHeight="1">
      <c r="A19" s="14">
        <v>14</v>
      </c>
      <c r="B19" s="14">
        <v>3</v>
      </c>
      <c r="C19" s="216"/>
      <c r="D19" s="21">
        <v>1030252</v>
      </c>
      <c r="E19" s="26" t="s">
        <v>1424</v>
      </c>
      <c r="F19" s="21" t="s">
        <v>30</v>
      </c>
      <c r="G19" s="21" t="s">
        <v>2308</v>
      </c>
      <c r="H19" s="21" t="s">
        <v>1425</v>
      </c>
      <c r="I19" s="69" t="s">
        <v>50</v>
      </c>
      <c r="J19" s="69" t="s">
        <v>473</v>
      </c>
      <c r="K19" s="69" t="s">
        <v>1554</v>
      </c>
      <c r="L19" s="70">
        <v>3000</v>
      </c>
      <c r="M19" s="71" t="s">
        <v>1426</v>
      </c>
      <c r="N19" s="25" t="s">
        <v>1427</v>
      </c>
      <c r="O19" s="21" t="s">
        <v>1649</v>
      </c>
      <c r="P19" s="21" t="s">
        <v>1433</v>
      </c>
      <c r="Q19" s="72" t="s">
        <v>1428</v>
      </c>
      <c r="R19" s="29" t="s">
        <v>1699</v>
      </c>
      <c r="S19" s="72" t="s">
        <v>1428</v>
      </c>
      <c r="T19" s="1"/>
    </row>
    <row r="20" spans="1:20" s="3" customFormat="1" ht="48" customHeight="1">
      <c r="A20" s="31">
        <v>15</v>
      </c>
      <c r="B20" s="14">
        <v>3</v>
      </c>
      <c r="C20" s="213"/>
      <c r="D20" s="21">
        <v>1030216</v>
      </c>
      <c r="E20" s="26" t="s">
        <v>952</v>
      </c>
      <c r="F20" s="21" t="s">
        <v>905</v>
      </c>
      <c r="G20" s="21" t="s">
        <v>2309</v>
      </c>
      <c r="H20" s="21" t="s">
        <v>1150</v>
      </c>
      <c r="I20" s="69" t="s">
        <v>906</v>
      </c>
      <c r="J20" s="69" t="s">
        <v>47</v>
      </c>
      <c r="K20" s="69" t="s">
        <v>906</v>
      </c>
      <c r="L20" s="70">
        <v>2300</v>
      </c>
      <c r="M20" s="73" t="s">
        <v>2025</v>
      </c>
      <c r="N20" s="25" t="s">
        <v>1151</v>
      </c>
      <c r="O20" s="21" t="s">
        <v>1526</v>
      </c>
      <c r="P20" s="21" t="s">
        <v>1434</v>
      </c>
      <c r="Q20" s="72" t="s">
        <v>969</v>
      </c>
      <c r="R20" s="29" t="s">
        <v>990</v>
      </c>
      <c r="S20" s="72" t="s">
        <v>969</v>
      </c>
      <c r="T20" s="1"/>
    </row>
    <row r="21" spans="1:20" s="3" customFormat="1" ht="48" customHeight="1">
      <c r="A21" s="14">
        <v>16</v>
      </c>
      <c r="B21" s="14">
        <v>3</v>
      </c>
      <c r="C21" s="213"/>
      <c r="D21" s="21">
        <v>1030240</v>
      </c>
      <c r="E21" s="26" t="s">
        <v>1292</v>
      </c>
      <c r="F21" s="21" t="s">
        <v>1286</v>
      </c>
      <c r="G21" s="21" t="s">
        <v>1297</v>
      </c>
      <c r="H21" s="21" t="s">
        <v>1644</v>
      </c>
      <c r="I21" s="69" t="s">
        <v>472</v>
      </c>
      <c r="J21" s="69" t="s">
        <v>472</v>
      </c>
      <c r="K21" s="69" t="s">
        <v>472</v>
      </c>
      <c r="L21" s="70">
        <v>2000</v>
      </c>
      <c r="M21" s="73">
        <v>83284075</v>
      </c>
      <c r="N21" s="25" t="s">
        <v>1296</v>
      </c>
      <c r="O21" s="21" t="s">
        <v>1650</v>
      </c>
      <c r="P21" s="21" t="s">
        <v>1435</v>
      </c>
      <c r="Q21" s="72" t="s">
        <v>1289</v>
      </c>
      <c r="R21" s="29" t="s">
        <v>1296</v>
      </c>
      <c r="S21" s="72" t="s">
        <v>1289</v>
      </c>
      <c r="T21" s="1"/>
    </row>
    <row r="22" spans="1:20" s="3" customFormat="1" ht="48" customHeight="1">
      <c r="A22" s="14">
        <v>17</v>
      </c>
      <c r="B22" s="14">
        <v>3</v>
      </c>
      <c r="C22" s="213"/>
      <c r="D22" s="21">
        <v>1030239</v>
      </c>
      <c r="E22" s="26" t="s">
        <v>1282</v>
      </c>
      <c r="F22" s="21" t="s">
        <v>1287</v>
      </c>
      <c r="G22" s="21" t="s">
        <v>2310</v>
      </c>
      <c r="H22" s="21" t="s">
        <v>1295</v>
      </c>
      <c r="I22" s="69" t="s">
        <v>1293</v>
      </c>
      <c r="J22" s="69" t="s">
        <v>472</v>
      </c>
      <c r="K22" s="69" t="s">
        <v>1293</v>
      </c>
      <c r="L22" s="70">
        <v>2000</v>
      </c>
      <c r="M22" s="21">
        <v>97613825</v>
      </c>
      <c r="N22" s="25" t="s">
        <v>1298</v>
      </c>
      <c r="O22" s="21" t="s">
        <v>1527</v>
      </c>
      <c r="P22" s="21" t="s">
        <v>1436</v>
      </c>
      <c r="Q22" s="72" t="s">
        <v>1290</v>
      </c>
      <c r="R22" s="29" t="s">
        <v>1519</v>
      </c>
      <c r="S22" s="72" t="s">
        <v>1290</v>
      </c>
      <c r="T22" s="1"/>
    </row>
    <row r="23" spans="1:20" s="3" customFormat="1" ht="34.5" customHeight="1">
      <c r="A23" s="14">
        <v>18</v>
      </c>
      <c r="B23" s="30">
        <v>3</v>
      </c>
      <c r="C23" s="214"/>
      <c r="D23" s="21">
        <v>1030215</v>
      </c>
      <c r="E23" s="26" t="s">
        <v>1097</v>
      </c>
      <c r="F23" s="21" t="s">
        <v>907</v>
      </c>
      <c r="G23" s="21" t="s">
        <v>2311</v>
      </c>
      <c r="H23" s="22" t="s">
        <v>1098</v>
      </c>
      <c r="I23" s="69" t="s">
        <v>908</v>
      </c>
      <c r="J23" s="69" t="s">
        <v>472</v>
      </c>
      <c r="K23" s="69" t="s">
        <v>908</v>
      </c>
      <c r="L23" s="70">
        <v>2900</v>
      </c>
      <c r="M23" s="74" t="s">
        <v>1153</v>
      </c>
      <c r="N23" s="75" t="s">
        <v>1152</v>
      </c>
      <c r="O23" s="21" t="s">
        <v>1651</v>
      </c>
      <c r="P23" s="25" t="s">
        <v>1437</v>
      </c>
      <c r="Q23" s="72" t="s">
        <v>970</v>
      </c>
      <c r="R23" s="29" t="s">
        <v>1700</v>
      </c>
      <c r="S23" s="72" t="s">
        <v>970</v>
      </c>
      <c r="T23" s="1"/>
    </row>
    <row r="24" spans="1:20" s="3" customFormat="1" ht="34.5" customHeight="1">
      <c r="A24" s="30">
        <v>19</v>
      </c>
      <c r="B24" s="31">
        <v>3</v>
      </c>
      <c r="C24" s="214"/>
      <c r="D24" s="76">
        <v>1030226</v>
      </c>
      <c r="E24" s="77" t="s">
        <v>1065</v>
      </c>
      <c r="F24" s="76" t="s">
        <v>1066</v>
      </c>
      <c r="G24" s="76" t="s">
        <v>2312</v>
      </c>
      <c r="H24" s="76" t="s">
        <v>1645</v>
      </c>
      <c r="I24" s="78" t="s">
        <v>473</v>
      </c>
      <c r="J24" s="78" t="s">
        <v>473</v>
      </c>
      <c r="K24" s="78" t="s">
        <v>473</v>
      </c>
      <c r="L24" s="79">
        <v>2900</v>
      </c>
      <c r="M24" s="80">
        <v>42005723</v>
      </c>
      <c r="N24" s="81" t="s">
        <v>1647</v>
      </c>
      <c r="O24" s="53" t="s">
        <v>1652</v>
      </c>
      <c r="P24" s="76" t="s">
        <v>1532</v>
      </c>
      <c r="Q24" s="82" t="s">
        <v>2040</v>
      </c>
      <c r="R24" s="83" t="s">
        <v>2174</v>
      </c>
      <c r="S24" s="82" t="s">
        <v>2040</v>
      </c>
      <c r="T24" s="7"/>
    </row>
    <row r="25" spans="1:20" ht="30" customHeight="1">
      <c r="A25" s="15">
        <v>20</v>
      </c>
      <c r="B25" s="15">
        <v>4</v>
      </c>
      <c r="C25" s="216" t="s">
        <v>1274</v>
      </c>
      <c r="D25" s="16">
        <v>1040177</v>
      </c>
      <c r="E25" s="39" t="s">
        <v>19</v>
      </c>
      <c r="F25" s="49" t="s">
        <v>31</v>
      </c>
      <c r="G25" s="39" t="s">
        <v>2294</v>
      </c>
      <c r="H25" s="50" t="s">
        <v>41</v>
      </c>
      <c r="I25" s="50" t="s">
        <v>51</v>
      </c>
      <c r="J25" s="16" t="s">
        <v>52</v>
      </c>
      <c r="K25" s="16" t="s">
        <v>51</v>
      </c>
      <c r="L25" s="17">
        <v>4200</v>
      </c>
      <c r="M25" s="50" t="s">
        <v>59</v>
      </c>
      <c r="N25" s="50" t="s">
        <v>66</v>
      </c>
      <c r="O25" s="16" t="s">
        <v>1312</v>
      </c>
      <c r="P25" s="15" t="str">
        <f>HYPERLINK("https://www.facebook.com/opdlaserena","https://www.facebook.com/opdlaserena")</f>
        <v>https://www.facebook.com/opdlaserena</v>
      </c>
      <c r="Q25" s="84" t="s">
        <v>477</v>
      </c>
      <c r="R25" s="40" t="s">
        <v>571</v>
      </c>
      <c r="S25" s="84" t="s">
        <v>477</v>
      </c>
      <c r="T25" s="7"/>
    </row>
    <row r="26" spans="1:20" ht="30" customHeight="1">
      <c r="A26" s="14">
        <v>21</v>
      </c>
      <c r="B26" s="14">
        <v>4</v>
      </c>
      <c r="C26" s="213"/>
      <c r="D26" s="21">
        <v>1040176</v>
      </c>
      <c r="E26" s="26" t="s">
        <v>20</v>
      </c>
      <c r="F26" s="27" t="s">
        <v>32</v>
      </c>
      <c r="G26" s="26" t="s">
        <v>2292</v>
      </c>
      <c r="H26" s="22" t="s">
        <v>1160</v>
      </c>
      <c r="I26" s="22" t="s">
        <v>52</v>
      </c>
      <c r="J26" s="21" t="s">
        <v>1555</v>
      </c>
      <c r="K26" s="21" t="s">
        <v>52</v>
      </c>
      <c r="L26" s="28">
        <v>5700</v>
      </c>
      <c r="M26" s="22" t="s">
        <v>60</v>
      </c>
      <c r="N26" s="22" t="s">
        <v>67</v>
      </c>
      <c r="O26" s="25" t="s">
        <v>1313</v>
      </c>
      <c r="P26" s="14" t="str">
        <f>HYPERLINK("https://www.facebook.com/opd.coquimbo","https://www.facebook.com/opd.coquimbo")</f>
        <v>https://www.facebook.com/opd.coquimbo</v>
      </c>
      <c r="Q26" s="85" t="s">
        <v>2041</v>
      </c>
      <c r="R26" s="25" t="s">
        <v>2175</v>
      </c>
      <c r="S26" s="85" t="s">
        <v>2041</v>
      </c>
      <c r="T26" s="7"/>
    </row>
    <row r="27" spans="1:20" ht="36.75" customHeight="1">
      <c r="A27" s="14">
        <v>22</v>
      </c>
      <c r="B27" s="14">
        <v>4</v>
      </c>
      <c r="C27" s="213"/>
      <c r="D27" s="21">
        <v>1040174</v>
      </c>
      <c r="E27" s="26" t="s">
        <v>21</v>
      </c>
      <c r="F27" s="27" t="s">
        <v>33</v>
      </c>
      <c r="G27" s="26" t="s">
        <v>2290</v>
      </c>
      <c r="H27" s="22" t="s">
        <v>1161</v>
      </c>
      <c r="I27" s="22" t="s">
        <v>53</v>
      </c>
      <c r="J27" s="21" t="s">
        <v>52</v>
      </c>
      <c r="K27" s="21" t="s">
        <v>53</v>
      </c>
      <c r="L27" s="28">
        <v>4200</v>
      </c>
      <c r="M27" s="22" t="s">
        <v>600</v>
      </c>
      <c r="N27" s="75" t="s">
        <v>601</v>
      </c>
      <c r="O27" s="25" t="s">
        <v>1314</v>
      </c>
      <c r="P27" s="14" t="str">
        <f>HYPERLINK("https://www.facebook.com/opd.ovalle","https://www.facebook.com/opd.ovalle")</f>
        <v>https://www.facebook.com/opd.ovalle</v>
      </c>
      <c r="Q27" s="85" t="s">
        <v>478</v>
      </c>
      <c r="R27" s="25" t="s">
        <v>2224</v>
      </c>
      <c r="S27" s="85" t="s">
        <v>478</v>
      </c>
      <c r="T27" s="7"/>
    </row>
    <row r="28" spans="1:20" ht="44.25" customHeight="1">
      <c r="A28" s="14">
        <v>23</v>
      </c>
      <c r="B28" s="14">
        <v>4</v>
      </c>
      <c r="C28" s="213"/>
      <c r="D28" s="21">
        <v>1040175</v>
      </c>
      <c r="E28" s="26" t="s">
        <v>24</v>
      </c>
      <c r="F28" s="27" t="s">
        <v>34</v>
      </c>
      <c r="G28" s="26" t="s">
        <v>2287</v>
      </c>
      <c r="H28" s="27" t="s">
        <v>42</v>
      </c>
      <c r="I28" s="22" t="s">
        <v>54</v>
      </c>
      <c r="J28" s="21" t="s">
        <v>1555</v>
      </c>
      <c r="K28" s="21" t="s">
        <v>54</v>
      </c>
      <c r="L28" s="28">
        <v>3100</v>
      </c>
      <c r="M28" s="22" t="s">
        <v>61</v>
      </c>
      <c r="N28" s="22" t="s">
        <v>68</v>
      </c>
      <c r="O28" s="21" t="s">
        <v>1315</v>
      </c>
      <c r="P28" s="14" t="str">
        <f>HYPERLINK("https://www.facebook.com/opd.vicuna","https://www.facebook.com/opd.vicuna")</f>
        <v>https://www.facebook.com/opd.vicuna</v>
      </c>
      <c r="Q28" s="85" t="s">
        <v>479</v>
      </c>
      <c r="R28" s="25" t="s">
        <v>1701</v>
      </c>
      <c r="S28" s="85" t="s">
        <v>479</v>
      </c>
      <c r="T28" s="7"/>
    </row>
    <row r="29" spans="1:20" ht="45" customHeight="1">
      <c r="A29" s="14">
        <v>24</v>
      </c>
      <c r="B29" s="14">
        <v>4</v>
      </c>
      <c r="C29" s="213"/>
      <c r="D29" s="21">
        <v>1040173</v>
      </c>
      <c r="E29" s="26" t="s">
        <v>22</v>
      </c>
      <c r="F29" s="27" t="s">
        <v>35</v>
      </c>
      <c r="G29" s="26" t="s">
        <v>2291</v>
      </c>
      <c r="H29" s="22" t="s">
        <v>43</v>
      </c>
      <c r="I29" s="22" t="s">
        <v>55</v>
      </c>
      <c r="J29" s="21" t="s">
        <v>1555</v>
      </c>
      <c r="K29" s="21" t="s">
        <v>55</v>
      </c>
      <c r="L29" s="28">
        <v>3100</v>
      </c>
      <c r="M29" s="22" t="s">
        <v>2015</v>
      </c>
      <c r="N29" s="22" t="s">
        <v>69</v>
      </c>
      <c r="O29" s="21" t="s">
        <v>1316</v>
      </c>
      <c r="P29" s="14" t="str">
        <f>HYPERLINK("https://www.facebook.com/opd.andacollo","https://www.facebook.com/opd.andacollo")</f>
        <v>https://www.facebook.com/opd.andacollo</v>
      </c>
      <c r="Q29" s="85" t="s">
        <v>480</v>
      </c>
      <c r="R29" s="25" t="s">
        <v>569</v>
      </c>
      <c r="S29" s="85" t="s">
        <v>480</v>
      </c>
      <c r="T29" s="7"/>
    </row>
    <row r="30" spans="1:20" ht="42" customHeight="1">
      <c r="A30" s="31">
        <v>25</v>
      </c>
      <c r="B30" s="14">
        <v>4</v>
      </c>
      <c r="C30" s="213"/>
      <c r="D30" s="21">
        <v>1040178</v>
      </c>
      <c r="E30" s="26" t="s">
        <v>23</v>
      </c>
      <c r="F30" s="27" t="s">
        <v>36</v>
      </c>
      <c r="G30" s="21" t="s">
        <v>2293</v>
      </c>
      <c r="H30" s="22" t="s">
        <v>1162</v>
      </c>
      <c r="I30" s="22" t="s">
        <v>56</v>
      </c>
      <c r="J30" s="21" t="s">
        <v>1556</v>
      </c>
      <c r="K30" s="21" t="s">
        <v>56</v>
      </c>
      <c r="L30" s="28">
        <v>2700</v>
      </c>
      <c r="M30" s="22" t="s">
        <v>1163</v>
      </c>
      <c r="N30" s="22" t="s">
        <v>70</v>
      </c>
      <c r="O30" s="21" t="s">
        <v>1317</v>
      </c>
      <c r="P30" s="14" t="str">
        <f>HYPERLINK("https://www.facebook.com/opd.illapel","https://www.facebook.com/opd.illapel")</f>
        <v>https://www.facebook.com/opd.illapel</v>
      </c>
      <c r="Q30" s="85" t="s">
        <v>481</v>
      </c>
      <c r="R30" s="25" t="s">
        <v>570</v>
      </c>
      <c r="S30" s="85" t="s">
        <v>481</v>
      </c>
      <c r="T30" s="7"/>
    </row>
    <row r="31" spans="1:20" s="3" customFormat="1" ht="48" customHeight="1">
      <c r="A31" s="14">
        <v>26</v>
      </c>
      <c r="B31" s="14">
        <v>4</v>
      </c>
      <c r="C31" s="213"/>
      <c r="D31" s="21">
        <v>1040227</v>
      </c>
      <c r="E31" s="26" t="s">
        <v>671</v>
      </c>
      <c r="F31" s="27" t="s">
        <v>670</v>
      </c>
      <c r="G31" s="89" t="s">
        <v>2286</v>
      </c>
      <c r="H31" s="21" t="s">
        <v>1164</v>
      </c>
      <c r="I31" s="22" t="s">
        <v>667</v>
      </c>
      <c r="J31" s="21" t="s">
        <v>1557</v>
      </c>
      <c r="K31" s="21" t="s">
        <v>667</v>
      </c>
      <c r="L31" s="28">
        <v>2900</v>
      </c>
      <c r="M31" s="14" t="s">
        <v>1166</v>
      </c>
      <c r="N31" s="25" t="s">
        <v>1165</v>
      </c>
      <c r="O31" s="21" t="s">
        <v>1318</v>
      </c>
      <c r="P31" s="21" t="s">
        <v>1438</v>
      </c>
      <c r="Q31" s="85" t="s">
        <v>2042</v>
      </c>
      <c r="R31" s="25" t="s">
        <v>2214</v>
      </c>
      <c r="S31" s="85" t="s">
        <v>2042</v>
      </c>
      <c r="T31" s="7"/>
    </row>
    <row r="32" spans="1:20" s="3" customFormat="1" ht="30" customHeight="1">
      <c r="A32" s="14">
        <v>27</v>
      </c>
      <c r="B32" s="14">
        <v>4</v>
      </c>
      <c r="C32" s="213"/>
      <c r="D32" s="21">
        <v>1040223</v>
      </c>
      <c r="E32" s="26" t="s">
        <v>663</v>
      </c>
      <c r="F32" s="27" t="s">
        <v>665</v>
      </c>
      <c r="G32" s="89" t="s">
        <v>2289</v>
      </c>
      <c r="H32" s="21" t="s">
        <v>1167</v>
      </c>
      <c r="I32" s="22" t="s">
        <v>668</v>
      </c>
      <c r="J32" s="21" t="s">
        <v>1557</v>
      </c>
      <c r="K32" s="21" t="s">
        <v>668</v>
      </c>
      <c r="L32" s="28">
        <v>2900</v>
      </c>
      <c r="M32" s="86" t="s">
        <v>892</v>
      </c>
      <c r="N32" s="87" t="s">
        <v>1168</v>
      </c>
      <c r="O32" s="21" t="s">
        <v>1319</v>
      </c>
      <c r="P32" s="21" t="s">
        <v>1439</v>
      </c>
      <c r="Q32" s="85" t="s">
        <v>2043</v>
      </c>
      <c r="R32" s="25" t="s">
        <v>2231</v>
      </c>
      <c r="S32" s="85" t="s">
        <v>2043</v>
      </c>
      <c r="T32" s="7"/>
    </row>
    <row r="33" spans="1:20" s="3" customFormat="1" ht="30" customHeight="1">
      <c r="A33" s="14">
        <v>28</v>
      </c>
      <c r="B33" s="14">
        <v>4</v>
      </c>
      <c r="C33" s="213"/>
      <c r="D33" s="21">
        <v>1040224</v>
      </c>
      <c r="E33" s="26" t="s">
        <v>664</v>
      </c>
      <c r="F33" s="27" t="s">
        <v>666</v>
      </c>
      <c r="G33" s="89" t="s">
        <v>2295</v>
      </c>
      <c r="H33" s="21" t="s">
        <v>1154</v>
      </c>
      <c r="I33" s="22" t="s">
        <v>669</v>
      </c>
      <c r="J33" s="21" t="s">
        <v>1557</v>
      </c>
      <c r="K33" s="21" t="s">
        <v>669</v>
      </c>
      <c r="L33" s="28">
        <v>2300</v>
      </c>
      <c r="M33" s="86" t="s">
        <v>1155</v>
      </c>
      <c r="N33" s="88" t="s">
        <v>1156</v>
      </c>
      <c r="O33" s="21" t="s">
        <v>1320</v>
      </c>
      <c r="P33" s="21" t="s">
        <v>1440</v>
      </c>
      <c r="Q33" s="85" t="s">
        <v>672</v>
      </c>
      <c r="R33" s="25" t="s">
        <v>1702</v>
      </c>
      <c r="S33" s="85" t="s">
        <v>672</v>
      </c>
      <c r="T33" s="7"/>
    </row>
    <row r="34" spans="1:20" s="3" customFormat="1" ht="45" customHeight="1">
      <c r="A34" s="14">
        <v>29</v>
      </c>
      <c r="B34" s="14">
        <v>4</v>
      </c>
      <c r="C34" s="213"/>
      <c r="D34" s="21">
        <v>1040240</v>
      </c>
      <c r="E34" s="26" t="s">
        <v>954</v>
      </c>
      <c r="F34" s="26" t="s">
        <v>909</v>
      </c>
      <c r="G34" s="89" t="s">
        <v>1169</v>
      </c>
      <c r="H34" s="21" t="s">
        <v>1170</v>
      </c>
      <c r="I34" s="21" t="s">
        <v>910</v>
      </c>
      <c r="J34" s="21" t="s">
        <v>1556</v>
      </c>
      <c r="K34" s="21" t="s">
        <v>910</v>
      </c>
      <c r="L34" s="28">
        <v>2900</v>
      </c>
      <c r="M34" s="90">
        <v>62649834</v>
      </c>
      <c r="N34" s="29" t="s">
        <v>1171</v>
      </c>
      <c r="O34" s="21" t="s">
        <v>1505</v>
      </c>
      <c r="P34" s="21" t="s">
        <v>1441</v>
      </c>
      <c r="Q34" s="85" t="s">
        <v>2044</v>
      </c>
      <c r="R34" s="13" t="s">
        <v>2214</v>
      </c>
      <c r="S34" s="85" t="s">
        <v>2044</v>
      </c>
      <c r="T34" s="7"/>
    </row>
    <row r="35" spans="1:20" s="3" customFormat="1" ht="30" customHeight="1">
      <c r="A35" s="31">
        <v>30</v>
      </c>
      <c r="B35" s="14">
        <v>4</v>
      </c>
      <c r="C35" s="213"/>
      <c r="D35" s="21">
        <v>1040239</v>
      </c>
      <c r="E35" s="26" t="s">
        <v>955</v>
      </c>
      <c r="F35" s="26" t="s">
        <v>911</v>
      </c>
      <c r="G35" s="90" t="s">
        <v>1157</v>
      </c>
      <c r="H35" s="21" t="s">
        <v>1085</v>
      </c>
      <c r="I35" s="21" t="s">
        <v>912</v>
      </c>
      <c r="J35" s="21" t="s">
        <v>1556</v>
      </c>
      <c r="K35" s="21" t="s">
        <v>912</v>
      </c>
      <c r="L35" s="28">
        <v>2000</v>
      </c>
      <c r="M35" s="90">
        <v>96300220</v>
      </c>
      <c r="N35" s="25" t="s">
        <v>1158</v>
      </c>
      <c r="O35" s="21" t="s">
        <v>1321</v>
      </c>
      <c r="P35" s="21" t="s">
        <v>1442</v>
      </c>
      <c r="Q35" s="85" t="s">
        <v>971</v>
      </c>
      <c r="R35" s="25" t="s">
        <v>1703</v>
      </c>
      <c r="S35" s="85" t="s">
        <v>971</v>
      </c>
      <c r="T35" s="7"/>
    </row>
    <row r="36" spans="1:20" s="3" customFormat="1" ht="30" customHeight="1">
      <c r="A36" s="14">
        <v>31</v>
      </c>
      <c r="B36" s="14">
        <v>4</v>
      </c>
      <c r="C36" s="213"/>
      <c r="D36" s="21">
        <v>1040254</v>
      </c>
      <c r="E36" s="26" t="s">
        <v>1294</v>
      </c>
      <c r="F36" s="26" t="s">
        <v>31</v>
      </c>
      <c r="G36" s="89" t="s">
        <v>2288</v>
      </c>
      <c r="H36" s="21" t="s">
        <v>1299</v>
      </c>
      <c r="I36" s="21" t="s">
        <v>51</v>
      </c>
      <c r="J36" s="21" t="s">
        <v>1555</v>
      </c>
      <c r="K36" s="21" t="s">
        <v>51</v>
      </c>
      <c r="L36" s="28">
        <v>3000</v>
      </c>
      <c r="M36" s="13" t="s">
        <v>1300</v>
      </c>
      <c r="N36" s="25" t="s">
        <v>1301</v>
      </c>
      <c r="O36" s="21" t="s">
        <v>1528</v>
      </c>
      <c r="P36" s="21" t="s">
        <v>1443</v>
      </c>
      <c r="Q36" s="84" t="s">
        <v>477</v>
      </c>
      <c r="R36" s="25" t="s">
        <v>571</v>
      </c>
      <c r="S36" s="84" t="s">
        <v>477</v>
      </c>
      <c r="T36" s="7"/>
    </row>
    <row r="37" spans="1:20" s="3" customFormat="1" ht="30" customHeight="1">
      <c r="A37" s="14">
        <v>32</v>
      </c>
      <c r="B37" s="30">
        <v>4</v>
      </c>
      <c r="C37" s="213"/>
      <c r="D37" s="43">
        <v>1040279</v>
      </c>
      <c r="E37" s="44" t="s">
        <v>1784</v>
      </c>
      <c r="F37" s="44" t="s">
        <v>2145</v>
      </c>
      <c r="G37" s="202" t="s">
        <v>2297</v>
      </c>
      <c r="H37" s="43" t="s">
        <v>1845</v>
      </c>
      <c r="I37" s="43" t="s">
        <v>1785</v>
      </c>
      <c r="J37" s="43" t="s">
        <v>1555</v>
      </c>
      <c r="K37" s="43" t="s">
        <v>1785</v>
      </c>
      <c r="L37" s="45">
        <v>2344</v>
      </c>
      <c r="M37" s="91" t="s">
        <v>1855</v>
      </c>
      <c r="N37" s="46" t="s">
        <v>1856</v>
      </c>
      <c r="O37" s="43" t="s">
        <v>1533</v>
      </c>
      <c r="P37" s="43" t="s">
        <v>1973</v>
      </c>
      <c r="Q37" s="92" t="s">
        <v>1818</v>
      </c>
      <c r="R37" s="46" t="s">
        <v>1881</v>
      </c>
      <c r="S37" s="92" t="s">
        <v>1818</v>
      </c>
      <c r="T37" s="7"/>
    </row>
    <row r="38" spans="1:20" s="3" customFormat="1" ht="30" customHeight="1">
      <c r="A38" s="14">
        <v>33</v>
      </c>
      <c r="B38" s="30">
        <v>4</v>
      </c>
      <c r="C38" s="213"/>
      <c r="D38" s="43">
        <v>1040284</v>
      </c>
      <c r="E38" s="44" t="s">
        <v>1891</v>
      </c>
      <c r="F38" s="44" t="s">
        <v>1892</v>
      </c>
      <c r="G38" s="202" t="s">
        <v>2298</v>
      </c>
      <c r="H38" s="43" t="s">
        <v>1948</v>
      </c>
      <c r="I38" s="43" t="s">
        <v>1893</v>
      </c>
      <c r="J38" s="43" t="s">
        <v>1555</v>
      </c>
      <c r="K38" s="43" t="s">
        <v>1893</v>
      </c>
      <c r="L38" s="45">
        <v>2000</v>
      </c>
      <c r="M38" s="91" t="s">
        <v>1950</v>
      </c>
      <c r="N38" s="46" t="s">
        <v>1949</v>
      </c>
      <c r="O38" s="43" t="s">
        <v>1981</v>
      </c>
      <c r="P38" s="43" t="s">
        <v>1973</v>
      </c>
      <c r="Q38" s="92" t="s">
        <v>2045</v>
      </c>
      <c r="R38" s="46" t="s">
        <v>2214</v>
      </c>
      <c r="S38" s="92" t="s">
        <v>2045</v>
      </c>
      <c r="T38" s="7"/>
    </row>
    <row r="39" spans="1:20" s="3" customFormat="1" ht="30" customHeight="1">
      <c r="A39" s="31">
        <v>34</v>
      </c>
      <c r="B39" s="31">
        <v>4</v>
      </c>
      <c r="C39" s="214"/>
      <c r="D39" s="34">
        <v>1040241</v>
      </c>
      <c r="E39" s="32" t="s">
        <v>1529</v>
      </c>
      <c r="F39" s="32" t="s">
        <v>913</v>
      </c>
      <c r="G39" s="201" t="s">
        <v>2296</v>
      </c>
      <c r="H39" s="34" t="s">
        <v>1086</v>
      </c>
      <c r="I39" s="34" t="s">
        <v>914</v>
      </c>
      <c r="J39" s="34" t="s">
        <v>1556</v>
      </c>
      <c r="K39" s="34" t="s">
        <v>914</v>
      </c>
      <c r="L39" s="35">
        <v>2900</v>
      </c>
      <c r="M39" s="93">
        <v>94349223</v>
      </c>
      <c r="N39" s="36" t="s">
        <v>1159</v>
      </c>
      <c r="O39" s="34" t="s">
        <v>1533</v>
      </c>
      <c r="P39" s="34" t="s">
        <v>1444</v>
      </c>
      <c r="Q39" s="94" t="s">
        <v>972</v>
      </c>
      <c r="R39" s="36" t="s">
        <v>1704</v>
      </c>
      <c r="S39" s="94" t="s">
        <v>972</v>
      </c>
      <c r="T39" s="7"/>
    </row>
    <row r="40" spans="1:20" ht="43.5" customHeight="1">
      <c r="A40" s="95">
        <v>35</v>
      </c>
      <c r="B40" s="96">
        <v>5</v>
      </c>
      <c r="C40" s="216" t="s">
        <v>2241</v>
      </c>
      <c r="D40" s="53">
        <v>1050575</v>
      </c>
      <c r="E40" s="54" t="s">
        <v>71</v>
      </c>
      <c r="F40" s="97" t="s">
        <v>83</v>
      </c>
      <c r="G40" s="54" t="s">
        <v>2267</v>
      </c>
      <c r="H40" s="55" t="s">
        <v>102</v>
      </c>
      <c r="I40" s="55" t="s">
        <v>114</v>
      </c>
      <c r="J40" s="53" t="s">
        <v>114</v>
      </c>
      <c r="K40" s="53" t="s">
        <v>114</v>
      </c>
      <c r="L40" s="56">
        <v>4500</v>
      </c>
      <c r="M40" s="55" t="s">
        <v>131</v>
      </c>
      <c r="N40" s="55" t="s">
        <v>1187</v>
      </c>
      <c r="O40" s="53" t="s">
        <v>1322</v>
      </c>
      <c r="P40" s="96" t="str">
        <f>HYPERLINK("https://www.facebook.com/opd.quillota","https://www.facebook.com/opd.quillota")</f>
        <v>https://www.facebook.com/opd.quillota</v>
      </c>
      <c r="Q40" s="98" t="s">
        <v>482</v>
      </c>
      <c r="R40" s="99" t="s">
        <v>1705</v>
      </c>
      <c r="S40" s="98" t="s">
        <v>482</v>
      </c>
      <c r="T40" s="7"/>
    </row>
    <row r="41" spans="1:20" ht="47.25" customHeight="1">
      <c r="A41" s="14">
        <v>36</v>
      </c>
      <c r="B41" s="14">
        <v>5</v>
      </c>
      <c r="C41" s="213"/>
      <c r="D41" s="21">
        <v>1050750</v>
      </c>
      <c r="E41" s="26" t="s">
        <v>960</v>
      </c>
      <c r="F41" s="26" t="s">
        <v>84</v>
      </c>
      <c r="G41" s="26" t="s">
        <v>98</v>
      </c>
      <c r="H41" s="21" t="s">
        <v>1188</v>
      </c>
      <c r="I41" s="21" t="s">
        <v>115</v>
      </c>
      <c r="J41" s="21" t="s">
        <v>474</v>
      </c>
      <c r="K41" s="21" t="s">
        <v>115</v>
      </c>
      <c r="L41" s="28">
        <v>4100</v>
      </c>
      <c r="M41" s="21" t="s">
        <v>132</v>
      </c>
      <c r="N41" s="25" t="s">
        <v>1068</v>
      </c>
      <c r="O41" s="21" t="s">
        <v>1323</v>
      </c>
      <c r="P41" s="22" t="str">
        <f>HYPERLINK("https://www.facebook.com/opd.asociacionpetorca?fref=ts","https://www.facebook.com/opd.asociacionpetorca?fref=ts")</f>
        <v>https://www.facebook.com/opd.asociacionpetorca?fref=ts</v>
      </c>
      <c r="Q41" s="100" t="s">
        <v>483</v>
      </c>
      <c r="R41" s="42" t="s">
        <v>2215</v>
      </c>
      <c r="S41" s="100" t="s">
        <v>483</v>
      </c>
      <c r="T41" s="7"/>
    </row>
    <row r="42" spans="1:20" ht="43.5" customHeight="1">
      <c r="A42" s="14">
        <v>37</v>
      </c>
      <c r="B42" s="14">
        <v>5</v>
      </c>
      <c r="C42" s="213"/>
      <c r="D42" s="21">
        <v>1050574</v>
      </c>
      <c r="E42" s="26" t="s">
        <v>72</v>
      </c>
      <c r="F42" s="27" t="s">
        <v>85</v>
      </c>
      <c r="G42" s="26" t="s">
        <v>2268</v>
      </c>
      <c r="H42" s="22" t="s">
        <v>103</v>
      </c>
      <c r="I42" s="22" t="s">
        <v>116</v>
      </c>
      <c r="J42" s="21" t="s">
        <v>116</v>
      </c>
      <c r="K42" s="21" t="s">
        <v>116</v>
      </c>
      <c r="L42" s="28">
        <v>3500</v>
      </c>
      <c r="M42" s="27" t="s">
        <v>133</v>
      </c>
      <c r="N42" s="22" t="s">
        <v>138</v>
      </c>
      <c r="O42" s="21" t="s">
        <v>1324</v>
      </c>
      <c r="P42" s="14" t="str">
        <f>HYPERLINK("https://www.facebook.com/opd.infancialosandes","https://www.facebook.com/opd.infancialosandes")</f>
        <v>https://www.facebook.com/opd.infancialosandes</v>
      </c>
      <c r="Q42" s="100" t="s">
        <v>2046</v>
      </c>
      <c r="R42" s="42" t="s">
        <v>2214</v>
      </c>
      <c r="S42" s="100" t="s">
        <v>2046</v>
      </c>
      <c r="T42" s="7"/>
    </row>
    <row r="43" spans="1:20" ht="60" customHeight="1">
      <c r="A43" s="14">
        <v>38</v>
      </c>
      <c r="B43" s="14">
        <v>5</v>
      </c>
      <c r="C43" s="213"/>
      <c r="D43" s="21">
        <v>1050572</v>
      </c>
      <c r="E43" s="26" t="s">
        <v>73</v>
      </c>
      <c r="F43" s="27" t="s">
        <v>86</v>
      </c>
      <c r="G43" s="26" t="s">
        <v>1172</v>
      </c>
      <c r="H43" s="22" t="s">
        <v>104</v>
      </c>
      <c r="I43" s="22" t="s">
        <v>117</v>
      </c>
      <c r="J43" s="21" t="s">
        <v>117</v>
      </c>
      <c r="K43" s="21" t="s">
        <v>117</v>
      </c>
      <c r="L43" s="28">
        <v>4500</v>
      </c>
      <c r="M43" s="22" t="s">
        <v>1173</v>
      </c>
      <c r="N43" s="22" t="s">
        <v>139</v>
      </c>
      <c r="O43" s="21" t="s">
        <v>1325</v>
      </c>
      <c r="P43" s="14" t="str">
        <f>HYPERLINK("https://www.facebook.com/opd.sanantonio","https://www.facebook.com/opd.sanantonio")</f>
        <v>https://www.facebook.com/opd.sanantonio</v>
      </c>
      <c r="Q43" s="100" t="s">
        <v>484</v>
      </c>
      <c r="R43" s="21" t="s">
        <v>580</v>
      </c>
      <c r="S43" s="100" t="s">
        <v>484</v>
      </c>
      <c r="T43" s="7"/>
    </row>
    <row r="44" spans="1:20" ht="44.25" customHeight="1">
      <c r="A44" s="14">
        <v>39</v>
      </c>
      <c r="B44" s="14">
        <v>5</v>
      </c>
      <c r="C44" s="213"/>
      <c r="D44" s="21">
        <v>1050606</v>
      </c>
      <c r="E44" s="26" t="s">
        <v>988</v>
      </c>
      <c r="F44" s="27" t="s">
        <v>87</v>
      </c>
      <c r="G44" s="26" t="s">
        <v>2269</v>
      </c>
      <c r="H44" s="22" t="s">
        <v>105</v>
      </c>
      <c r="I44" s="22" t="s">
        <v>118</v>
      </c>
      <c r="J44" s="21" t="s">
        <v>1558</v>
      </c>
      <c r="K44" s="21" t="s">
        <v>1559</v>
      </c>
      <c r="L44" s="28">
        <v>2085</v>
      </c>
      <c r="M44" s="22" t="s">
        <v>1681</v>
      </c>
      <c r="N44" s="22" t="s">
        <v>140</v>
      </c>
      <c r="O44" s="21" t="s">
        <v>1682</v>
      </c>
      <c r="P44" s="14" t="str">
        <f>HYPERLINK("https://www.facebook.com/opd.llayllay?fref=ts","https://www.facebook.com/opd.llayllay?fref=ts")</f>
        <v>https://www.facebook.com/opd.llayllay?fref=ts</v>
      </c>
      <c r="Q44" s="100" t="s">
        <v>2047</v>
      </c>
      <c r="R44" s="34" t="s">
        <v>1706</v>
      </c>
      <c r="S44" s="100" t="s">
        <v>2047</v>
      </c>
      <c r="T44" s="7"/>
    </row>
    <row r="45" spans="1:20" ht="45" customHeight="1">
      <c r="A45" s="31">
        <v>40</v>
      </c>
      <c r="B45" s="14">
        <v>5</v>
      </c>
      <c r="C45" s="213"/>
      <c r="D45" s="21">
        <v>1050576</v>
      </c>
      <c r="E45" s="26" t="s">
        <v>74</v>
      </c>
      <c r="F45" s="27" t="s">
        <v>879</v>
      </c>
      <c r="G45" s="26" t="s">
        <v>2270</v>
      </c>
      <c r="H45" s="101" t="s">
        <v>1189</v>
      </c>
      <c r="I45" s="27" t="s">
        <v>119</v>
      </c>
      <c r="J45" s="26" t="s">
        <v>1558</v>
      </c>
      <c r="K45" s="26" t="s">
        <v>119</v>
      </c>
      <c r="L45" s="102">
        <v>1905</v>
      </c>
      <c r="M45" s="22">
        <v>81217634</v>
      </c>
      <c r="N45" s="22" t="s">
        <v>141</v>
      </c>
      <c r="O45" s="21" t="s">
        <v>1326</v>
      </c>
      <c r="P45" s="14" t="str">
        <f>HYPERLINK("https://www.facebook.com/opd.catemu?fref=ts","https://www.facebook.com/opd.catemu?fref=ts")</f>
        <v>https://www.facebook.com/opd.catemu?fref=ts</v>
      </c>
      <c r="Q45" s="100" t="s">
        <v>485</v>
      </c>
      <c r="R45" s="42" t="s">
        <v>1707</v>
      </c>
      <c r="S45" s="100" t="s">
        <v>485</v>
      </c>
      <c r="T45" s="7"/>
    </row>
    <row r="46" spans="1:20" ht="54.75" customHeight="1">
      <c r="A46" s="14">
        <v>41</v>
      </c>
      <c r="B46" s="14">
        <v>5</v>
      </c>
      <c r="C46" s="213"/>
      <c r="D46" s="21">
        <v>1050758</v>
      </c>
      <c r="E46" s="26" t="s">
        <v>958</v>
      </c>
      <c r="F46" s="26" t="s">
        <v>88</v>
      </c>
      <c r="G46" s="26" t="s">
        <v>1069</v>
      </c>
      <c r="H46" s="26" t="s">
        <v>106</v>
      </c>
      <c r="I46" s="21" t="s">
        <v>120</v>
      </c>
      <c r="J46" s="21" t="s">
        <v>1560</v>
      </c>
      <c r="K46" s="21" t="s">
        <v>120</v>
      </c>
      <c r="L46" s="28">
        <v>7014</v>
      </c>
      <c r="M46" s="21" t="s">
        <v>134</v>
      </c>
      <c r="N46" s="21" t="s">
        <v>142</v>
      </c>
      <c r="O46" s="21" t="s">
        <v>1327</v>
      </c>
      <c r="P46" s="21" t="str">
        <f>HYPERLINK("https://www.facebook.com/opd.valpo","https://www.facebook.com/opd.valpo")</f>
        <v>https://www.facebook.com/opd.valpo</v>
      </c>
      <c r="Q46" s="100" t="s">
        <v>2120</v>
      </c>
      <c r="R46" s="42" t="s">
        <v>2154</v>
      </c>
      <c r="S46" s="100" t="s">
        <v>2120</v>
      </c>
      <c r="T46" s="7"/>
    </row>
    <row r="47" spans="1:20" ht="45.75" customHeight="1">
      <c r="A47" s="14">
        <v>42</v>
      </c>
      <c r="B47" s="14">
        <v>5</v>
      </c>
      <c r="C47" s="213"/>
      <c r="D47" s="21">
        <v>1050569</v>
      </c>
      <c r="E47" s="26" t="s">
        <v>75</v>
      </c>
      <c r="F47" s="27" t="s">
        <v>89</v>
      </c>
      <c r="G47" s="26" t="s">
        <v>99</v>
      </c>
      <c r="H47" s="22" t="s">
        <v>107</v>
      </c>
      <c r="I47" s="22" t="s">
        <v>121</v>
      </c>
      <c r="J47" s="21" t="s">
        <v>1558</v>
      </c>
      <c r="K47" s="21" t="s">
        <v>121</v>
      </c>
      <c r="L47" s="28">
        <v>4500</v>
      </c>
      <c r="M47" s="12" t="s">
        <v>599</v>
      </c>
      <c r="N47" s="22" t="s">
        <v>143</v>
      </c>
      <c r="O47" s="21" t="s">
        <v>1328</v>
      </c>
      <c r="P47" s="14" t="str">
        <f>HYPERLINK("https://www.facebook.com/opd.sanfelipe","https://www.facebook.com/opd.sanfelipe")</f>
        <v>https://www.facebook.com/opd.sanfelipe</v>
      </c>
      <c r="Q47" s="100" t="s">
        <v>518</v>
      </c>
      <c r="R47" s="21" t="s">
        <v>581</v>
      </c>
      <c r="S47" s="100" t="s">
        <v>518</v>
      </c>
      <c r="T47" s="7"/>
    </row>
    <row r="48" spans="1:20" ht="30" customHeight="1">
      <c r="A48" s="14">
        <v>43</v>
      </c>
      <c r="B48" s="14">
        <v>5</v>
      </c>
      <c r="C48" s="213"/>
      <c r="D48" s="21">
        <v>1050568</v>
      </c>
      <c r="E48" s="26" t="s">
        <v>76</v>
      </c>
      <c r="F48" s="27" t="s">
        <v>90</v>
      </c>
      <c r="G48" s="26" t="s">
        <v>2271</v>
      </c>
      <c r="H48" s="22" t="s">
        <v>108</v>
      </c>
      <c r="I48" s="22" t="s">
        <v>122</v>
      </c>
      <c r="J48" s="21" t="s">
        <v>1561</v>
      </c>
      <c r="K48" s="21" t="s">
        <v>122</v>
      </c>
      <c r="L48" s="28">
        <v>4500</v>
      </c>
      <c r="M48" s="22" t="s">
        <v>135</v>
      </c>
      <c r="N48" s="22" t="s">
        <v>144</v>
      </c>
      <c r="O48" s="21" t="s">
        <v>1329</v>
      </c>
      <c r="P48" s="14" t="str">
        <f>HYPERLINK("https://www.facebook.com/opd.alemana","https://www.facebook.com/opd.alemana")</f>
        <v>https://www.facebook.com/opd.alemana</v>
      </c>
      <c r="Q48" s="21" t="s">
        <v>522</v>
      </c>
      <c r="R48" s="13" t="s">
        <v>2186</v>
      </c>
      <c r="S48" s="100" t="s">
        <v>2121</v>
      </c>
      <c r="T48" s="7"/>
    </row>
    <row r="49" spans="1:20" ht="30" customHeight="1">
      <c r="A49" s="14">
        <v>44</v>
      </c>
      <c r="B49" s="14">
        <v>5</v>
      </c>
      <c r="C49" s="213"/>
      <c r="D49" s="21">
        <v>1050573</v>
      </c>
      <c r="E49" s="26" t="s">
        <v>77</v>
      </c>
      <c r="F49" s="27" t="s">
        <v>91</v>
      </c>
      <c r="G49" s="26" t="s">
        <v>2272</v>
      </c>
      <c r="H49" s="22" t="s">
        <v>109</v>
      </c>
      <c r="I49" s="22" t="s">
        <v>123</v>
      </c>
      <c r="J49" s="21" t="s">
        <v>1560</v>
      </c>
      <c r="K49" s="21" t="s">
        <v>123</v>
      </c>
      <c r="L49" s="28">
        <v>3500</v>
      </c>
      <c r="M49" s="22">
        <v>61201198</v>
      </c>
      <c r="N49" s="22" t="s">
        <v>1174</v>
      </c>
      <c r="O49" s="21" t="s">
        <v>1330</v>
      </c>
      <c r="P49" s="14" t="str">
        <f>HYPERLINK("https://www.facebook.com/opd.quintero","https://www.facebook.com/opd.quintero")</f>
        <v>https://www.facebook.com/opd.quintero</v>
      </c>
      <c r="Q49" s="100" t="s">
        <v>2048</v>
      </c>
      <c r="R49" s="42" t="s">
        <v>1708</v>
      </c>
      <c r="S49" s="100" t="s">
        <v>2048</v>
      </c>
      <c r="T49" s="7"/>
    </row>
    <row r="50" spans="1:20" ht="45" customHeight="1">
      <c r="A50" s="31">
        <v>45</v>
      </c>
      <c r="B50" s="14">
        <v>5</v>
      </c>
      <c r="C50" s="213"/>
      <c r="D50" s="21">
        <v>1050579</v>
      </c>
      <c r="E50" s="26" t="s">
        <v>78</v>
      </c>
      <c r="F50" s="27" t="s">
        <v>92</v>
      </c>
      <c r="G50" s="13" t="s">
        <v>2273</v>
      </c>
      <c r="H50" s="22" t="s">
        <v>1138</v>
      </c>
      <c r="I50" s="22" t="s">
        <v>124</v>
      </c>
      <c r="J50" s="21" t="s">
        <v>1560</v>
      </c>
      <c r="K50" s="21" t="s">
        <v>124</v>
      </c>
      <c r="L50" s="28">
        <v>6600</v>
      </c>
      <c r="M50" s="103" t="s">
        <v>1191</v>
      </c>
      <c r="N50" s="22" t="s">
        <v>1192</v>
      </c>
      <c r="O50" s="21" t="s">
        <v>1331</v>
      </c>
      <c r="P50" s="14" t="str">
        <f>HYPERLINK("https://www.facebook.com/opd.vinadelmar","https://www.facebook.com/opd.vinadelmar")</f>
        <v>https://www.facebook.com/opd.vinadelmar</v>
      </c>
      <c r="Q50" s="100" t="s">
        <v>2049</v>
      </c>
      <c r="R50" s="21" t="s">
        <v>582</v>
      </c>
      <c r="S50" s="100" t="s">
        <v>2049</v>
      </c>
      <c r="T50" s="7"/>
    </row>
    <row r="51" spans="1:20" ht="30" customHeight="1">
      <c r="A51" s="14">
        <v>46</v>
      </c>
      <c r="B51" s="14">
        <v>5</v>
      </c>
      <c r="C51" s="213"/>
      <c r="D51" s="21">
        <v>1050577</v>
      </c>
      <c r="E51" s="26" t="s">
        <v>79</v>
      </c>
      <c r="F51" s="27" t="s">
        <v>93</v>
      </c>
      <c r="G51" s="26" t="s">
        <v>100</v>
      </c>
      <c r="H51" s="22" t="s">
        <v>110</v>
      </c>
      <c r="I51" s="22" t="s">
        <v>125</v>
      </c>
      <c r="J51" s="21" t="s">
        <v>114</v>
      </c>
      <c r="K51" s="21" t="s">
        <v>125</v>
      </c>
      <c r="L51" s="28">
        <v>3500</v>
      </c>
      <c r="M51" s="22" t="s">
        <v>136</v>
      </c>
      <c r="N51" s="22" t="s">
        <v>145</v>
      </c>
      <c r="O51" s="25" t="s">
        <v>1403</v>
      </c>
      <c r="P51" s="14" t="str">
        <f>HYPERLINK("https://www.facebook.com/opd.lacalera","https://www.facebook.com/opd.lacalera")</f>
        <v>https://www.facebook.com/opd.lacalera</v>
      </c>
      <c r="Q51" s="100" t="s">
        <v>2050</v>
      </c>
      <c r="R51" s="42" t="s">
        <v>550</v>
      </c>
      <c r="S51" s="100" t="s">
        <v>2050</v>
      </c>
      <c r="T51" s="7"/>
    </row>
    <row r="52" spans="1:20" ht="30" customHeight="1">
      <c r="A52" s="14">
        <v>47</v>
      </c>
      <c r="B52" s="14">
        <v>5</v>
      </c>
      <c r="C52" s="213"/>
      <c r="D52" s="21">
        <v>1050720</v>
      </c>
      <c r="E52" s="26" t="s">
        <v>80</v>
      </c>
      <c r="F52" s="27" t="s">
        <v>94</v>
      </c>
      <c r="G52" s="26" t="s">
        <v>2274</v>
      </c>
      <c r="H52" s="27" t="s">
        <v>111</v>
      </c>
      <c r="I52" s="27" t="s">
        <v>126</v>
      </c>
      <c r="J52" s="26" t="s">
        <v>1561</v>
      </c>
      <c r="K52" s="26" t="s">
        <v>126</v>
      </c>
      <c r="L52" s="102">
        <v>2000</v>
      </c>
      <c r="M52" s="27">
        <v>79465795</v>
      </c>
      <c r="N52" s="22" t="s">
        <v>146</v>
      </c>
      <c r="O52" s="21" t="s">
        <v>1533</v>
      </c>
      <c r="P52" s="14" t="str">
        <f>HYPERLINK("https://www.facebook.com/opd.olmue","https://www.facebook.com/opd.olmue")</f>
        <v>https://www.facebook.com/opd.olmue</v>
      </c>
      <c r="Q52" s="100" t="s">
        <v>2051</v>
      </c>
      <c r="R52" s="42" t="s">
        <v>551</v>
      </c>
      <c r="S52" s="100" t="s">
        <v>2051</v>
      </c>
      <c r="T52" s="7"/>
    </row>
    <row r="53" spans="1:20" ht="59.25" customHeight="1">
      <c r="A53" s="14">
        <v>48</v>
      </c>
      <c r="B53" s="14">
        <v>5</v>
      </c>
      <c r="C53" s="213"/>
      <c r="D53" s="21">
        <v>1050570</v>
      </c>
      <c r="E53" s="26" t="s">
        <v>81</v>
      </c>
      <c r="F53" s="27" t="s">
        <v>95</v>
      </c>
      <c r="G53" s="26" t="s">
        <v>101</v>
      </c>
      <c r="H53" s="22" t="s">
        <v>1175</v>
      </c>
      <c r="I53" s="22" t="s">
        <v>127</v>
      </c>
      <c r="J53" s="21" t="s">
        <v>1561</v>
      </c>
      <c r="K53" s="21" t="s">
        <v>1562</v>
      </c>
      <c r="L53" s="28">
        <v>4800</v>
      </c>
      <c r="M53" s="22" t="s">
        <v>137</v>
      </c>
      <c r="N53" s="22" t="s">
        <v>147</v>
      </c>
      <c r="O53" s="21" t="s">
        <v>1332</v>
      </c>
      <c r="P53" s="14" t="str">
        <f>HYPERLINK("https://www.facebook.com/infanciaopdpib.quilpue","https://www.facebook.com/infanciaopdpib.quilpue")</f>
        <v>https://www.facebook.com/infanciaopdpib.quilpue</v>
      </c>
      <c r="Q53" s="100" t="s">
        <v>2052</v>
      </c>
      <c r="R53" s="42" t="s">
        <v>552</v>
      </c>
      <c r="S53" s="100" t="s">
        <v>2052</v>
      </c>
      <c r="T53" s="7"/>
    </row>
    <row r="54" spans="1:20" ht="55.5" customHeight="1">
      <c r="A54" s="14">
        <v>49</v>
      </c>
      <c r="B54" s="14">
        <v>5</v>
      </c>
      <c r="C54" s="213"/>
      <c r="D54" s="21">
        <v>1050757</v>
      </c>
      <c r="E54" s="26" t="s">
        <v>956</v>
      </c>
      <c r="F54" s="26" t="s">
        <v>96</v>
      </c>
      <c r="G54" s="26" t="s">
        <v>2275</v>
      </c>
      <c r="H54" s="26" t="s">
        <v>112</v>
      </c>
      <c r="I54" s="26" t="s">
        <v>128</v>
      </c>
      <c r="J54" s="26" t="s">
        <v>474</v>
      </c>
      <c r="K54" s="26" t="s">
        <v>128</v>
      </c>
      <c r="L54" s="102">
        <v>2500</v>
      </c>
      <c r="M54" s="26" t="s">
        <v>1139</v>
      </c>
      <c r="N54" s="25" t="s">
        <v>1140</v>
      </c>
      <c r="O54" s="21" t="s">
        <v>1333</v>
      </c>
      <c r="P54" s="21" t="s">
        <v>1070</v>
      </c>
      <c r="Q54" s="100" t="s">
        <v>2144</v>
      </c>
      <c r="R54" s="42" t="s">
        <v>549</v>
      </c>
      <c r="S54" s="100" t="s">
        <v>2144</v>
      </c>
      <c r="T54" s="7"/>
    </row>
    <row r="55" spans="1:20" ht="30" customHeight="1">
      <c r="A55" s="31">
        <v>50</v>
      </c>
      <c r="B55" s="14">
        <v>5</v>
      </c>
      <c r="C55" s="213"/>
      <c r="D55" s="21">
        <v>1050866</v>
      </c>
      <c r="E55" s="21" t="s">
        <v>1774</v>
      </c>
      <c r="F55" s="22" t="s">
        <v>1775</v>
      </c>
      <c r="G55" s="21" t="s">
        <v>1776</v>
      </c>
      <c r="H55" s="22" t="s">
        <v>1777</v>
      </c>
      <c r="I55" s="22" t="s">
        <v>129</v>
      </c>
      <c r="J55" s="21" t="s">
        <v>129</v>
      </c>
      <c r="K55" s="21" t="s">
        <v>129</v>
      </c>
      <c r="L55" s="28">
        <v>2500</v>
      </c>
      <c r="M55" s="22" t="s">
        <v>1778</v>
      </c>
      <c r="N55" s="75" t="s">
        <v>1779</v>
      </c>
      <c r="O55" s="21" t="s">
        <v>1783</v>
      </c>
      <c r="P55" s="21" t="s">
        <v>2210</v>
      </c>
      <c r="Q55" s="100" t="s">
        <v>1780</v>
      </c>
      <c r="R55" s="29" t="s">
        <v>1781</v>
      </c>
      <c r="S55" s="100" t="s">
        <v>2053</v>
      </c>
      <c r="T55" s="7"/>
    </row>
    <row r="56" spans="1:20" ht="30" customHeight="1">
      <c r="A56" s="14">
        <v>51</v>
      </c>
      <c r="B56" s="14">
        <v>5</v>
      </c>
      <c r="C56" s="213"/>
      <c r="D56" s="21">
        <v>1050655</v>
      </c>
      <c r="E56" s="21" t="s">
        <v>82</v>
      </c>
      <c r="F56" s="14" t="s">
        <v>97</v>
      </c>
      <c r="G56" s="21" t="s">
        <v>2276</v>
      </c>
      <c r="H56" s="14" t="s">
        <v>113</v>
      </c>
      <c r="I56" s="14" t="s">
        <v>130</v>
      </c>
      <c r="J56" s="21" t="s">
        <v>1561</v>
      </c>
      <c r="K56" s="21" t="s">
        <v>130</v>
      </c>
      <c r="L56" s="28">
        <v>2300</v>
      </c>
      <c r="M56" s="14">
        <v>332411053</v>
      </c>
      <c r="N56" s="104" t="s">
        <v>148</v>
      </c>
      <c r="O56" s="21" t="s">
        <v>1334</v>
      </c>
      <c r="P56" s="14" t="s">
        <v>537</v>
      </c>
      <c r="Q56" s="100" t="s">
        <v>2054</v>
      </c>
      <c r="R56" s="42" t="s">
        <v>1709</v>
      </c>
      <c r="S56" s="100" t="s">
        <v>2054</v>
      </c>
      <c r="T56" s="7"/>
    </row>
    <row r="57" spans="1:20" s="3" customFormat="1" ht="40.5" customHeight="1">
      <c r="A57" s="14">
        <v>52</v>
      </c>
      <c r="B57" s="14">
        <v>5</v>
      </c>
      <c r="C57" s="213"/>
      <c r="D57" s="21">
        <v>1050754</v>
      </c>
      <c r="E57" s="21" t="s">
        <v>896</v>
      </c>
      <c r="F57" s="21" t="s">
        <v>915</v>
      </c>
      <c r="G57" s="21" t="s">
        <v>1071</v>
      </c>
      <c r="H57" s="21" t="s">
        <v>1176</v>
      </c>
      <c r="I57" s="21" t="s">
        <v>921</v>
      </c>
      <c r="J57" s="21" t="s">
        <v>1560</v>
      </c>
      <c r="K57" s="21" t="s">
        <v>921</v>
      </c>
      <c r="L57" s="28">
        <v>2900</v>
      </c>
      <c r="M57" s="21" t="s">
        <v>1072</v>
      </c>
      <c r="N57" s="25" t="s">
        <v>1177</v>
      </c>
      <c r="O57" s="21" t="s">
        <v>1335</v>
      </c>
      <c r="P57" s="21" t="s">
        <v>1445</v>
      </c>
      <c r="Q57" s="100" t="s">
        <v>973</v>
      </c>
      <c r="R57" s="13" t="s">
        <v>1710</v>
      </c>
      <c r="S57" s="100" t="s">
        <v>973</v>
      </c>
      <c r="T57" s="7"/>
    </row>
    <row r="58" spans="1:20" s="3" customFormat="1" ht="45.75" customHeight="1">
      <c r="A58" s="14">
        <v>53</v>
      </c>
      <c r="B58" s="14">
        <v>5</v>
      </c>
      <c r="C58" s="213"/>
      <c r="D58" s="21">
        <v>1050745</v>
      </c>
      <c r="E58" s="21" t="s">
        <v>957</v>
      </c>
      <c r="F58" s="21" t="s">
        <v>916</v>
      </c>
      <c r="G58" s="21" t="s">
        <v>1057</v>
      </c>
      <c r="H58" s="21" t="s">
        <v>1058</v>
      </c>
      <c r="I58" s="21" t="s">
        <v>922</v>
      </c>
      <c r="J58" s="21" t="s">
        <v>117</v>
      </c>
      <c r="K58" s="21" t="s">
        <v>922</v>
      </c>
      <c r="L58" s="28">
        <v>2900</v>
      </c>
      <c r="M58" s="21" t="s">
        <v>1190</v>
      </c>
      <c r="N58" s="25" t="s">
        <v>1044</v>
      </c>
      <c r="O58" s="21" t="s">
        <v>1336</v>
      </c>
      <c r="P58" s="21" t="s">
        <v>1446</v>
      </c>
      <c r="Q58" s="100" t="s">
        <v>974</v>
      </c>
      <c r="R58" s="42" t="s">
        <v>2177</v>
      </c>
      <c r="S58" s="100" t="s">
        <v>974</v>
      </c>
      <c r="T58" s="7"/>
    </row>
    <row r="59" spans="1:20" s="3" customFormat="1" ht="48" customHeight="1">
      <c r="A59" s="14">
        <v>54</v>
      </c>
      <c r="B59" s="14">
        <v>5</v>
      </c>
      <c r="C59" s="213"/>
      <c r="D59" s="21">
        <v>1050773</v>
      </c>
      <c r="E59" s="21" t="s">
        <v>959</v>
      </c>
      <c r="F59" s="21" t="s">
        <v>917</v>
      </c>
      <c r="G59" s="21" t="s">
        <v>1178</v>
      </c>
      <c r="H59" s="21" t="s">
        <v>1179</v>
      </c>
      <c r="I59" s="21" t="s">
        <v>923</v>
      </c>
      <c r="J59" s="21" t="s">
        <v>1560</v>
      </c>
      <c r="K59" s="21" t="s">
        <v>923</v>
      </c>
      <c r="L59" s="28">
        <v>2900</v>
      </c>
      <c r="M59" s="21" t="s">
        <v>1180</v>
      </c>
      <c r="N59" s="71" t="s">
        <v>1767</v>
      </c>
      <c r="O59" s="21" t="s">
        <v>1337</v>
      </c>
      <c r="P59" s="21" t="s">
        <v>1447</v>
      </c>
      <c r="Q59" s="100" t="s">
        <v>975</v>
      </c>
      <c r="R59" s="42" t="s">
        <v>1711</v>
      </c>
      <c r="S59" s="100" t="s">
        <v>975</v>
      </c>
      <c r="T59" s="7"/>
    </row>
    <row r="60" spans="1:20" s="3" customFormat="1" ht="30" customHeight="1">
      <c r="A60" s="31">
        <v>55</v>
      </c>
      <c r="B60" s="14">
        <v>5</v>
      </c>
      <c r="C60" s="213"/>
      <c r="D60" s="21">
        <v>1050755</v>
      </c>
      <c r="E60" s="21" t="s">
        <v>897</v>
      </c>
      <c r="F60" s="21" t="s">
        <v>918</v>
      </c>
      <c r="G60" s="21" t="s">
        <v>2277</v>
      </c>
      <c r="H60" s="21" t="s">
        <v>1073</v>
      </c>
      <c r="I60" s="21" t="s">
        <v>924</v>
      </c>
      <c r="J60" s="21" t="s">
        <v>1560</v>
      </c>
      <c r="K60" s="21" t="s">
        <v>924</v>
      </c>
      <c r="L60" s="28">
        <v>2500</v>
      </c>
      <c r="M60" s="21" t="s">
        <v>1074</v>
      </c>
      <c r="N60" s="71" t="s">
        <v>1075</v>
      </c>
      <c r="O60" s="21" t="s">
        <v>1338</v>
      </c>
      <c r="P60" s="21" t="s">
        <v>1448</v>
      </c>
      <c r="Q60" s="100" t="s">
        <v>2055</v>
      </c>
      <c r="R60" s="42" t="s">
        <v>2214</v>
      </c>
      <c r="S60" s="100" t="s">
        <v>2055</v>
      </c>
      <c r="T60" s="7"/>
    </row>
    <row r="61" spans="1:20" s="3" customFormat="1" ht="44.25" customHeight="1">
      <c r="A61" s="14">
        <v>56</v>
      </c>
      <c r="B61" s="14">
        <v>5</v>
      </c>
      <c r="C61" s="213"/>
      <c r="D61" s="21">
        <v>1050751</v>
      </c>
      <c r="E61" s="21" t="s">
        <v>961</v>
      </c>
      <c r="F61" s="21" t="s">
        <v>919</v>
      </c>
      <c r="G61" s="21" t="s">
        <v>1076</v>
      </c>
      <c r="H61" s="21" t="s">
        <v>1181</v>
      </c>
      <c r="I61" s="21" t="s">
        <v>474</v>
      </c>
      <c r="J61" s="21" t="s">
        <v>474</v>
      </c>
      <c r="K61" s="21" t="s">
        <v>474</v>
      </c>
      <c r="L61" s="28">
        <v>2000</v>
      </c>
      <c r="M61" s="21">
        <v>64648962</v>
      </c>
      <c r="N61" s="71" t="s">
        <v>1077</v>
      </c>
      <c r="O61" s="21" t="s">
        <v>1339</v>
      </c>
      <c r="P61" s="21" t="s">
        <v>1449</v>
      </c>
      <c r="Q61" s="100" t="s">
        <v>976</v>
      </c>
      <c r="R61" s="42" t="s">
        <v>1023</v>
      </c>
      <c r="S61" s="100" t="s">
        <v>976</v>
      </c>
      <c r="T61" s="7"/>
    </row>
    <row r="62" spans="1:20" s="3" customFormat="1" ht="48.75" customHeight="1">
      <c r="A62" s="14">
        <v>57</v>
      </c>
      <c r="B62" s="14">
        <v>5</v>
      </c>
      <c r="C62" s="213"/>
      <c r="D62" s="21">
        <v>1050752</v>
      </c>
      <c r="E62" s="21" t="s">
        <v>962</v>
      </c>
      <c r="F62" s="21" t="s">
        <v>920</v>
      </c>
      <c r="G62" s="21" t="s">
        <v>1078</v>
      </c>
      <c r="H62" s="21" t="s">
        <v>1079</v>
      </c>
      <c r="I62" s="21" t="s">
        <v>925</v>
      </c>
      <c r="J62" s="21" t="s">
        <v>474</v>
      </c>
      <c r="K62" s="21" t="s">
        <v>925</v>
      </c>
      <c r="L62" s="28">
        <v>2000</v>
      </c>
      <c r="M62" s="21">
        <v>67086018</v>
      </c>
      <c r="N62" s="71" t="s">
        <v>1080</v>
      </c>
      <c r="O62" s="21" t="s">
        <v>1340</v>
      </c>
      <c r="P62" s="21" t="s">
        <v>1450</v>
      </c>
      <c r="Q62" s="100" t="s">
        <v>977</v>
      </c>
      <c r="R62" s="42" t="s">
        <v>2178</v>
      </c>
      <c r="S62" s="100" t="s">
        <v>977</v>
      </c>
      <c r="T62" s="7"/>
    </row>
    <row r="63" spans="1:20" s="3" customFormat="1" ht="48.75" customHeight="1">
      <c r="A63" s="14">
        <v>58</v>
      </c>
      <c r="B63" s="14">
        <v>5</v>
      </c>
      <c r="C63" s="213"/>
      <c r="D63" s="43">
        <v>1050800</v>
      </c>
      <c r="E63" s="43" t="s">
        <v>1106</v>
      </c>
      <c r="F63" s="43" t="s">
        <v>1108</v>
      </c>
      <c r="G63" s="43" t="s">
        <v>1182</v>
      </c>
      <c r="H63" s="43" t="s">
        <v>1183</v>
      </c>
      <c r="I63" s="43" t="s">
        <v>1110</v>
      </c>
      <c r="J63" s="43" t="s">
        <v>1558</v>
      </c>
      <c r="K63" s="43" t="s">
        <v>1110</v>
      </c>
      <c r="L63" s="45">
        <v>2500</v>
      </c>
      <c r="M63" s="43">
        <v>82707575</v>
      </c>
      <c r="N63" s="46" t="s">
        <v>1186</v>
      </c>
      <c r="O63" s="43" t="s">
        <v>1341</v>
      </c>
      <c r="P63" s="43" t="s">
        <v>1451</v>
      </c>
      <c r="Q63" s="43" t="s">
        <v>1129</v>
      </c>
      <c r="R63" s="105" t="s">
        <v>2170</v>
      </c>
      <c r="S63" s="43" t="s">
        <v>1129</v>
      </c>
      <c r="T63" s="7"/>
    </row>
    <row r="64" spans="1:20" s="3" customFormat="1" ht="48.75" customHeight="1">
      <c r="A64" s="14">
        <v>59</v>
      </c>
      <c r="B64" s="14">
        <v>5</v>
      </c>
      <c r="C64" s="213"/>
      <c r="D64" s="21">
        <v>1050799</v>
      </c>
      <c r="E64" s="21" t="s">
        <v>1107</v>
      </c>
      <c r="F64" s="21" t="s">
        <v>1109</v>
      </c>
      <c r="G64" s="21" t="s">
        <v>2278</v>
      </c>
      <c r="H64" s="21" t="s">
        <v>1184</v>
      </c>
      <c r="I64" s="21" t="s">
        <v>1111</v>
      </c>
      <c r="J64" s="21" t="s">
        <v>117</v>
      </c>
      <c r="K64" s="21" t="s">
        <v>1111</v>
      </c>
      <c r="L64" s="28">
        <v>3000</v>
      </c>
      <c r="M64" s="21">
        <v>95167313</v>
      </c>
      <c r="N64" s="25" t="s">
        <v>1185</v>
      </c>
      <c r="O64" s="21" t="s">
        <v>1342</v>
      </c>
      <c r="P64" s="21" t="s">
        <v>1452</v>
      </c>
      <c r="Q64" s="21" t="s">
        <v>1128</v>
      </c>
      <c r="R64" s="42" t="s">
        <v>2206</v>
      </c>
      <c r="S64" s="21" t="s">
        <v>1128</v>
      </c>
      <c r="T64" s="7"/>
    </row>
    <row r="65" spans="1:20" s="3" customFormat="1" ht="48.75" customHeight="1">
      <c r="A65" s="31">
        <v>60</v>
      </c>
      <c r="B65" s="14">
        <v>5</v>
      </c>
      <c r="C65" s="213"/>
      <c r="D65" s="43">
        <v>1050865</v>
      </c>
      <c r="E65" s="43" t="s">
        <v>1788</v>
      </c>
      <c r="F65" s="43" t="s">
        <v>1790</v>
      </c>
      <c r="G65" s="43" t="s">
        <v>1825</v>
      </c>
      <c r="H65" s="43" t="s">
        <v>1826</v>
      </c>
      <c r="I65" s="43" t="s">
        <v>1786</v>
      </c>
      <c r="J65" s="43" t="s">
        <v>116</v>
      </c>
      <c r="K65" s="43" t="s">
        <v>1786</v>
      </c>
      <c r="L65" s="45">
        <v>2500</v>
      </c>
      <c r="M65" s="43">
        <v>342509500</v>
      </c>
      <c r="N65" s="46" t="s">
        <v>1827</v>
      </c>
      <c r="O65" s="43" t="s">
        <v>1982</v>
      </c>
      <c r="P65" s="43" t="s">
        <v>1972</v>
      </c>
      <c r="Q65" s="43" t="s">
        <v>1816</v>
      </c>
      <c r="R65" s="106" t="s">
        <v>1817</v>
      </c>
      <c r="S65" s="43" t="s">
        <v>1816</v>
      </c>
      <c r="T65" s="7"/>
    </row>
    <row r="66" spans="1:20" s="3" customFormat="1" ht="48.75" customHeight="1">
      <c r="A66" s="14">
        <v>61</v>
      </c>
      <c r="B66" s="14">
        <v>5</v>
      </c>
      <c r="C66" s="213"/>
      <c r="D66" s="43">
        <v>1050857</v>
      </c>
      <c r="E66" s="43" t="s">
        <v>1789</v>
      </c>
      <c r="F66" s="43" t="s">
        <v>1791</v>
      </c>
      <c r="G66" s="43" t="s">
        <v>1812</v>
      </c>
      <c r="H66" s="43" t="s">
        <v>1813</v>
      </c>
      <c r="I66" s="43" t="s">
        <v>1787</v>
      </c>
      <c r="J66" s="43" t="s">
        <v>117</v>
      </c>
      <c r="K66" s="43" t="s">
        <v>1787</v>
      </c>
      <c r="L66" s="45">
        <v>2500</v>
      </c>
      <c r="M66" s="43">
        <v>972594497</v>
      </c>
      <c r="N66" s="46" t="s">
        <v>1814</v>
      </c>
      <c r="O66" s="43" t="s">
        <v>1533</v>
      </c>
      <c r="P66" s="43" t="s">
        <v>2209</v>
      </c>
      <c r="Q66" s="43" t="s">
        <v>1815</v>
      </c>
      <c r="R66" s="105" t="s">
        <v>2207</v>
      </c>
      <c r="S66" s="43" t="s">
        <v>1815</v>
      </c>
      <c r="T66" s="7"/>
    </row>
    <row r="67" spans="1:20" s="3" customFormat="1" ht="48.75" customHeight="1">
      <c r="A67" s="30">
        <v>62</v>
      </c>
      <c r="B67" s="95">
        <v>5</v>
      </c>
      <c r="C67" s="214"/>
      <c r="D67" s="34">
        <v>1050855</v>
      </c>
      <c r="E67" s="34" t="s">
        <v>1690</v>
      </c>
      <c r="F67" s="34" t="s">
        <v>1691</v>
      </c>
      <c r="G67" s="34" t="s">
        <v>1694</v>
      </c>
      <c r="H67" s="34" t="s">
        <v>1695</v>
      </c>
      <c r="I67" s="34" t="s">
        <v>1696</v>
      </c>
      <c r="J67" s="34" t="s">
        <v>1558</v>
      </c>
      <c r="K67" s="34" t="s">
        <v>1696</v>
      </c>
      <c r="L67" s="35">
        <v>2500</v>
      </c>
      <c r="M67" s="34" t="s">
        <v>1857</v>
      </c>
      <c r="N67" s="36" t="s">
        <v>1858</v>
      </c>
      <c r="O67" s="34" t="s">
        <v>2012</v>
      </c>
      <c r="P67" s="34" t="s">
        <v>1998</v>
      </c>
      <c r="Q67" s="34" t="s">
        <v>1692</v>
      </c>
      <c r="R67" s="38" t="s">
        <v>1693</v>
      </c>
      <c r="S67" s="34" t="s">
        <v>1692</v>
      </c>
      <c r="T67" s="7"/>
    </row>
    <row r="68" spans="1:20" ht="68.25" customHeight="1">
      <c r="A68" s="15">
        <v>63</v>
      </c>
      <c r="B68" s="96">
        <v>6</v>
      </c>
      <c r="C68" s="213" t="s">
        <v>1542</v>
      </c>
      <c r="D68" s="53">
        <v>1060173</v>
      </c>
      <c r="E68" s="54" t="s">
        <v>149</v>
      </c>
      <c r="F68" s="97" t="s">
        <v>151</v>
      </c>
      <c r="G68" s="54" t="s">
        <v>156</v>
      </c>
      <c r="H68" s="55" t="s">
        <v>162</v>
      </c>
      <c r="I68" s="55" t="s">
        <v>157</v>
      </c>
      <c r="J68" s="53" t="s">
        <v>1563</v>
      </c>
      <c r="K68" s="53" t="s">
        <v>1564</v>
      </c>
      <c r="L68" s="56">
        <v>3500</v>
      </c>
      <c r="M68" s="109" t="s">
        <v>165</v>
      </c>
      <c r="N68" s="55" t="s">
        <v>166</v>
      </c>
      <c r="O68" s="53" t="s">
        <v>1343</v>
      </c>
      <c r="P68" s="96" t="str">
        <f>HYPERLINK("https://www.facebook.com/opd.conveniocordillera","https://www.facebook.com/opd.conveniocordillera")</f>
        <v>https://www.facebook.com/opd.conveniocordillera</v>
      </c>
      <c r="Q68" s="110" t="s">
        <v>2056</v>
      </c>
      <c r="R68" s="99" t="s">
        <v>523</v>
      </c>
      <c r="S68" s="110" t="s">
        <v>2056</v>
      </c>
      <c r="T68" s="7"/>
    </row>
    <row r="69" spans="1:20" ht="45" customHeight="1">
      <c r="A69" s="14">
        <v>64</v>
      </c>
      <c r="B69" s="14">
        <v>6</v>
      </c>
      <c r="C69" s="213"/>
      <c r="D69" s="21">
        <v>1060228</v>
      </c>
      <c r="E69" s="111" t="s">
        <v>1200</v>
      </c>
      <c r="F69" s="27" t="s">
        <v>152</v>
      </c>
      <c r="G69" s="26" t="s">
        <v>2330</v>
      </c>
      <c r="H69" s="21" t="s">
        <v>163</v>
      </c>
      <c r="I69" s="21" t="s">
        <v>158</v>
      </c>
      <c r="J69" s="21" t="s">
        <v>1563</v>
      </c>
      <c r="K69" s="21" t="s">
        <v>158</v>
      </c>
      <c r="L69" s="28">
        <v>3000</v>
      </c>
      <c r="M69" s="21" t="s">
        <v>2331</v>
      </c>
      <c r="N69" s="21" t="s">
        <v>167</v>
      </c>
      <c r="O69" s="21" t="s">
        <v>1344</v>
      </c>
      <c r="P69" s="21" t="s">
        <v>536</v>
      </c>
      <c r="Q69" s="112" t="s">
        <v>2128</v>
      </c>
      <c r="R69" s="42" t="s">
        <v>2172</v>
      </c>
      <c r="S69" s="112" t="s">
        <v>2128</v>
      </c>
      <c r="T69" s="7"/>
    </row>
    <row r="70" spans="1:20" ht="45" customHeight="1">
      <c r="A70" s="31">
        <v>65</v>
      </c>
      <c r="B70" s="14">
        <v>6</v>
      </c>
      <c r="C70" s="213"/>
      <c r="D70" s="21">
        <v>1060227</v>
      </c>
      <c r="E70" s="26" t="s">
        <v>885</v>
      </c>
      <c r="F70" s="101" t="s">
        <v>153</v>
      </c>
      <c r="G70" s="26" t="s">
        <v>1199</v>
      </c>
      <c r="H70" s="21" t="s">
        <v>164</v>
      </c>
      <c r="I70" s="21" t="s">
        <v>159</v>
      </c>
      <c r="J70" s="21" t="s">
        <v>1563</v>
      </c>
      <c r="K70" s="21" t="s">
        <v>1565</v>
      </c>
      <c r="L70" s="28">
        <v>3500</v>
      </c>
      <c r="M70" s="21" t="s">
        <v>2363</v>
      </c>
      <c r="N70" s="21" t="s">
        <v>1671</v>
      </c>
      <c r="O70" s="21" t="s">
        <v>1345</v>
      </c>
      <c r="P70" s="21" t="str">
        <f>HYPERLINK("https://www.facebook.com/opdcosta.pichilemu","https://www.facebook.com/opdcosta.pichilemu")</f>
        <v>https://www.facebook.com/opdcosta.pichilemu</v>
      </c>
      <c r="Q70" s="112" t="s">
        <v>2057</v>
      </c>
      <c r="R70" s="42" t="s">
        <v>2225</v>
      </c>
      <c r="S70" s="112" t="s">
        <v>2057</v>
      </c>
      <c r="T70" s="7"/>
    </row>
    <row r="71" spans="1:20" ht="43.5" customHeight="1">
      <c r="A71" s="14">
        <v>66</v>
      </c>
      <c r="B71" s="14">
        <v>6</v>
      </c>
      <c r="C71" s="213"/>
      <c r="D71" s="21">
        <v>1060229</v>
      </c>
      <c r="E71" s="26" t="s">
        <v>886</v>
      </c>
      <c r="F71" s="111" t="s">
        <v>154</v>
      </c>
      <c r="G71" s="26" t="s">
        <v>1196</v>
      </c>
      <c r="H71" s="113" t="s">
        <v>1680</v>
      </c>
      <c r="I71" s="21" t="s">
        <v>160</v>
      </c>
      <c r="J71" s="21" t="s">
        <v>1566</v>
      </c>
      <c r="K71" s="21" t="s">
        <v>1567</v>
      </c>
      <c r="L71" s="28">
        <v>4500</v>
      </c>
      <c r="M71" s="21" t="s">
        <v>2366</v>
      </c>
      <c r="N71" s="21" t="s">
        <v>168</v>
      </c>
      <c r="O71" s="21" t="s">
        <v>1346</v>
      </c>
      <c r="P71" s="21" t="str">
        <f>HYPERLINK("https://www.facebook.com/opd.sembrandoderechos?","https://www.facebook.com/opd.sembrandoderechos?")</f>
        <v>https://www.facebook.com/opd.sembrandoderechos?</v>
      </c>
      <c r="Q71" s="112" t="s">
        <v>2058</v>
      </c>
      <c r="R71" s="25" t="s">
        <v>2179</v>
      </c>
      <c r="S71" s="112" t="s">
        <v>2058</v>
      </c>
      <c r="T71" s="7"/>
    </row>
    <row r="72" spans="1:20" ht="45" customHeight="1">
      <c r="A72" s="14">
        <v>67</v>
      </c>
      <c r="B72" s="14">
        <v>6</v>
      </c>
      <c r="C72" s="213"/>
      <c r="D72" s="21">
        <v>1060249</v>
      </c>
      <c r="E72" s="26" t="s">
        <v>150</v>
      </c>
      <c r="F72" s="27" t="s">
        <v>155</v>
      </c>
      <c r="G72" s="26" t="s">
        <v>2376</v>
      </c>
      <c r="H72" s="22" t="s">
        <v>1194</v>
      </c>
      <c r="I72" s="22" t="s">
        <v>161</v>
      </c>
      <c r="J72" s="21" t="s">
        <v>1566</v>
      </c>
      <c r="K72" s="21" t="s">
        <v>161</v>
      </c>
      <c r="L72" s="28">
        <v>3500</v>
      </c>
      <c r="M72" s="27" t="s">
        <v>2377</v>
      </c>
      <c r="N72" s="75" t="s">
        <v>1195</v>
      </c>
      <c r="O72" s="21" t="s">
        <v>1347</v>
      </c>
      <c r="P72" s="14" t="str">
        <f>HYPERLINK("https://www.facebook.com/opd.colchagua","https://www.facebook.com/opd.colchagua")</f>
        <v>https://www.facebook.com/opd.colchagua</v>
      </c>
      <c r="Q72" s="112" t="s">
        <v>2129</v>
      </c>
      <c r="R72" s="25" t="s">
        <v>1712</v>
      </c>
      <c r="S72" s="112" t="s">
        <v>2129</v>
      </c>
      <c r="T72" s="7"/>
    </row>
    <row r="73" spans="1:20" s="3" customFormat="1" ht="45" customHeight="1">
      <c r="A73" s="14">
        <v>68</v>
      </c>
      <c r="B73" s="14">
        <v>6</v>
      </c>
      <c r="C73" s="213"/>
      <c r="D73" s="21">
        <v>1060231</v>
      </c>
      <c r="E73" s="26" t="s">
        <v>963</v>
      </c>
      <c r="F73" s="26" t="s">
        <v>926</v>
      </c>
      <c r="G73" s="26" t="s">
        <v>2361</v>
      </c>
      <c r="H73" s="21" t="s">
        <v>1197</v>
      </c>
      <c r="I73" s="42" t="s">
        <v>929</v>
      </c>
      <c r="J73" s="42" t="s">
        <v>1563</v>
      </c>
      <c r="K73" s="73" t="s">
        <v>1568</v>
      </c>
      <c r="L73" s="114">
        <v>2900</v>
      </c>
      <c r="M73" s="26" t="s">
        <v>2362</v>
      </c>
      <c r="N73" s="25" t="s">
        <v>1198</v>
      </c>
      <c r="O73" s="21" t="s">
        <v>1348</v>
      </c>
      <c r="P73" s="21" t="s">
        <v>1453</v>
      </c>
      <c r="Q73" s="112" t="s">
        <v>978</v>
      </c>
      <c r="R73" s="25" t="s">
        <v>1713</v>
      </c>
      <c r="S73" s="112" t="s">
        <v>978</v>
      </c>
      <c r="T73" s="7"/>
    </row>
    <row r="74" spans="1:20" s="3" customFormat="1" ht="45" customHeight="1">
      <c r="A74" s="14">
        <v>69</v>
      </c>
      <c r="B74" s="14">
        <v>6</v>
      </c>
      <c r="C74" s="213"/>
      <c r="D74" s="21">
        <v>1060230</v>
      </c>
      <c r="E74" s="26" t="s">
        <v>1052</v>
      </c>
      <c r="F74" s="26" t="s">
        <v>927</v>
      </c>
      <c r="G74" s="26" t="s">
        <v>2351</v>
      </c>
      <c r="H74" s="21" t="s">
        <v>1053</v>
      </c>
      <c r="I74" s="115" t="s">
        <v>928</v>
      </c>
      <c r="J74" s="73" t="s">
        <v>1563</v>
      </c>
      <c r="K74" s="73" t="s">
        <v>928</v>
      </c>
      <c r="L74" s="116">
        <v>2000</v>
      </c>
      <c r="M74" s="26" t="s">
        <v>2352</v>
      </c>
      <c r="N74" s="25" t="s">
        <v>1054</v>
      </c>
      <c r="O74" s="21" t="s">
        <v>1782</v>
      </c>
      <c r="P74" s="21" t="s">
        <v>1454</v>
      </c>
      <c r="Q74" s="112" t="s">
        <v>979</v>
      </c>
      <c r="R74" s="25" t="s">
        <v>991</v>
      </c>
      <c r="S74" s="112" t="s">
        <v>979</v>
      </c>
      <c r="T74" s="7"/>
    </row>
    <row r="75" spans="1:20" s="3" customFormat="1" ht="45" customHeight="1">
      <c r="A75" s="31">
        <v>70</v>
      </c>
      <c r="B75" s="14">
        <v>6</v>
      </c>
      <c r="C75" s="213"/>
      <c r="D75" s="21">
        <v>1060247</v>
      </c>
      <c r="E75" s="26" t="s">
        <v>1011</v>
      </c>
      <c r="F75" s="26" t="s">
        <v>1012</v>
      </c>
      <c r="G75" s="26" t="s">
        <v>2401</v>
      </c>
      <c r="H75" s="21" t="s">
        <v>1013</v>
      </c>
      <c r="I75" s="115" t="s">
        <v>1014</v>
      </c>
      <c r="J75" s="73" t="s">
        <v>1563</v>
      </c>
      <c r="K75" s="73" t="s">
        <v>1014</v>
      </c>
      <c r="L75" s="116">
        <v>5800</v>
      </c>
      <c r="M75" s="26" t="s">
        <v>2009</v>
      </c>
      <c r="N75" s="25" t="s">
        <v>1672</v>
      </c>
      <c r="O75" s="21" t="s">
        <v>1678</v>
      </c>
      <c r="P75" s="25" t="s">
        <v>2208</v>
      </c>
      <c r="Q75" s="112" t="s">
        <v>1015</v>
      </c>
      <c r="R75" s="25" t="s">
        <v>1016</v>
      </c>
      <c r="S75" s="112" t="s">
        <v>1017</v>
      </c>
      <c r="T75" s="7"/>
    </row>
    <row r="76" spans="1:20" s="3" customFormat="1" ht="45" customHeight="1">
      <c r="A76" s="14">
        <v>71</v>
      </c>
      <c r="B76" s="14">
        <v>6</v>
      </c>
      <c r="C76" s="213"/>
      <c r="D76" s="21">
        <v>1060246</v>
      </c>
      <c r="E76" s="26" t="s">
        <v>1001</v>
      </c>
      <c r="F76" s="26" t="s">
        <v>1002</v>
      </c>
      <c r="G76" s="26" t="s">
        <v>1003</v>
      </c>
      <c r="H76" s="21" t="s">
        <v>1004</v>
      </c>
      <c r="I76" s="115" t="s">
        <v>1005</v>
      </c>
      <c r="J76" s="73" t="s">
        <v>1563</v>
      </c>
      <c r="K76" s="73" t="s">
        <v>1005</v>
      </c>
      <c r="L76" s="116">
        <v>2000</v>
      </c>
      <c r="M76" s="26">
        <v>97725267</v>
      </c>
      <c r="N76" s="25" t="s">
        <v>1193</v>
      </c>
      <c r="O76" s="21" t="s">
        <v>1349</v>
      </c>
      <c r="P76" s="21" t="s">
        <v>1455</v>
      </c>
      <c r="Q76" s="112" t="s">
        <v>1006</v>
      </c>
      <c r="R76" s="25" t="s">
        <v>2173</v>
      </c>
      <c r="S76" s="112" t="s">
        <v>1006</v>
      </c>
      <c r="T76" s="7"/>
    </row>
    <row r="77" spans="1:20" s="3" customFormat="1" ht="45" customHeight="1">
      <c r="A77" s="14">
        <v>72</v>
      </c>
      <c r="B77" s="14">
        <v>6</v>
      </c>
      <c r="C77" s="213"/>
      <c r="D77" s="21">
        <v>1060251</v>
      </c>
      <c r="E77" s="26" t="s">
        <v>1283</v>
      </c>
      <c r="F77" s="26" t="s">
        <v>1288</v>
      </c>
      <c r="G77" s="26" t="s">
        <v>2393</v>
      </c>
      <c r="H77" s="21" t="s">
        <v>2394</v>
      </c>
      <c r="I77" s="73" t="s">
        <v>1302</v>
      </c>
      <c r="J77" s="73" t="s">
        <v>1563</v>
      </c>
      <c r="K77" s="73" t="s">
        <v>1302</v>
      </c>
      <c r="L77" s="116">
        <v>2560</v>
      </c>
      <c r="M77" s="26" t="s">
        <v>2395</v>
      </c>
      <c r="N77" s="25" t="s">
        <v>1673</v>
      </c>
      <c r="O77" s="21" t="s">
        <v>1674</v>
      </c>
      <c r="P77" s="21" t="s">
        <v>1677</v>
      </c>
      <c r="Q77" s="112" t="s">
        <v>1291</v>
      </c>
      <c r="R77" s="107" t="s">
        <v>1520</v>
      </c>
      <c r="S77" s="112" t="s">
        <v>1291</v>
      </c>
      <c r="T77" s="7"/>
    </row>
    <row r="78" spans="1:20" s="3" customFormat="1" ht="45" customHeight="1">
      <c r="A78" s="14">
        <v>73</v>
      </c>
      <c r="B78" s="30">
        <v>6</v>
      </c>
      <c r="C78" s="213"/>
      <c r="D78" s="117">
        <v>1060259</v>
      </c>
      <c r="E78" s="44" t="s">
        <v>1792</v>
      </c>
      <c r="F78" s="44" t="s">
        <v>1793</v>
      </c>
      <c r="G78" s="44" t="s">
        <v>1859</v>
      </c>
      <c r="H78" s="43" t="s">
        <v>1846</v>
      </c>
      <c r="I78" s="107" t="s">
        <v>1795</v>
      </c>
      <c r="J78" s="107" t="s">
        <v>1563</v>
      </c>
      <c r="K78" s="107" t="s">
        <v>1795</v>
      </c>
      <c r="L78" s="118">
        <v>2500</v>
      </c>
      <c r="M78" s="44" t="s">
        <v>1860</v>
      </c>
      <c r="N78" s="46" t="s">
        <v>1861</v>
      </c>
      <c r="O78" s="43" t="s">
        <v>1935</v>
      </c>
      <c r="P78" s="43" t="s">
        <v>1850</v>
      </c>
      <c r="Q78" s="119" t="s">
        <v>2130</v>
      </c>
      <c r="R78" s="46" t="s">
        <v>2223</v>
      </c>
      <c r="S78" s="119" t="s">
        <v>2130</v>
      </c>
      <c r="T78" s="7"/>
    </row>
    <row r="79" spans="1:20" s="3" customFormat="1" ht="45" customHeight="1">
      <c r="A79" s="14">
        <v>74</v>
      </c>
      <c r="B79" s="30">
        <v>6</v>
      </c>
      <c r="C79" s="213"/>
      <c r="D79" s="43">
        <v>1060266</v>
      </c>
      <c r="E79" s="44" t="s">
        <v>1847</v>
      </c>
      <c r="F79" s="44" t="s">
        <v>1794</v>
      </c>
      <c r="G79" s="44" t="s">
        <v>2402</v>
      </c>
      <c r="H79" s="43" t="s">
        <v>1848</v>
      </c>
      <c r="I79" s="107" t="s">
        <v>1796</v>
      </c>
      <c r="J79" s="107" t="s">
        <v>1566</v>
      </c>
      <c r="K79" s="107" t="s">
        <v>1796</v>
      </c>
      <c r="L79" s="118">
        <v>2000</v>
      </c>
      <c r="M79" s="44" t="s">
        <v>1913</v>
      </c>
      <c r="N79" s="46" t="s">
        <v>1914</v>
      </c>
      <c r="O79" s="43" t="s">
        <v>1983</v>
      </c>
      <c r="P79" s="43" t="s">
        <v>1974</v>
      </c>
      <c r="Q79" s="119" t="s">
        <v>1819</v>
      </c>
      <c r="R79" s="46" t="s">
        <v>2226</v>
      </c>
      <c r="S79" s="119" t="s">
        <v>1819</v>
      </c>
      <c r="T79" s="7"/>
    </row>
    <row r="80" spans="1:20" s="3" customFormat="1" ht="45" customHeight="1">
      <c r="A80" s="30">
        <v>75</v>
      </c>
      <c r="B80" s="31">
        <v>6</v>
      </c>
      <c r="C80" s="214"/>
      <c r="D80" s="34">
        <v>1060248</v>
      </c>
      <c r="E80" s="32" t="s">
        <v>1061</v>
      </c>
      <c r="F80" s="32" t="s">
        <v>1059</v>
      </c>
      <c r="G80" s="32" t="s">
        <v>2340</v>
      </c>
      <c r="H80" s="34" t="s">
        <v>1679</v>
      </c>
      <c r="I80" s="120" t="s">
        <v>1060</v>
      </c>
      <c r="J80" s="108" t="s">
        <v>1566</v>
      </c>
      <c r="K80" s="108" t="s">
        <v>1569</v>
      </c>
      <c r="L80" s="121">
        <v>2300</v>
      </c>
      <c r="M80" s="32" t="s">
        <v>1062</v>
      </c>
      <c r="N80" s="36" t="s">
        <v>1063</v>
      </c>
      <c r="O80" s="34" t="s">
        <v>1675</v>
      </c>
      <c r="P80" s="34" t="s">
        <v>1676</v>
      </c>
      <c r="Q80" s="122" t="s">
        <v>1064</v>
      </c>
      <c r="R80" s="36" t="s">
        <v>2227</v>
      </c>
      <c r="S80" s="122" t="s">
        <v>1064</v>
      </c>
      <c r="T80" s="7"/>
    </row>
    <row r="81" spans="1:20" ht="32.25" customHeight="1">
      <c r="A81" s="15">
        <v>76</v>
      </c>
      <c r="B81" s="15">
        <v>7</v>
      </c>
      <c r="C81" s="216" t="s">
        <v>673</v>
      </c>
      <c r="D81" s="16">
        <v>1070301</v>
      </c>
      <c r="E81" s="39" t="s">
        <v>169</v>
      </c>
      <c r="F81" s="49" t="s">
        <v>177</v>
      </c>
      <c r="G81" s="39" t="s">
        <v>1662</v>
      </c>
      <c r="H81" s="49" t="s">
        <v>1201</v>
      </c>
      <c r="I81" s="49" t="s">
        <v>190</v>
      </c>
      <c r="J81" s="39" t="s">
        <v>192</v>
      </c>
      <c r="K81" s="39" t="s">
        <v>190</v>
      </c>
      <c r="L81" s="123">
        <v>3500</v>
      </c>
      <c r="M81" s="49" t="s">
        <v>1203</v>
      </c>
      <c r="N81" s="50" t="s">
        <v>1202</v>
      </c>
      <c r="O81" s="53" t="s">
        <v>1350</v>
      </c>
      <c r="P81" s="15" t="str">
        <f>HYPERLINK("https://www.facebook.com/opd.sanclemente","https://www.facebook.com/opd.sanclemente")</f>
        <v>https://www.facebook.com/opd.sanclemente</v>
      </c>
      <c r="Q81" s="124" t="s">
        <v>2131</v>
      </c>
      <c r="R81" s="125" t="s">
        <v>555</v>
      </c>
      <c r="S81" s="124" t="s">
        <v>2131</v>
      </c>
      <c r="T81" s="7"/>
    </row>
    <row r="82" spans="1:20" ht="30" customHeight="1">
      <c r="A82" s="14">
        <v>77</v>
      </c>
      <c r="B82" s="14">
        <v>7</v>
      </c>
      <c r="C82" s="213"/>
      <c r="D82" s="21">
        <v>1070290</v>
      </c>
      <c r="E82" s="26" t="s">
        <v>170</v>
      </c>
      <c r="F82" s="27" t="s">
        <v>178</v>
      </c>
      <c r="G82" s="21" t="s">
        <v>185</v>
      </c>
      <c r="H82" s="22" t="s">
        <v>186</v>
      </c>
      <c r="I82" s="22" t="s">
        <v>191</v>
      </c>
      <c r="J82" s="21" t="s">
        <v>191</v>
      </c>
      <c r="K82" s="21" t="s">
        <v>191</v>
      </c>
      <c r="L82" s="28">
        <v>3500</v>
      </c>
      <c r="M82" s="22" t="s">
        <v>198</v>
      </c>
      <c r="N82" s="22" t="s">
        <v>199</v>
      </c>
      <c r="O82" s="21" t="s">
        <v>1530</v>
      </c>
      <c r="P82" s="87" t="s">
        <v>1033</v>
      </c>
      <c r="Q82" s="126" t="s">
        <v>2059</v>
      </c>
      <c r="R82" s="42" t="s">
        <v>557</v>
      </c>
      <c r="S82" s="126" t="s">
        <v>2059</v>
      </c>
      <c r="T82" s="7"/>
    </row>
    <row r="83" spans="1:20" ht="30" customHeight="1">
      <c r="A83" s="14">
        <v>78</v>
      </c>
      <c r="B83" s="14">
        <v>7</v>
      </c>
      <c r="C83" s="213"/>
      <c r="D83" s="21">
        <v>1070291</v>
      </c>
      <c r="E83" s="26" t="s">
        <v>171</v>
      </c>
      <c r="F83" s="27" t="s">
        <v>179</v>
      </c>
      <c r="G83" s="26" t="s">
        <v>2429</v>
      </c>
      <c r="H83" s="22" t="s">
        <v>187</v>
      </c>
      <c r="I83" s="22" t="s">
        <v>192</v>
      </c>
      <c r="J83" s="21" t="s">
        <v>192</v>
      </c>
      <c r="K83" s="21" t="s">
        <v>192</v>
      </c>
      <c r="L83" s="28">
        <v>4800</v>
      </c>
      <c r="M83" s="103" t="s">
        <v>2430</v>
      </c>
      <c r="N83" s="22" t="s">
        <v>200</v>
      </c>
      <c r="O83" s="21" t="s">
        <v>1351</v>
      </c>
      <c r="P83" s="14" t="s">
        <v>1034</v>
      </c>
      <c r="Q83" s="127" t="s">
        <v>2132</v>
      </c>
      <c r="R83" s="42" t="s">
        <v>554</v>
      </c>
      <c r="S83" s="127" t="s">
        <v>2132</v>
      </c>
      <c r="T83" s="7"/>
    </row>
    <row r="84" spans="1:20" ht="72" customHeight="1">
      <c r="A84" s="14">
        <v>79</v>
      </c>
      <c r="B84" s="14">
        <v>7</v>
      </c>
      <c r="C84" s="213"/>
      <c r="D84" s="21">
        <v>1070289</v>
      </c>
      <c r="E84" s="26" t="s">
        <v>172</v>
      </c>
      <c r="F84" s="101" t="s">
        <v>180</v>
      </c>
      <c r="G84" s="26" t="s">
        <v>2431</v>
      </c>
      <c r="H84" s="22" t="s">
        <v>2432</v>
      </c>
      <c r="I84" s="22" t="s">
        <v>193</v>
      </c>
      <c r="J84" s="21" t="s">
        <v>197</v>
      </c>
      <c r="K84" s="21" t="s">
        <v>1570</v>
      </c>
      <c r="L84" s="28">
        <v>3500</v>
      </c>
      <c r="M84" s="22" t="s">
        <v>2433</v>
      </c>
      <c r="N84" s="75" t="s">
        <v>201</v>
      </c>
      <c r="O84" s="21" t="s">
        <v>1352</v>
      </c>
      <c r="P84" s="14" t="str">
        <f>HYPERLINK("https://www.facebook.com/opd.sanjaviervillaalegre","https://www.facebook.com/opd.sanjaviervillaalegre")</f>
        <v>https://www.facebook.com/opd.sanjaviervillaalegre</v>
      </c>
      <c r="Q84" s="126" t="s">
        <v>2133</v>
      </c>
      <c r="R84" s="42" t="s">
        <v>1714</v>
      </c>
      <c r="S84" s="126" t="s">
        <v>2133</v>
      </c>
      <c r="T84" s="7"/>
    </row>
    <row r="85" spans="1:20" ht="40.5" customHeight="1">
      <c r="A85" s="31">
        <v>80</v>
      </c>
      <c r="B85" s="14">
        <v>7</v>
      </c>
      <c r="C85" s="213"/>
      <c r="D85" s="21">
        <v>1070288</v>
      </c>
      <c r="E85" s="111" t="s">
        <v>173</v>
      </c>
      <c r="F85" s="27" t="s">
        <v>181</v>
      </c>
      <c r="G85" s="26" t="s">
        <v>2396</v>
      </c>
      <c r="H85" s="22" t="s">
        <v>1204</v>
      </c>
      <c r="I85" s="22" t="s">
        <v>194</v>
      </c>
      <c r="J85" s="21" t="s">
        <v>197</v>
      </c>
      <c r="K85" s="21" t="s">
        <v>1571</v>
      </c>
      <c r="L85" s="28">
        <v>4500</v>
      </c>
      <c r="M85" s="22" t="s">
        <v>2397</v>
      </c>
      <c r="N85" s="22" t="s">
        <v>2398</v>
      </c>
      <c r="O85" s="25" t="s">
        <v>1405</v>
      </c>
      <c r="P85" s="14" t="str">
        <f>HYPERLINK("https://www.facebook.com/opd.parral","https://www.facebook.com/opd.parral")</f>
        <v>https://www.facebook.com/opd.parral</v>
      </c>
      <c r="Q85" s="126" t="s">
        <v>2060</v>
      </c>
      <c r="R85" s="42" t="s">
        <v>556</v>
      </c>
      <c r="S85" s="126" t="s">
        <v>2060</v>
      </c>
      <c r="T85" s="7"/>
    </row>
    <row r="86" spans="1:20" ht="42" customHeight="1">
      <c r="A86" s="14">
        <v>81</v>
      </c>
      <c r="B86" s="14">
        <v>7</v>
      </c>
      <c r="C86" s="213"/>
      <c r="D86" s="21">
        <v>1070292</v>
      </c>
      <c r="E86" s="26" t="s">
        <v>174</v>
      </c>
      <c r="F86" s="27" t="s">
        <v>182</v>
      </c>
      <c r="G86" s="26" t="s">
        <v>2280</v>
      </c>
      <c r="H86" s="22" t="s">
        <v>1205</v>
      </c>
      <c r="I86" s="22" t="s">
        <v>195</v>
      </c>
      <c r="J86" s="21" t="s">
        <v>195</v>
      </c>
      <c r="K86" s="21" t="s">
        <v>195</v>
      </c>
      <c r="L86" s="28">
        <v>4800</v>
      </c>
      <c r="M86" s="101" t="s">
        <v>2420</v>
      </c>
      <c r="N86" s="22" t="s">
        <v>202</v>
      </c>
      <c r="O86" s="21" t="s">
        <v>1304</v>
      </c>
      <c r="P86" s="14" t="str">
        <f>HYPERLINK("https://www.facebook.com/opd.curico.7","https://www.facebook.com/opd.curico.7")</f>
        <v>https://www.facebook.com/opd.curico.7</v>
      </c>
      <c r="Q86" s="126" t="s">
        <v>2061</v>
      </c>
      <c r="R86" s="42" t="s">
        <v>553</v>
      </c>
      <c r="S86" s="126" t="s">
        <v>2061</v>
      </c>
      <c r="T86" s="7"/>
    </row>
    <row r="87" spans="1:20" ht="45.75" customHeight="1">
      <c r="A87" s="14">
        <v>82</v>
      </c>
      <c r="B87" s="14">
        <v>7</v>
      </c>
      <c r="C87" s="213"/>
      <c r="D87" s="21">
        <v>1070287</v>
      </c>
      <c r="E87" s="26" t="s">
        <v>175</v>
      </c>
      <c r="F87" s="101" t="s">
        <v>183</v>
      </c>
      <c r="G87" s="26" t="s">
        <v>2281</v>
      </c>
      <c r="H87" s="22" t="s">
        <v>188</v>
      </c>
      <c r="I87" s="22" t="s">
        <v>196</v>
      </c>
      <c r="J87" s="21" t="s">
        <v>192</v>
      </c>
      <c r="K87" s="21" t="s">
        <v>196</v>
      </c>
      <c r="L87" s="28">
        <v>4500</v>
      </c>
      <c r="M87" s="103" t="s">
        <v>2447</v>
      </c>
      <c r="N87" s="103" t="s">
        <v>203</v>
      </c>
      <c r="O87" s="21" t="s">
        <v>1833</v>
      </c>
      <c r="P87" s="14" t="str">
        <f>HYPERLINK("https://www.facebook.com/opd.constitucionempedrado","https://www.facebook.com/opd.constitucionempedrado")</f>
        <v>https://www.facebook.com/opd.constitucionempedrado</v>
      </c>
      <c r="Q87" s="126" t="s">
        <v>2062</v>
      </c>
      <c r="R87" s="42" t="s">
        <v>2180</v>
      </c>
      <c r="S87" s="126" t="s">
        <v>2062</v>
      </c>
      <c r="T87" s="7"/>
    </row>
    <row r="88" spans="1:20" ht="31.5" customHeight="1">
      <c r="A88" s="14">
        <v>83</v>
      </c>
      <c r="B88" s="14">
        <v>7</v>
      </c>
      <c r="C88" s="213"/>
      <c r="D88" s="21">
        <v>1070368</v>
      </c>
      <c r="E88" s="26" t="s">
        <v>176</v>
      </c>
      <c r="F88" s="27" t="s">
        <v>184</v>
      </c>
      <c r="G88" s="21" t="s">
        <v>2421</v>
      </c>
      <c r="H88" s="21" t="s">
        <v>189</v>
      </c>
      <c r="I88" s="21" t="s">
        <v>197</v>
      </c>
      <c r="J88" s="21" t="s">
        <v>197</v>
      </c>
      <c r="K88" s="21" t="s">
        <v>197</v>
      </c>
      <c r="L88" s="28">
        <v>4500</v>
      </c>
      <c r="M88" s="21" t="s">
        <v>2422</v>
      </c>
      <c r="N88" s="21" t="s">
        <v>204</v>
      </c>
      <c r="O88" s="21" t="s">
        <v>1404</v>
      </c>
      <c r="P88" s="21" t="s">
        <v>792</v>
      </c>
      <c r="Q88" s="126" t="s">
        <v>2063</v>
      </c>
      <c r="R88" s="43" t="s">
        <v>2219</v>
      </c>
      <c r="S88" s="126" t="s">
        <v>2063</v>
      </c>
      <c r="T88" s="7"/>
    </row>
    <row r="89" spans="1:20" s="3" customFormat="1" ht="78" customHeight="1">
      <c r="A89" s="14">
        <v>84</v>
      </c>
      <c r="B89" s="14">
        <v>7</v>
      </c>
      <c r="C89" s="213"/>
      <c r="D89" s="21">
        <v>1070336</v>
      </c>
      <c r="E89" s="26" t="s">
        <v>836</v>
      </c>
      <c r="F89" s="26" t="s">
        <v>675</v>
      </c>
      <c r="G89" s="21" t="s">
        <v>2282</v>
      </c>
      <c r="H89" s="21" t="s">
        <v>2435</v>
      </c>
      <c r="I89" s="22" t="s">
        <v>678</v>
      </c>
      <c r="J89" s="21" t="s">
        <v>192</v>
      </c>
      <c r="K89" s="21" t="s">
        <v>1572</v>
      </c>
      <c r="L89" s="28">
        <v>2300</v>
      </c>
      <c r="M89" s="21" t="s">
        <v>2436</v>
      </c>
      <c r="N89" s="21" t="s">
        <v>2437</v>
      </c>
      <c r="O89" s="21" t="s">
        <v>1513</v>
      </c>
      <c r="P89" s="21" t="s">
        <v>1456</v>
      </c>
      <c r="Q89" s="126" t="s">
        <v>679</v>
      </c>
      <c r="R89" s="42" t="s">
        <v>2181</v>
      </c>
      <c r="S89" s="126" t="s">
        <v>679</v>
      </c>
      <c r="T89" s="7"/>
    </row>
    <row r="90" spans="1:20" s="3" customFormat="1" ht="31.5" customHeight="1">
      <c r="A90" s="31">
        <v>85</v>
      </c>
      <c r="B90" s="14">
        <v>7</v>
      </c>
      <c r="C90" s="213"/>
      <c r="D90" s="21">
        <v>1070367</v>
      </c>
      <c r="E90" s="26" t="s">
        <v>674</v>
      </c>
      <c r="F90" s="26" t="s">
        <v>676</v>
      </c>
      <c r="G90" s="21" t="s">
        <v>793</v>
      </c>
      <c r="H90" s="21" t="s">
        <v>2438</v>
      </c>
      <c r="I90" s="22" t="s">
        <v>677</v>
      </c>
      <c r="J90" s="21" t="s">
        <v>195</v>
      </c>
      <c r="K90" s="21" t="s">
        <v>677</v>
      </c>
      <c r="L90" s="28">
        <v>3000</v>
      </c>
      <c r="M90" s="21" t="s">
        <v>2439</v>
      </c>
      <c r="N90" s="21" t="s">
        <v>794</v>
      </c>
      <c r="O90" s="21" t="s">
        <v>1515</v>
      </c>
      <c r="P90" s="21" t="s">
        <v>1457</v>
      </c>
      <c r="Q90" s="126" t="s">
        <v>680</v>
      </c>
      <c r="R90" s="42" t="s">
        <v>1715</v>
      </c>
      <c r="S90" s="126" t="s">
        <v>680</v>
      </c>
      <c r="T90" s="7"/>
    </row>
    <row r="91" spans="1:20" s="3" customFormat="1" ht="45" customHeight="1">
      <c r="A91" s="14">
        <v>86</v>
      </c>
      <c r="B91" s="14">
        <v>7</v>
      </c>
      <c r="C91" s="213"/>
      <c r="D91" s="21">
        <v>1070403</v>
      </c>
      <c r="E91" s="26" t="s">
        <v>997</v>
      </c>
      <c r="F91" s="26" t="s">
        <v>998</v>
      </c>
      <c r="G91" s="21" t="s">
        <v>2440</v>
      </c>
      <c r="H91" s="21" t="s">
        <v>2441</v>
      </c>
      <c r="I91" s="22" t="s">
        <v>999</v>
      </c>
      <c r="J91" s="21" t="s">
        <v>195</v>
      </c>
      <c r="K91" s="21" t="s">
        <v>1573</v>
      </c>
      <c r="L91" s="28">
        <v>3000</v>
      </c>
      <c r="M91" s="21" t="s">
        <v>2442</v>
      </c>
      <c r="N91" s="25" t="s">
        <v>2443</v>
      </c>
      <c r="O91" s="21" t="s">
        <v>1867</v>
      </c>
      <c r="P91" s="21" t="s">
        <v>1458</v>
      </c>
      <c r="Q91" s="126" t="s">
        <v>1000</v>
      </c>
      <c r="R91" s="13" t="s">
        <v>2218</v>
      </c>
      <c r="S91" s="126" t="s">
        <v>1000</v>
      </c>
      <c r="T91" s="7"/>
    </row>
    <row r="92" spans="1:20" s="3" customFormat="1" ht="31.5" customHeight="1">
      <c r="A92" s="14">
        <v>87</v>
      </c>
      <c r="B92" s="14">
        <v>7</v>
      </c>
      <c r="C92" s="213"/>
      <c r="D92" s="21">
        <v>1070387</v>
      </c>
      <c r="E92" s="26" t="s">
        <v>1007</v>
      </c>
      <c r="F92" s="26" t="s">
        <v>1008</v>
      </c>
      <c r="G92" s="21" t="s">
        <v>2283</v>
      </c>
      <c r="H92" s="206" t="s">
        <v>2423</v>
      </c>
      <c r="I92" s="22" t="s">
        <v>1009</v>
      </c>
      <c r="J92" s="21" t="s">
        <v>191</v>
      </c>
      <c r="K92" s="21" t="s">
        <v>1574</v>
      </c>
      <c r="L92" s="28">
        <v>3000</v>
      </c>
      <c r="M92" s="22" t="s">
        <v>2424</v>
      </c>
      <c r="N92" s="75" t="s">
        <v>2425</v>
      </c>
      <c r="O92" s="21" t="s">
        <v>1869</v>
      </c>
      <c r="P92" s="21" t="s">
        <v>1459</v>
      </c>
      <c r="Q92" s="128" t="s">
        <v>1010</v>
      </c>
      <c r="R92" s="29" t="s">
        <v>2182</v>
      </c>
      <c r="S92" s="128" t="s">
        <v>1010</v>
      </c>
      <c r="T92" s="7"/>
    </row>
    <row r="93" spans="1:20" s="3" customFormat="1" ht="39.75" customHeight="1">
      <c r="A93" s="14">
        <v>88</v>
      </c>
      <c r="B93" s="14">
        <v>7</v>
      </c>
      <c r="C93" s="213"/>
      <c r="D93" s="21">
        <v>1070400</v>
      </c>
      <c r="E93" s="26" t="s">
        <v>993</v>
      </c>
      <c r="F93" s="26" t="s">
        <v>994</v>
      </c>
      <c r="G93" s="21" t="s">
        <v>2426</v>
      </c>
      <c r="H93" s="21" t="s">
        <v>2427</v>
      </c>
      <c r="I93" s="22" t="s">
        <v>995</v>
      </c>
      <c r="J93" s="21" t="s">
        <v>192</v>
      </c>
      <c r="K93" s="21" t="s">
        <v>995</v>
      </c>
      <c r="L93" s="28">
        <v>3000</v>
      </c>
      <c r="M93" s="21">
        <v>984007490</v>
      </c>
      <c r="N93" s="25" t="s">
        <v>2428</v>
      </c>
      <c r="O93" s="21" t="s">
        <v>1936</v>
      </c>
      <c r="P93" s="21" t="s">
        <v>1975</v>
      </c>
      <c r="Q93" s="126" t="s">
        <v>996</v>
      </c>
      <c r="R93" s="25" t="s">
        <v>2214</v>
      </c>
      <c r="S93" s="126" t="s">
        <v>996</v>
      </c>
      <c r="T93" s="7"/>
    </row>
    <row r="94" spans="1:20" s="3" customFormat="1" ht="31.5" customHeight="1">
      <c r="A94" s="14">
        <v>89</v>
      </c>
      <c r="B94" s="30">
        <v>7</v>
      </c>
      <c r="C94" s="213"/>
      <c r="D94" s="21">
        <v>1070441</v>
      </c>
      <c r="E94" s="44" t="s">
        <v>1797</v>
      </c>
      <c r="F94" s="44" t="s">
        <v>1798</v>
      </c>
      <c r="G94" s="43" t="s">
        <v>1862</v>
      </c>
      <c r="H94" s="43" t="s">
        <v>1863</v>
      </c>
      <c r="I94" s="129" t="s">
        <v>1799</v>
      </c>
      <c r="J94" s="43" t="s">
        <v>195</v>
      </c>
      <c r="K94" s="43" t="s">
        <v>1799</v>
      </c>
      <c r="L94" s="45">
        <v>2200</v>
      </c>
      <c r="M94" s="43" t="s">
        <v>2434</v>
      </c>
      <c r="N94" s="46" t="s">
        <v>1864</v>
      </c>
      <c r="O94" s="43" t="s">
        <v>1961</v>
      </c>
      <c r="P94" s="43" t="s">
        <v>1976</v>
      </c>
      <c r="Q94" s="130" t="s">
        <v>1820</v>
      </c>
      <c r="R94" s="107" t="s">
        <v>2214</v>
      </c>
      <c r="S94" s="130" t="s">
        <v>1820</v>
      </c>
      <c r="T94" s="7"/>
    </row>
    <row r="95" spans="1:20" s="3" customFormat="1" ht="31.5" customHeight="1">
      <c r="A95" s="31">
        <v>90</v>
      </c>
      <c r="B95" s="30">
        <v>7</v>
      </c>
      <c r="C95" s="213"/>
      <c r="D95" s="21">
        <v>1070445</v>
      </c>
      <c r="E95" s="44" t="s">
        <v>1956</v>
      </c>
      <c r="F95" s="44" t="s">
        <v>1894</v>
      </c>
      <c r="G95" s="43" t="s">
        <v>2284</v>
      </c>
      <c r="H95" s="43" t="s">
        <v>1952</v>
      </c>
      <c r="I95" s="129" t="s">
        <v>1895</v>
      </c>
      <c r="J95" s="43" t="s">
        <v>192</v>
      </c>
      <c r="K95" s="43" t="s">
        <v>1896</v>
      </c>
      <c r="L95" s="45">
        <v>2500</v>
      </c>
      <c r="M95" s="43">
        <v>2651806</v>
      </c>
      <c r="N95" s="46" t="s">
        <v>1957</v>
      </c>
      <c r="O95" s="43" t="s">
        <v>1533</v>
      </c>
      <c r="P95" s="43" t="s">
        <v>1993</v>
      </c>
      <c r="Q95" s="130" t="s">
        <v>1923</v>
      </c>
      <c r="R95" s="107" t="s">
        <v>2171</v>
      </c>
      <c r="S95" s="130" t="s">
        <v>1923</v>
      </c>
      <c r="T95" s="7"/>
    </row>
    <row r="96" spans="1:20" s="3" customFormat="1" ht="31.5" customHeight="1">
      <c r="A96" s="30">
        <v>91</v>
      </c>
      <c r="B96" s="31">
        <v>7</v>
      </c>
      <c r="C96" s="214"/>
      <c r="D96" s="131">
        <v>1070415</v>
      </c>
      <c r="E96" s="32" t="s">
        <v>1683</v>
      </c>
      <c r="F96" s="32" t="s">
        <v>1511</v>
      </c>
      <c r="G96" s="34" t="s">
        <v>2375</v>
      </c>
      <c r="H96" s="34" t="s">
        <v>2444</v>
      </c>
      <c r="I96" s="34" t="s">
        <v>1512</v>
      </c>
      <c r="J96" s="34" t="s">
        <v>195</v>
      </c>
      <c r="K96" s="34" t="s">
        <v>1512</v>
      </c>
      <c r="L96" s="35">
        <v>2000</v>
      </c>
      <c r="M96" s="34" t="s">
        <v>2445</v>
      </c>
      <c r="N96" s="36" t="s">
        <v>2446</v>
      </c>
      <c r="O96" s="34" t="s">
        <v>1868</v>
      </c>
      <c r="P96" s="34" t="s">
        <v>1865</v>
      </c>
      <c r="Q96" s="132" t="s">
        <v>2134</v>
      </c>
      <c r="R96" s="133" t="s">
        <v>2155</v>
      </c>
      <c r="S96" s="132" t="s">
        <v>2134</v>
      </c>
      <c r="T96" s="7"/>
    </row>
    <row r="97" spans="1:20" ht="36.75" customHeight="1">
      <c r="A97" s="15">
        <v>92</v>
      </c>
      <c r="B97" s="15">
        <v>8</v>
      </c>
      <c r="C97" s="216" t="s">
        <v>2242</v>
      </c>
      <c r="D97" s="16">
        <v>1080546</v>
      </c>
      <c r="E97" s="39" t="s">
        <v>205</v>
      </c>
      <c r="F97" s="39" t="s">
        <v>219</v>
      </c>
      <c r="G97" s="39" t="s">
        <v>2392</v>
      </c>
      <c r="H97" s="16" t="s">
        <v>241</v>
      </c>
      <c r="I97" s="16" t="s">
        <v>252</v>
      </c>
      <c r="J97" s="16" t="s">
        <v>253</v>
      </c>
      <c r="K97" s="16" t="s">
        <v>252</v>
      </c>
      <c r="L97" s="17">
        <v>4400</v>
      </c>
      <c r="M97" s="39" t="s">
        <v>614</v>
      </c>
      <c r="N97" s="40" t="s">
        <v>615</v>
      </c>
      <c r="O97" s="53" t="s">
        <v>1684</v>
      </c>
      <c r="P97" s="16" t="str">
        <f>HYPERLINK("https://www.facebook.com/opd.talcahuano","https://www.facebook.com/opd.talcahuano")</f>
        <v>https://www.facebook.com/opd.talcahuano</v>
      </c>
      <c r="Q97" s="134" t="s">
        <v>2135</v>
      </c>
      <c r="R97" s="40" t="s">
        <v>565</v>
      </c>
      <c r="S97" s="134" t="s">
        <v>2135</v>
      </c>
      <c r="T97" s="7"/>
    </row>
    <row r="98" spans="1:20" ht="45" customHeight="1">
      <c r="A98" s="14">
        <v>93</v>
      </c>
      <c r="B98" s="14">
        <v>8</v>
      </c>
      <c r="C98" s="213"/>
      <c r="D98" s="21">
        <v>1080547</v>
      </c>
      <c r="E98" s="26" t="s">
        <v>206</v>
      </c>
      <c r="F98" s="26" t="s">
        <v>220</v>
      </c>
      <c r="G98" s="26" t="s">
        <v>2386</v>
      </c>
      <c r="H98" s="21" t="s">
        <v>616</v>
      </c>
      <c r="I98" s="21" t="s">
        <v>253</v>
      </c>
      <c r="J98" s="21" t="s">
        <v>253</v>
      </c>
      <c r="K98" s="21" t="s">
        <v>253</v>
      </c>
      <c r="L98" s="28">
        <v>4400</v>
      </c>
      <c r="M98" s="113" t="s">
        <v>2387</v>
      </c>
      <c r="N98" s="25" t="s">
        <v>2388</v>
      </c>
      <c r="O98" s="21" t="s">
        <v>1353</v>
      </c>
      <c r="P98" s="21" t="str">
        <f>HYPERLINK("https://www.facebook.com/opd.concepcion?fref=ts","https://www.facebook.com/opd.concepcion")</f>
        <v>https://www.facebook.com/opd.concepcion</v>
      </c>
      <c r="Q98" s="135" t="s">
        <v>2064</v>
      </c>
      <c r="R98" s="25" t="s">
        <v>2183</v>
      </c>
      <c r="S98" s="135" t="s">
        <v>2064</v>
      </c>
      <c r="T98" s="7"/>
    </row>
    <row r="99" spans="1:20" ht="45" customHeight="1">
      <c r="A99" s="14">
        <v>94</v>
      </c>
      <c r="B99" s="14">
        <v>8</v>
      </c>
      <c r="C99" s="213"/>
      <c r="D99" s="21">
        <v>1080556</v>
      </c>
      <c r="E99" s="26" t="s">
        <v>207</v>
      </c>
      <c r="F99" s="26" t="s">
        <v>221</v>
      </c>
      <c r="G99" s="206" t="s">
        <v>235</v>
      </c>
      <c r="H99" s="21" t="s">
        <v>242</v>
      </c>
      <c r="I99" s="21" t="s">
        <v>254</v>
      </c>
      <c r="J99" s="21" t="s">
        <v>1575</v>
      </c>
      <c r="K99" s="21" t="s">
        <v>254</v>
      </c>
      <c r="L99" s="28">
        <v>4200</v>
      </c>
      <c r="M99" s="21" t="s">
        <v>617</v>
      </c>
      <c r="N99" s="21" t="s">
        <v>274</v>
      </c>
      <c r="O99" s="21" t="s">
        <v>1354</v>
      </c>
      <c r="P99" s="21" t="str">
        <f>HYPERLINK("https://www.facebook.com/opd.coronel","https://www.facebook.com/opd.coronel")</f>
        <v>https://www.facebook.com/opd.coronel</v>
      </c>
      <c r="Q99" s="135" t="s">
        <v>2065</v>
      </c>
      <c r="R99" s="25" t="s">
        <v>2196</v>
      </c>
      <c r="S99" s="135" t="s">
        <v>2065</v>
      </c>
      <c r="T99" s="7"/>
    </row>
    <row r="100" spans="1:20" ht="30" customHeight="1">
      <c r="A100" s="31">
        <v>95</v>
      </c>
      <c r="B100" s="14">
        <v>8</v>
      </c>
      <c r="C100" s="213"/>
      <c r="D100" s="21">
        <v>1080711</v>
      </c>
      <c r="E100" s="26" t="s">
        <v>208</v>
      </c>
      <c r="F100" s="26" t="s">
        <v>222</v>
      </c>
      <c r="G100" s="21" t="s">
        <v>2372</v>
      </c>
      <c r="H100" s="21" t="s">
        <v>2373</v>
      </c>
      <c r="I100" s="21" t="s">
        <v>255</v>
      </c>
      <c r="J100" s="21" t="s">
        <v>1576</v>
      </c>
      <c r="K100" s="21" t="s">
        <v>1577</v>
      </c>
      <c r="L100" s="28">
        <v>5700</v>
      </c>
      <c r="M100" s="21" t="s">
        <v>2374</v>
      </c>
      <c r="N100" s="21" t="s">
        <v>2326</v>
      </c>
      <c r="O100" s="21" t="s">
        <v>1533</v>
      </c>
      <c r="P100" s="21" t="str">
        <f>HYPERLINK("https://www.facebook.com/losangeles.opd.1","https://www.facebook.com/losangeles.opd.1")</f>
        <v>https://www.facebook.com/losangeles.opd.1</v>
      </c>
      <c r="Q100" s="135" t="s">
        <v>2066</v>
      </c>
      <c r="R100" s="25" t="s">
        <v>566</v>
      </c>
      <c r="S100" s="135" t="s">
        <v>2066</v>
      </c>
      <c r="T100" s="7"/>
    </row>
    <row r="101" spans="1:20" ht="30" customHeight="1">
      <c r="A101" s="14">
        <v>96</v>
      </c>
      <c r="B101" s="14">
        <v>8</v>
      </c>
      <c r="C101" s="213"/>
      <c r="D101" s="21">
        <v>1080548</v>
      </c>
      <c r="E101" s="26" t="s">
        <v>209</v>
      </c>
      <c r="F101" s="111" t="s">
        <v>223</v>
      </c>
      <c r="G101" s="26" t="s">
        <v>236</v>
      </c>
      <c r="H101" s="21" t="s">
        <v>243</v>
      </c>
      <c r="I101" s="21" t="s">
        <v>256</v>
      </c>
      <c r="J101" s="21" t="s">
        <v>1578</v>
      </c>
      <c r="K101" s="21" t="s">
        <v>256</v>
      </c>
      <c r="L101" s="28">
        <v>4200</v>
      </c>
      <c r="M101" s="21" t="s">
        <v>269</v>
      </c>
      <c r="N101" s="21" t="s">
        <v>275</v>
      </c>
      <c r="O101" s="21" t="s">
        <v>1355</v>
      </c>
      <c r="P101" s="25" t="s">
        <v>538</v>
      </c>
      <c r="Q101" s="135" t="s">
        <v>2067</v>
      </c>
      <c r="R101" s="25" t="s">
        <v>567</v>
      </c>
      <c r="S101" s="135" t="s">
        <v>2067</v>
      </c>
      <c r="T101" s="7"/>
    </row>
    <row r="102" spans="1:20" ht="54.75" customHeight="1">
      <c r="A102" s="14">
        <v>97</v>
      </c>
      <c r="B102" s="14">
        <v>8</v>
      </c>
      <c r="C102" s="213"/>
      <c r="D102" s="21">
        <v>1080549</v>
      </c>
      <c r="E102" s="26" t="s">
        <v>218</v>
      </c>
      <c r="F102" s="26" t="s">
        <v>224</v>
      </c>
      <c r="G102" s="21" t="s">
        <v>2345</v>
      </c>
      <c r="H102" s="21" t="s">
        <v>244</v>
      </c>
      <c r="I102" s="21" t="s">
        <v>257</v>
      </c>
      <c r="J102" s="21" t="s">
        <v>1575</v>
      </c>
      <c r="K102" s="21" t="s">
        <v>257</v>
      </c>
      <c r="L102" s="28">
        <v>3100</v>
      </c>
      <c r="M102" s="21" t="s">
        <v>270</v>
      </c>
      <c r="N102" s="21" t="s">
        <v>276</v>
      </c>
      <c r="O102" s="21" t="s">
        <v>1356</v>
      </c>
      <c r="P102" s="21" t="s">
        <v>539</v>
      </c>
      <c r="Q102" s="135" t="s">
        <v>2136</v>
      </c>
      <c r="R102" s="25" t="s">
        <v>2158</v>
      </c>
      <c r="S102" s="135" t="s">
        <v>2136</v>
      </c>
      <c r="T102" s="7"/>
    </row>
    <row r="103" spans="1:20" ht="31.5" customHeight="1">
      <c r="A103" s="14">
        <v>98</v>
      </c>
      <c r="B103" s="14">
        <v>8</v>
      </c>
      <c r="C103" s="213"/>
      <c r="D103" s="21">
        <v>1080553</v>
      </c>
      <c r="E103" s="26" t="s">
        <v>210</v>
      </c>
      <c r="F103" s="26" t="s">
        <v>225</v>
      </c>
      <c r="G103" s="21" t="s">
        <v>618</v>
      </c>
      <c r="H103" s="21" t="s">
        <v>2448</v>
      </c>
      <c r="I103" s="21" t="s">
        <v>258</v>
      </c>
      <c r="J103" s="21" t="s">
        <v>1575</v>
      </c>
      <c r="K103" s="21" t="s">
        <v>258</v>
      </c>
      <c r="L103" s="28">
        <v>2700</v>
      </c>
      <c r="M103" s="21" t="s">
        <v>2449</v>
      </c>
      <c r="N103" s="21" t="s">
        <v>277</v>
      </c>
      <c r="O103" s="21" t="s">
        <v>1357</v>
      </c>
      <c r="P103" s="21" t="str">
        <f>HYPERLINK("https://www.facebook.com/opd.lota","https://www.facebook.com/opd.lota")</f>
        <v>https://www.facebook.com/opd.lota</v>
      </c>
      <c r="Q103" s="135" t="s">
        <v>2068</v>
      </c>
      <c r="R103" s="42" t="s">
        <v>2214</v>
      </c>
      <c r="S103" s="135" t="s">
        <v>2068</v>
      </c>
      <c r="T103" s="7"/>
    </row>
    <row r="104" spans="1:20" ht="30" customHeight="1">
      <c r="A104" s="14">
        <v>99</v>
      </c>
      <c r="B104" s="14">
        <v>8</v>
      </c>
      <c r="C104" s="213"/>
      <c r="D104" s="21">
        <v>1080573</v>
      </c>
      <c r="E104" s="26" t="s">
        <v>211</v>
      </c>
      <c r="F104" s="26" t="s">
        <v>226</v>
      </c>
      <c r="G104" s="26" t="s">
        <v>619</v>
      </c>
      <c r="H104" s="26" t="s">
        <v>245</v>
      </c>
      <c r="I104" s="21" t="s">
        <v>259</v>
      </c>
      <c r="J104" s="21" t="s">
        <v>259</v>
      </c>
      <c r="K104" s="21" t="s">
        <v>259</v>
      </c>
      <c r="L104" s="28">
        <v>3100</v>
      </c>
      <c r="M104" s="21" t="s">
        <v>271</v>
      </c>
      <c r="N104" s="21" t="s">
        <v>278</v>
      </c>
      <c r="O104" s="25" t="s">
        <v>1358</v>
      </c>
      <c r="P104" s="21" t="str">
        <f>HYPERLINK("https://www.facebook.com/opdarauco.protegiendotusderechos","https://www.facebook.com/opdarauco.protegiendotusderechos")</f>
        <v>https://www.facebook.com/opdarauco.protegiendotusderechos</v>
      </c>
      <c r="Q104" s="135" t="s">
        <v>2069</v>
      </c>
      <c r="R104" s="25" t="s">
        <v>568</v>
      </c>
      <c r="S104" s="135" t="s">
        <v>2069</v>
      </c>
      <c r="T104" s="7"/>
    </row>
    <row r="105" spans="1:20" ht="27">
      <c r="A105" s="31">
        <v>100</v>
      </c>
      <c r="B105" s="14">
        <v>8</v>
      </c>
      <c r="C105" s="213"/>
      <c r="D105" s="21">
        <v>1080700</v>
      </c>
      <c r="E105" s="26" t="s">
        <v>212</v>
      </c>
      <c r="F105" s="111" t="s">
        <v>758</v>
      </c>
      <c r="G105" s="21" t="s">
        <v>2335</v>
      </c>
      <c r="H105" s="21" t="s">
        <v>1250</v>
      </c>
      <c r="I105" s="21" t="s">
        <v>260</v>
      </c>
      <c r="J105" s="21" t="s">
        <v>253</v>
      </c>
      <c r="K105" s="21" t="s">
        <v>260</v>
      </c>
      <c r="L105" s="28">
        <v>3900</v>
      </c>
      <c r="M105" s="13" t="s">
        <v>2336</v>
      </c>
      <c r="N105" s="25" t="s">
        <v>797</v>
      </c>
      <c r="O105" s="21" t="s">
        <v>1522</v>
      </c>
      <c r="P105" s="25" t="s">
        <v>1460</v>
      </c>
      <c r="Q105" s="135" t="s">
        <v>759</v>
      </c>
      <c r="R105" s="25" t="s">
        <v>1716</v>
      </c>
      <c r="S105" s="135" t="s">
        <v>759</v>
      </c>
      <c r="T105" s="7"/>
    </row>
    <row r="106" spans="1:20" ht="45" customHeight="1">
      <c r="A106" s="14">
        <v>101</v>
      </c>
      <c r="B106" s="14">
        <v>8</v>
      </c>
      <c r="C106" s="213"/>
      <c r="D106" s="21">
        <v>1080692</v>
      </c>
      <c r="E106" s="111" t="s">
        <v>810</v>
      </c>
      <c r="F106" s="26" t="s">
        <v>227</v>
      </c>
      <c r="G106" s="21" t="s">
        <v>2245</v>
      </c>
      <c r="H106" s="26" t="s">
        <v>246</v>
      </c>
      <c r="I106" s="21" t="s">
        <v>261</v>
      </c>
      <c r="J106" s="21" t="s">
        <v>1578</v>
      </c>
      <c r="K106" s="21" t="s">
        <v>1579</v>
      </c>
      <c r="L106" s="28">
        <v>3500</v>
      </c>
      <c r="M106" s="21" t="s">
        <v>2404</v>
      </c>
      <c r="N106" s="21" t="s">
        <v>279</v>
      </c>
      <c r="O106" s="21" t="s">
        <v>1533</v>
      </c>
      <c r="P106" s="21" t="str">
        <f>HYPERLINK("https://www.facebook.com/opd.lajadiguillin","https://www.facebook.com/opd.lajadiguillin")</f>
        <v>https://www.facebook.com/opd.lajadiguillin</v>
      </c>
      <c r="Q106" s="135" t="s">
        <v>2137</v>
      </c>
      <c r="R106" s="25" t="s">
        <v>2156</v>
      </c>
      <c r="S106" s="135" t="s">
        <v>2137</v>
      </c>
      <c r="T106" s="7"/>
    </row>
    <row r="107" spans="1:20" ht="30" customHeight="1">
      <c r="A107" s="14">
        <v>102</v>
      </c>
      <c r="B107" s="14">
        <v>8</v>
      </c>
      <c r="C107" s="213"/>
      <c r="D107" s="21">
        <v>1080551</v>
      </c>
      <c r="E107" s="26" t="s">
        <v>213</v>
      </c>
      <c r="F107" s="26" t="s">
        <v>228</v>
      </c>
      <c r="G107" s="26" t="s">
        <v>2450</v>
      </c>
      <c r="H107" s="26" t="s">
        <v>247</v>
      </c>
      <c r="I107" s="21" t="s">
        <v>262</v>
      </c>
      <c r="J107" s="21" t="s">
        <v>1578</v>
      </c>
      <c r="K107" s="21" t="s">
        <v>262</v>
      </c>
      <c r="L107" s="28">
        <v>3100</v>
      </c>
      <c r="M107" s="21" t="s">
        <v>620</v>
      </c>
      <c r="N107" s="21" t="s">
        <v>280</v>
      </c>
      <c r="O107" s="21" t="s">
        <v>1359</v>
      </c>
      <c r="P107" s="21" t="str">
        <f>HYPERLINK("https://www.facebook.com/opdsancarlos.derechosdeinfancia","https://www.facebook.com/opdsancarlos.derechosdeinfancia")</f>
        <v>https://www.facebook.com/opdsancarlos.derechosdeinfancia</v>
      </c>
      <c r="Q107" s="135" t="s">
        <v>2138</v>
      </c>
      <c r="R107" s="25" t="s">
        <v>2169</v>
      </c>
      <c r="S107" s="135" t="s">
        <v>2138</v>
      </c>
      <c r="T107" s="7"/>
    </row>
    <row r="108" spans="1:20" ht="30" customHeight="1">
      <c r="A108" s="14">
        <v>103</v>
      </c>
      <c r="B108" s="14">
        <v>8</v>
      </c>
      <c r="C108" s="213"/>
      <c r="D108" s="21">
        <v>1080552</v>
      </c>
      <c r="E108" s="26" t="s">
        <v>214</v>
      </c>
      <c r="F108" s="26" t="s">
        <v>229</v>
      </c>
      <c r="G108" s="26" t="s">
        <v>237</v>
      </c>
      <c r="H108" s="21" t="s">
        <v>248</v>
      </c>
      <c r="I108" s="21" t="s">
        <v>263</v>
      </c>
      <c r="J108" s="21" t="s">
        <v>253</v>
      </c>
      <c r="K108" s="21" t="s">
        <v>263</v>
      </c>
      <c r="L108" s="28">
        <v>3100</v>
      </c>
      <c r="M108" s="21" t="s">
        <v>2399</v>
      </c>
      <c r="N108" s="21" t="s">
        <v>281</v>
      </c>
      <c r="O108" s="21" t="s">
        <v>1533</v>
      </c>
      <c r="P108" s="25" t="s">
        <v>621</v>
      </c>
      <c r="Q108" s="135" t="s">
        <v>2070</v>
      </c>
      <c r="R108" s="25" t="s">
        <v>2214</v>
      </c>
      <c r="S108" s="135" t="s">
        <v>2070</v>
      </c>
      <c r="T108" s="7"/>
    </row>
    <row r="109" spans="1:20" ht="30" customHeight="1">
      <c r="A109" s="14">
        <v>104</v>
      </c>
      <c r="B109" s="14">
        <v>8</v>
      </c>
      <c r="C109" s="213"/>
      <c r="D109" s="21">
        <v>1080557</v>
      </c>
      <c r="E109" s="26" t="s">
        <v>215</v>
      </c>
      <c r="F109" s="26" t="s">
        <v>230</v>
      </c>
      <c r="G109" s="26" t="s">
        <v>238</v>
      </c>
      <c r="H109" s="21" t="s">
        <v>2405</v>
      </c>
      <c r="I109" s="21" t="s">
        <v>264</v>
      </c>
      <c r="J109" s="21" t="s">
        <v>259</v>
      </c>
      <c r="K109" s="21" t="s">
        <v>264</v>
      </c>
      <c r="L109" s="28">
        <v>3100</v>
      </c>
      <c r="M109" s="21" t="s">
        <v>272</v>
      </c>
      <c r="N109" s="21" t="s">
        <v>2406</v>
      </c>
      <c r="O109" s="21" t="s">
        <v>1523</v>
      </c>
      <c r="P109" s="21" t="str">
        <f>HYPERLINK("https://www.facebook.com/opd.canete","https://www.facebook.com/opd.canete")</f>
        <v>https://www.facebook.com/opd.canete</v>
      </c>
      <c r="Q109" s="135" t="s">
        <v>2071</v>
      </c>
      <c r="R109" s="25" t="s">
        <v>2197</v>
      </c>
      <c r="S109" s="135" t="s">
        <v>2071</v>
      </c>
      <c r="T109" s="7"/>
    </row>
    <row r="110" spans="1:20" ht="39" customHeight="1">
      <c r="A110" s="31">
        <v>105</v>
      </c>
      <c r="B110" s="14">
        <v>8</v>
      </c>
      <c r="C110" s="213"/>
      <c r="D110" s="21">
        <v>1080819</v>
      </c>
      <c r="E110" s="111" t="s">
        <v>1854</v>
      </c>
      <c r="F110" s="26" t="s">
        <v>231</v>
      </c>
      <c r="G110" s="21" t="s">
        <v>2334</v>
      </c>
      <c r="H110" s="21" t="s">
        <v>249</v>
      </c>
      <c r="I110" s="21" t="s">
        <v>265</v>
      </c>
      <c r="J110" s="21" t="s">
        <v>1578</v>
      </c>
      <c r="K110" s="21" t="s">
        <v>1800</v>
      </c>
      <c r="L110" s="28">
        <v>3500</v>
      </c>
      <c r="M110" s="21" t="s">
        <v>273</v>
      </c>
      <c r="N110" s="21" t="s">
        <v>282</v>
      </c>
      <c r="O110" s="25" t="s">
        <v>1509</v>
      </c>
      <c r="P110" s="21" t="str">
        <f>HYPERLINK("https://www.facebook.com/luli.gonzalez.7731","https://www.facebook.com/luli.gonzalez.7731")</f>
        <v>https://www.facebook.com/luli.gonzalez.7731</v>
      </c>
      <c r="Q110" s="135" t="s">
        <v>2072</v>
      </c>
      <c r="R110" s="13" t="s">
        <v>2214</v>
      </c>
      <c r="S110" s="135" t="s">
        <v>2072</v>
      </c>
      <c r="T110" s="7"/>
    </row>
    <row r="111" spans="1:20" ht="30" customHeight="1">
      <c r="A111" s="14">
        <v>106</v>
      </c>
      <c r="B111" s="14">
        <v>8</v>
      </c>
      <c r="C111" s="213"/>
      <c r="D111" s="21">
        <v>1080704</v>
      </c>
      <c r="E111" s="111" t="s">
        <v>887</v>
      </c>
      <c r="F111" s="26" t="s">
        <v>232</v>
      </c>
      <c r="G111" s="26" t="s">
        <v>239</v>
      </c>
      <c r="H111" s="21" t="s">
        <v>250</v>
      </c>
      <c r="I111" s="21" t="s">
        <v>266</v>
      </c>
      <c r="J111" s="21" t="s">
        <v>1578</v>
      </c>
      <c r="K111" s="21" t="s">
        <v>1580</v>
      </c>
      <c r="L111" s="28">
        <v>3000</v>
      </c>
      <c r="M111" s="21" t="s">
        <v>2350</v>
      </c>
      <c r="N111" s="21" t="s">
        <v>283</v>
      </c>
      <c r="O111" s="21" t="s">
        <v>1663</v>
      </c>
      <c r="P111" s="21" t="str">
        <f>HYPERLINK("https://www.facebook.com/opd.valledelsol","https://www.facebook.com/opd.valledelsol")</f>
        <v>https://www.facebook.com/opd.valledelsol</v>
      </c>
      <c r="Q111" s="135" t="s">
        <v>622</v>
      </c>
      <c r="R111" s="25" t="s">
        <v>2214</v>
      </c>
      <c r="S111" s="135" t="s">
        <v>622</v>
      </c>
      <c r="T111" s="7"/>
    </row>
    <row r="112" spans="1:20" ht="30" customHeight="1">
      <c r="A112" s="14">
        <v>107</v>
      </c>
      <c r="B112" s="14">
        <v>8</v>
      </c>
      <c r="C112" s="213"/>
      <c r="D112" s="21">
        <v>1080554</v>
      </c>
      <c r="E112" s="21" t="s">
        <v>216</v>
      </c>
      <c r="F112" s="21" t="s">
        <v>233</v>
      </c>
      <c r="G112" s="21" t="s">
        <v>1245</v>
      </c>
      <c r="H112" s="21" t="s">
        <v>251</v>
      </c>
      <c r="I112" s="21" t="s">
        <v>267</v>
      </c>
      <c r="J112" s="21" t="s">
        <v>259</v>
      </c>
      <c r="K112" s="21" t="s">
        <v>267</v>
      </c>
      <c r="L112" s="28">
        <v>3100</v>
      </c>
      <c r="M112" s="113" t="s">
        <v>2381</v>
      </c>
      <c r="N112" s="25" t="s">
        <v>2382</v>
      </c>
      <c r="O112" s="21" t="s">
        <v>1524</v>
      </c>
      <c r="P112" s="21" t="s">
        <v>1461</v>
      </c>
      <c r="Q112" s="135" t="s">
        <v>2073</v>
      </c>
      <c r="R112" s="25" t="s">
        <v>2217</v>
      </c>
      <c r="S112" s="135" t="s">
        <v>2073</v>
      </c>
      <c r="T112" s="7"/>
    </row>
    <row r="113" spans="1:20" s="3" customFormat="1" ht="30" customHeight="1">
      <c r="A113" s="14">
        <v>108</v>
      </c>
      <c r="B113" s="14">
        <v>8</v>
      </c>
      <c r="C113" s="213"/>
      <c r="D113" s="21">
        <v>1080681</v>
      </c>
      <c r="E113" s="21" t="s">
        <v>526</v>
      </c>
      <c r="F113" s="21" t="s">
        <v>527</v>
      </c>
      <c r="G113" s="21" t="s">
        <v>2451</v>
      </c>
      <c r="H113" s="21" t="s">
        <v>563</v>
      </c>
      <c r="I113" s="21" t="s">
        <v>528</v>
      </c>
      <c r="J113" s="21" t="s">
        <v>253</v>
      </c>
      <c r="K113" s="21" t="s">
        <v>528</v>
      </c>
      <c r="L113" s="28">
        <v>4000</v>
      </c>
      <c r="M113" s="21" t="s">
        <v>2452</v>
      </c>
      <c r="N113" s="25" t="s">
        <v>2453</v>
      </c>
      <c r="O113" s="21" t="s">
        <v>1507</v>
      </c>
      <c r="P113" s="21" t="s">
        <v>1462</v>
      </c>
      <c r="Q113" s="135" t="s">
        <v>2454</v>
      </c>
      <c r="R113" s="25" t="s">
        <v>1717</v>
      </c>
      <c r="S113" s="135" t="s">
        <v>564</v>
      </c>
      <c r="T113" s="7"/>
    </row>
    <row r="114" spans="1:20" ht="30" customHeight="1">
      <c r="A114" s="14">
        <v>109</v>
      </c>
      <c r="B114" s="14">
        <v>8</v>
      </c>
      <c r="C114" s="213"/>
      <c r="D114" s="21">
        <v>1080572</v>
      </c>
      <c r="E114" s="21" t="s">
        <v>217</v>
      </c>
      <c r="F114" s="21" t="s">
        <v>234</v>
      </c>
      <c r="G114" s="21" t="s">
        <v>240</v>
      </c>
      <c r="H114" s="21" t="s">
        <v>2455</v>
      </c>
      <c r="I114" s="21" t="s">
        <v>268</v>
      </c>
      <c r="J114" s="21" t="s">
        <v>1578</v>
      </c>
      <c r="K114" s="21" t="s">
        <v>268</v>
      </c>
      <c r="L114" s="28">
        <v>2000</v>
      </c>
      <c r="M114" s="21">
        <v>973965362</v>
      </c>
      <c r="N114" s="21" t="s">
        <v>284</v>
      </c>
      <c r="O114" s="21" t="s">
        <v>1533</v>
      </c>
      <c r="P114" s="21" t="str">
        <f>HYPERLINK("https://www.facebook.com/opd.chillanviejo","https://www.facebook.com/opd.chillanviejo")</f>
        <v>https://www.facebook.com/opd.chillanviejo</v>
      </c>
      <c r="Q114" s="135" t="s">
        <v>486</v>
      </c>
      <c r="R114" s="13" t="s">
        <v>2214</v>
      </c>
      <c r="S114" s="135" t="s">
        <v>486</v>
      </c>
      <c r="T114" s="7"/>
    </row>
    <row r="115" spans="1:20" s="3" customFormat="1" ht="30" customHeight="1">
      <c r="A115" s="31">
        <v>110</v>
      </c>
      <c r="B115" s="14">
        <v>8</v>
      </c>
      <c r="C115" s="213"/>
      <c r="D115" s="21">
        <v>1080696</v>
      </c>
      <c r="E115" s="21" t="s">
        <v>811</v>
      </c>
      <c r="F115" s="21" t="s">
        <v>733</v>
      </c>
      <c r="G115" s="21" t="s">
        <v>2456</v>
      </c>
      <c r="H115" s="21" t="s">
        <v>2457</v>
      </c>
      <c r="I115" s="21" t="s">
        <v>735</v>
      </c>
      <c r="J115" s="21" t="s">
        <v>253</v>
      </c>
      <c r="K115" s="21" t="s">
        <v>735</v>
      </c>
      <c r="L115" s="28">
        <v>3500</v>
      </c>
      <c r="M115" s="14" t="s">
        <v>2458</v>
      </c>
      <c r="N115" s="88" t="s">
        <v>798</v>
      </c>
      <c r="O115" s="21" t="s">
        <v>1769</v>
      </c>
      <c r="P115" s="21" t="s">
        <v>1723</v>
      </c>
      <c r="Q115" s="135" t="s">
        <v>2074</v>
      </c>
      <c r="R115" s="25" t="s">
        <v>2214</v>
      </c>
      <c r="S115" s="135" t="s">
        <v>2074</v>
      </c>
      <c r="T115" s="7"/>
    </row>
    <row r="116" spans="1:20" s="3" customFormat="1" ht="30" customHeight="1">
      <c r="A116" s="14">
        <v>111</v>
      </c>
      <c r="B116" s="14">
        <v>8</v>
      </c>
      <c r="C116" s="213"/>
      <c r="D116" s="21">
        <v>1080694</v>
      </c>
      <c r="E116" s="21" t="s">
        <v>812</v>
      </c>
      <c r="F116" s="21" t="s">
        <v>734</v>
      </c>
      <c r="G116" s="21" t="s">
        <v>2328</v>
      </c>
      <c r="H116" s="21" t="s">
        <v>799</v>
      </c>
      <c r="I116" s="21" t="s">
        <v>736</v>
      </c>
      <c r="J116" s="21" t="s">
        <v>1576</v>
      </c>
      <c r="K116" s="21" t="s">
        <v>1581</v>
      </c>
      <c r="L116" s="28">
        <v>3000</v>
      </c>
      <c r="M116" s="14" t="s">
        <v>2329</v>
      </c>
      <c r="N116" s="136" t="s">
        <v>800</v>
      </c>
      <c r="O116" s="25" t="s">
        <v>1360</v>
      </c>
      <c r="P116" s="21" t="s">
        <v>1476</v>
      </c>
      <c r="Q116" s="135" t="s">
        <v>737</v>
      </c>
      <c r="R116" s="25" t="s">
        <v>801</v>
      </c>
      <c r="S116" s="135" t="s">
        <v>737</v>
      </c>
      <c r="T116" s="7"/>
    </row>
    <row r="117" spans="1:20" s="3" customFormat="1" ht="30" customHeight="1">
      <c r="A117" s="14">
        <v>112</v>
      </c>
      <c r="B117" s="14">
        <v>8</v>
      </c>
      <c r="C117" s="213"/>
      <c r="D117" s="21">
        <v>1080695</v>
      </c>
      <c r="E117" s="21" t="s">
        <v>738</v>
      </c>
      <c r="F117" s="21" t="s">
        <v>739</v>
      </c>
      <c r="G117" s="21" t="s">
        <v>2383</v>
      </c>
      <c r="H117" s="13" t="s">
        <v>1249</v>
      </c>
      <c r="I117" s="21" t="s">
        <v>741</v>
      </c>
      <c r="J117" s="21" t="s">
        <v>253</v>
      </c>
      <c r="K117" s="21" t="s">
        <v>741</v>
      </c>
      <c r="L117" s="28">
        <v>2900</v>
      </c>
      <c r="M117" s="136" t="s">
        <v>2384</v>
      </c>
      <c r="N117" s="211" t="s">
        <v>2385</v>
      </c>
      <c r="O117" s="25" t="s">
        <v>1361</v>
      </c>
      <c r="P117" s="21" t="s">
        <v>1477</v>
      </c>
      <c r="Q117" s="135" t="s">
        <v>2075</v>
      </c>
      <c r="R117" s="29" t="s">
        <v>802</v>
      </c>
      <c r="S117" s="135" t="s">
        <v>2075</v>
      </c>
      <c r="T117" s="7"/>
    </row>
    <row r="118" spans="1:20" s="3" customFormat="1" ht="30" customHeight="1">
      <c r="A118" s="14">
        <v>113</v>
      </c>
      <c r="B118" s="14">
        <v>8</v>
      </c>
      <c r="C118" s="213"/>
      <c r="D118" s="21">
        <v>1080693</v>
      </c>
      <c r="E118" s="21" t="s">
        <v>813</v>
      </c>
      <c r="F118" s="21" t="s">
        <v>740</v>
      </c>
      <c r="G118" s="21" t="s">
        <v>803</v>
      </c>
      <c r="H118" s="21" t="s">
        <v>804</v>
      </c>
      <c r="I118" s="21" t="s">
        <v>742</v>
      </c>
      <c r="J118" s="21" t="s">
        <v>1578</v>
      </c>
      <c r="K118" s="21" t="s">
        <v>1582</v>
      </c>
      <c r="L118" s="28">
        <v>3000</v>
      </c>
      <c r="M118" s="136" t="s">
        <v>1247</v>
      </c>
      <c r="N118" s="25" t="s">
        <v>805</v>
      </c>
      <c r="O118" s="25" t="s">
        <v>1510</v>
      </c>
      <c r="P118" s="21" t="s">
        <v>1478</v>
      </c>
      <c r="Q118" s="135" t="s">
        <v>2139</v>
      </c>
      <c r="R118" s="25" t="s">
        <v>2168</v>
      </c>
      <c r="S118" s="135" t="s">
        <v>2139</v>
      </c>
      <c r="T118" s="7"/>
    </row>
    <row r="119" spans="1:20" s="3" customFormat="1" ht="30" customHeight="1">
      <c r="A119" s="14">
        <v>114</v>
      </c>
      <c r="B119" s="14">
        <v>8</v>
      </c>
      <c r="C119" s="213"/>
      <c r="D119" s="21">
        <v>1080701</v>
      </c>
      <c r="E119" s="21" t="s">
        <v>888</v>
      </c>
      <c r="F119" s="21" t="s">
        <v>743</v>
      </c>
      <c r="G119" s="21" t="s">
        <v>2407</v>
      </c>
      <c r="H119" s="21" t="s">
        <v>1246</v>
      </c>
      <c r="I119" s="21" t="s">
        <v>745</v>
      </c>
      <c r="J119" s="21" t="s">
        <v>1578</v>
      </c>
      <c r="K119" s="21" t="s">
        <v>745</v>
      </c>
      <c r="L119" s="28">
        <v>2500</v>
      </c>
      <c r="M119" s="21" t="s">
        <v>1248</v>
      </c>
      <c r="N119" s="25" t="s">
        <v>2408</v>
      </c>
      <c r="O119" s="25" t="s">
        <v>1362</v>
      </c>
      <c r="P119" s="21" t="s">
        <v>1479</v>
      </c>
      <c r="Q119" s="135" t="s">
        <v>747</v>
      </c>
      <c r="R119" s="25" t="s">
        <v>806</v>
      </c>
      <c r="S119" s="135" t="s">
        <v>747</v>
      </c>
      <c r="T119" s="7"/>
    </row>
    <row r="120" spans="1:20" s="3" customFormat="1" ht="47.25" customHeight="1">
      <c r="A120" s="31">
        <v>115</v>
      </c>
      <c r="B120" s="14">
        <v>8</v>
      </c>
      <c r="C120" s="213"/>
      <c r="D120" s="21">
        <v>1080698</v>
      </c>
      <c r="E120" s="21" t="s">
        <v>837</v>
      </c>
      <c r="F120" s="21" t="s">
        <v>744</v>
      </c>
      <c r="G120" s="21" t="s">
        <v>807</v>
      </c>
      <c r="H120" s="21" t="s">
        <v>2364</v>
      </c>
      <c r="I120" s="21" t="s">
        <v>746</v>
      </c>
      <c r="J120" s="21" t="s">
        <v>1578</v>
      </c>
      <c r="K120" s="21" t="s">
        <v>1583</v>
      </c>
      <c r="L120" s="28">
        <v>3000</v>
      </c>
      <c r="M120" s="21" t="s">
        <v>2365</v>
      </c>
      <c r="N120" s="25" t="s">
        <v>808</v>
      </c>
      <c r="O120" s="25" t="s">
        <v>1508</v>
      </c>
      <c r="P120" s="21" t="s">
        <v>1480</v>
      </c>
      <c r="Q120" s="135" t="s">
        <v>2140</v>
      </c>
      <c r="R120" s="25" t="s">
        <v>809</v>
      </c>
      <c r="S120" s="135" t="s">
        <v>2140</v>
      </c>
      <c r="T120" s="7"/>
    </row>
    <row r="121" spans="1:20" s="3" customFormat="1" ht="42.75" customHeight="1">
      <c r="A121" s="14">
        <v>116</v>
      </c>
      <c r="B121" s="14">
        <v>8</v>
      </c>
      <c r="C121" s="213"/>
      <c r="D121" s="21">
        <v>1080713</v>
      </c>
      <c r="E121" s="21" t="s">
        <v>898</v>
      </c>
      <c r="F121" s="21" t="s">
        <v>930</v>
      </c>
      <c r="G121" s="21" t="s">
        <v>2368</v>
      </c>
      <c r="H121" s="21" t="s">
        <v>1093</v>
      </c>
      <c r="I121" s="21" t="s">
        <v>934</v>
      </c>
      <c r="J121" s="21" t="s">
        <v>253</v>
      </c>
      <c r="K121" s="21" t="s">
        <v>934</v>
      </c>
      <c r="L121" s="28">
        <v>2000</v>
      </c>
      <c r="M121" s="21" t="s">
        <v>2369</v>
      </c>
      <c r="N121" s="25" t="s">
        <v>1087</v>
      </c>
      <c r="O121" s="25" t="s">
        <v>1363</v>
      </c>
      <c r="P121" s="21" t="s">
        <v>1481</v>
      </c>
      <c r="Q121" s="135" t="s">
        <v>980</v>
      </c>
      <c r="R121" s="25" t="s">
        <v>2167</v>
      </c>
      <c r="S121" s="135" t="s">
        <v>980</v>
      </c>
      <c r="T121" s="7"/>
    </row>
    <row r="122" spans="1:20" s="3" customFormat="1" ht="30" customHeight="1">
      <c r="A122" s="14">
        <v>117</v>
      </c>
      <c r="B122" s="14">
        <v>8</v>
      </c>
      <c r="C122" s="213"/>
      <c r="D122" s="21">
        <v>1080712</v>
      </c>
      <c r="E122" s="21" t="s">
        <v>899</v>
      </c>
      <c r="F122" s="21" t="s">
        <v>931</v>
      </c>
      <c r="G122" s="21" t="s">
        <v>1088</v>
      </c>
      <c r="H122" s="21" t="s">
        <v>2459</v>
      </c>
      <c r="I122" s="21" t="s">
        <v>935</v>
      </c>
      <c r="J122" s="21" t="s">
        <v>1576</v>
      </c>
      <c r="K122" s="21" t="s">
        <v>935</v>
      </c>
      <c r="L122" s="28">
        <v>2900</v>
      </c>
      <c r="M122" s="21" t="s">
        <v>2460</v>
      </c>
      <c r="N122" s="29" t="s">
        <v>1089</v>
      </c>
      <c r="O122" s="21" t="s">
        <v>1533</v>
      </c>
      <c r="P122" s="21" t="s">
        <v>1533</v>
      </c>
      <c r="Q122" s="135" t="s">
        <v>981</v>
      </c>
      <c r="R122" s="25" t="s">
        <v>1024</v>
      </c>
      <c r="S122" s="135" t="s">
        <v>981</v>
      </c>
      <c r="T122" s="7"/>
    </row>
    <row r="123" spans="1:20" s="3" customFormat="1" ht="30" customHeight="1">
      <c r="A123" s="14">
        <v>118</v>
      </c>
      <c r="B123" s="14">
        <v>8</v>
      </c>
      <c r="C123" s="213"/>
      <c r="D123" s="21">
        <v>1080714</v>
      </c>
      <c r="E123" s="21" t="s">
        <v>900</v>
      </c>
      <c r="F123" s="21" t="s">
        <v>932</v>
      </c>
      <c r="G123" s="21" t="s">
        <v>2341</v>
      </c>
      <c r="H123" s="21" t="s">
        <v>1094</v>
      </c>
      <c r="I123" s="21" t="s">
        <v>936</v>
      </c>
      <c r="J123" s="21" t="s">
        <v>1576</v>
      </c>
      <c r="K123" s="21" t="s">
        <v>936</v>
      </c>
      <c r="L123" s="28">
        <v>2500</v>
      </c>
      <c r="M123" s="21" t="s">
        <v>1092</v>
      </c>
      <c r="N123" s="25" t="s">
        <v>1090</v>
      </c>
      <c r="O123" s="25" t="s">
        <v>1364</v>
      </c>
      <c r="P123" s="21" t="s">
        <v>1482</v>
      </c>
      <c r="Q123" s="135" t="s">
        <v>982</v>
      </c>
      <c r="R123" s="25" t="s">
        <v>1025</v>
      </c>
      <c r="S123" s="135" t="s">
        <v>982</v>
      </c>
      <c r="T123" s="7"/>
    </row>
    <row r="124" spans="1:20" s="3" customFormat="1" ht="30" customHeight="1">
      <c r="A124" s="14">
        <v>119</v>
      </c>
      <c r="B124" s="14">
        <v>8</v>
      </c>
      <c r="C124" s="213"/>
      <c r="D124" s="21">
        <v>1080715</v>
      </c>
      <c r="E124" s="21" t="s">
        <v>964</v>
      </c>
      <c r="F124" s="21" t="s">
        <v>933</v>
      </c>
      <c r="G124" s="21" t="s">
        <v>2370</v>
      </c>
      <c r="H124" s="21" t="s">
        <v>1095</v>
      </c>
      <c r="I124" s="21" t="s">
        <v>937</v>
      </c>
      <c r="J124" s="21" t="s">
        <v>1578</v>
      </c>
      <c r="K124" s="21" t="s">
        <v>1584</v>
      </c>
      <c r="L124" s="28">
        <v>3000</v>
      </c>
      <c r="M124" s="21" t="s">
        <v>2461</v>
      </c>
      <c r="N124" s="25" t="s">
        <v>1091</v>
      </c>
      <c r="O124" s="21" t="s">
        <v>1726</v>
      </c>
      <c r="P124" s="21" t="s">
        <v>1483</v>
      </c>
      <c r="Q124" s="135" t="s">
        <v>983</v>
      </c>
      <c r="R124" s="25" t="s">
        <v>1026</v>
      </c>
      <c r="S124" s="135" t="s">
        <v>983</v>
      </c>
      <c r="T124" s="7"/>
    </row>
    <row r="125" spans="1:20" s="3" customFormat="1" ht="30" customHeight="1">
      <c r="A125" s="31">
        <v>120</v>
      </c>
      <c r="B125" s="14">
        <v>8</v>
      </c>
      <c r="C125" s="213"/>
      <c r="D125" s="21">
        <v>1080763</v>
      </c>
      <c r="E125" s="21" t="s">
        <v>1278</v>
      </c>
      <c r="F125" s="21" t="s">
        <v>1113</v>
      </c>
      <c r="G125" s="21" t="s">
        <v>1134</v>
      </c>
      <c r="H125" s="136" t="s">
        <v>1135</v>
      </c>
      <c r="I125" s="136" t="s">
        <v>1136</v>
      </c>
      <c r="J125" s="13" t="s">
        <v>259</v>
      </c>
      <c r="K125" s="13" t="s">
        <v>1585</v>
      </c>
      <c r="L125" s="137">
        <v>3000</v>
      </c>
      <c r="M125" s="136" t="s">
        <v>2409</v>
      </c>
      <c r="N125" s="87" t="s">
        <v>2410</v>
      </c>
      <c r="O125" s="25" t="s">
        <v>1365</v>
      </c>
      <c r="P125" s="21" t="s">
        <v>1722</v>
      </c>
      <c r="Q125" s="135" t="s">
        <v>1130</v>
      </c>
      <c r="R125" s="25" t="s">
        <v>2159</v>
      </c>
      <c r="S125" s="135" t="s">
        <v>1130</v>
      </c>
      <c r="T125" s="7"/>
    </row>
    <row r="126" spans="1:20" s="3" customFormat="1" ht="30" customHeight="1">
      <c r="A126" s="14">
        <v>121</v>
      </c>
      <c r="B126" s="30">
        <v>8</v>
      </c>
      <c r="C126" s="213"/>
      <c r="D126" s="43">
        <v>1080823</v>
      </c>
      <c r="E126" s="43" t="s">
        <v>1870</v>
      </c>
      <c r="F126" s="43" t="s">
        <v>1801</v>
      </c>
      <c r="G126" s="43" t="s">
        <v>1872</v>
      </c>
      <c r="H126" s="91" t="s">
        <v>1871</v>
      </c>
      <c r="I126" s="138" t="s">
        <v>1802</v>
      </c>
      <c r="J126" s="91" t="s">
        <v>259</v>
      </c>
      <c r="K126" s="91" t="s">
        <v>1802</v>
      </c>
      <c r="L126" s="139">
        <v>2500</v>
      </c>
      <c r="M126" s="43" t="s">
        <v>2339</v>
      </c>
      <c r="N126" s="106" t="s">
        <v>1873</v>
      </c>
      <c r="O126" s="46" t="s">
        <v>2011</v>
      </c>
      <c r="P126" s="43" t="s">
        <v>1875</v>
      </c>
      <c r="Q126" s="140" t="s">
        <v>1821</v>
      </c>
      <c r="R126" s="46" t="s">
        <v>1882</v>
      </c>
      <c r="S126" s="140" t="s">
        <v>1821</v>
      </c>
      <c r="T126" s="7"/>
    </row>
    <row r="127" spans="1:20" s="3" customFormat="1" ht="30" customHeight="1">
      <c r="A127" s="14">
        <v>122</v>
      </c>
      <c r="B127" s="30">
        <v>8</v>
      </c>
      <c r="C127" s="213"/>
      <c r="D127" s="43">
        <v>1080825</v>
      </c>
      <c r="E127" s="43" t="s">
        <v>1897</v>
      </c>
      <c r="F127" s="43" t="s">
        <v>1898</v>
      </c>
      <c r="G127" s="43" t="s">
        <v>2342</v>
      </c>
      <c r="H127" s="43" t="s">
        <v>1947</v>
      </c>
      <c r="I127" s="138" t="s">
        <v>1899</v>
      </c>
      <c r="J127" s="91" t="s">
        <v>253</v>
      </c>
      <c r="K127" s="91" t="s">
        <v>1899</v>
      </c>
      <c r="L127" s="139">
        <v>2500</v>
      </c>
      <c r="M127" s="91" t="s">
        <v>2343</v>
      </c>
      <c r="N127" s="106" t="s">
        <v>1941</v>
      </c>
      <c r="O127" s="46" t="s">
        <v>1533</v>
      </c>
      <c r="P127" s="43" t="s">
        <v>1999</v>
      </c>
      <c r="Q127" s="140" t="s">
        <v>1924</v>
      </c>
      <c r="R127" s="46" t="s">
        <v>1987</v>
      </c>
      <c r="S127" s="140" t="s">
        <v>1924</v>
      </c>
      <c r="T127" s="7"/>
    </row>
    <row r="128" spans="1:20" s="3" customFormat="1" ht="30" customHeight="1">
      <c r="A128" s="30">
        <v>123</v>
      </c>
      <c r="B128" s="31">
        <v>8</v>
      </c>
      <c r="C128" s="214"/>
      <c r="D128" s="34">
        <v>1080753</v>
      </c>
      <c r="E128" s="34" t="s">
        <v>1112</v>
      </c>
      <c r="F128" s="34" t="s">
        <v>1114</v>
      </c>
      <c r="G128" s="34" t="s">
        <v>2462</v>
      </c>
      <c r="H128" s="11" t="s">
        <v>2463</v>
      </c>
      <c r="I128" s="141" t="s">
        <v>1137</v>
      </c>
      <c r="J128" s="11" t="s">
        <v>1586</v>
      </c>
      <c r="K128" s="11" t="s">
        <v>1137</v>
      </c>
      <c r="L128" s="142">
        <v>3000</v>
      </c>
      <c r="M128" s="31" t="s">
        <v>2464</v>
      </c>
      <c r="N128" s="212" t="s">
        <v>2465</v>
      </c>
      <c r="O128" s="36" t="s">
        <v>1366</v>
      </c>
      <c r="P128" s="34" t="s">
        <v>1484</v>
      </c>
      <c r="Q128" s="143" t="s">
        <v>1131</v>
      </c>
      <c r="R128" s="36" t="s">
        <v>1521</v>
      </c>
      <c r="S128" s="143" t="s">
        <v>1131</v>
      </c>
      <c r="T128" s="7"/>
    </row>
    <row r="129" spans="1:20" ht="45" customHeight="1">
      <c r="A129" s="15">
        <v>124</v>
      </c>
      <c r="B129" s="15">
        <v>9</v>
      </c>
      <c r="C129" s="216" t="s">
        <v>1543</v>
      </c>
      <c r="D129" s="16">
        <v>1090383</v>
      </c>
      <c r="E129" s="39" t="s">
        <v>285</v>
      </c>
      <c r="F129" s="39" t="s">
        <v>286</v>
      </c>
      <c r="G129" s="16" t="s">
        <v>297</v>
      </c>
      <c r="H129" s="16" t="s">
        <v>301</v>
      </c>
      <c r="I129" s="16" t="s">
        <v>306</v>
      </c>
      <c r="J129" s="16" t="s">
        <v>1587</v>
      </c>
      <c r="K129" s="16" t="s">
        <v>306</v>
      </c>
      <c r="L129" s="17">
        <v>5000</v>
      </c>
      <c r="M129" s="16" t="s">
        <v>624</v>
      </c>
      <c r="N129" s="40" t="s">
        <v>625</v>
      </c>
      <c r="O129" s="16" t="s">
        <v>1367</v>
      </c>
      <c r="P129" s="16" t="str">
        <f>HYPERLINK("https://www.facebook.com/OpdLchTemuco","https://www.facebook.com/OpdLchTemuco")</f>
        <v>https://www.facebook.com/OpdLchTemuco</v>
      </c>
      <c r="Q129" s="144" t="s">
        <v>487</v>
      </c>
      <c r="R129" s="20" t="s">
        <v>548</v>
      </c>
      <c r="S129" s="144" t="s">
        <v>487</v>
      </c>
      <c r="T129" s="7"/>
    </row>
    <row r="130" spans="1:20" ht="30" customHeight="1">
      <c r="A130" s="31">
        <v>125</v>
      </c>
      <c r="B130" s="14">
        <v>9</v>
      </c>
      <c r="C130" s="213"/>
      <c r="D130" s="21">
        <v>1090419</v>
      </c>
      <c r="E130" s="26" t="s">
        <v>1115</v>
      </c>
      <c r="F130" s="26" t="s">
        <v>287</v>
      </c>
      <c r="G130" s="21" t="s">
        <v>1628</v>
      </c>
      <c r="H130" s="21" t="s">
        <v>302</v>
      </c>
      <c r="I130" s="21" t="s">
        <v>307</v>
      </c>
      <c r="J130" s="21" t="s">
        <v>1588</v>
      </c>
      <c r="K130" s="21" t="s">
        <v>307</v>
      </c>
      <c r="L130" s="28">
        <v>4200</v>
      </c>
      <c r="M130" s="21" t="s">
        <v>317</v>
      </c>
      <c r="N130" s="21" t="s">
        <v>321</v>
      </c>
      <c r="O130" s="21" t="s">
        <v>1368</v>
      </c>
      <c r="P130" s="25" t="s">
        <v>626</v>
      </c>
      <c r="Q130" s="145" t="s">
        <v>2104</v>
      </c>
      <c r="R130" s="13" t="s">
        <v>2214</v>
      </c>
      <c r="S130" s="145" t="s">
        <v>2104</v>
      </c>
      <c r="T130" s="7"/>
    </row>
    <row r="131" spans="1:20" s="3" customFormat="1" ht="42" customHeight="1">
      <c r="A131" s="14">
        <v>126</v>
      </c>
      <c r="B131" s="14">
        <v>9</v>
      </c>
      <c r="C131" s="213"/>
      <c r="D131" s="21">
        <v>1090343</v>
      </c>
      <c r="E131" s="26" t="s">
        <v>496</v>
      </c>
      <c r="F131" s="26" t="s">
        <v>497</v>
      </c>
      <c r="G131" s="21" t="s">
        <v>2257</v>
      </c>
      <c r="H131" s="21" t="s">
        <v>627</v>
      </c>
      <c r="I131" s="21" t="s">
        <v>498</v>
      </c>
      <c r="J131" s="21" t="s">
        <v>1589</v>
      </c>
      <c r="K131" s="21" t="s">
        <v>498</v>
      </c>
      <c r="L131" s="28">
        <v>4000</v>
      </c>
      <c r="M131" s="21" t="s">
        <v>1631</v>
      </c>
      <c r="N131" s="25" t="s">
        <v>1235</v>
      </c>
      <c r="O131" s="21" t="s">
        <v>1369</v>
      </c>
      <c r="P131" s="25" t="s">
        <v>576</v>
      </c>
      <c r="Q131" s="145" t="s">
        <v>517</v>
      </c>
      <c r="R131" s="25" t="s">
        <v>577</v>
      </c>
      <c r="S131" s="145" t="s">
        <v>517</v>
      </c>
      <c r="T131" s="7"/>
    </row>
    <row r="132" spans="1:20" ht="45.75" customHeight="1">
      <c r="A132" s="14">
        <v>127</v>
      </c>
      <c r="B132" s="14">
        <v>9</v>
      </c>
      <c r="C132" s="213"/>
      <c r="D132" s="21">
        <v>1090381</v>
      </c>
      <c r="E132" s="111" t="s">
        <v>770</v>
      </c>
      <c r="F132" s="26" t="s">
        <v>288</v>
      </c>
      <c r="G132" s="26" t="s">
        <v>2256</v>
      </c>
      <c r="H132" s="21" t="s">
        <v>1244</v>
      </c>
      <c r="I132" s="21" t="s">
        <v>308</v>
      </c>
      <c r="J132" s="21" t="s">
        <v>1588</v>
      </c>
      <c r="K132" s="21" t="s">
        <v>1626</v>
      </c>
      <c r="L132" s="28">
        <v>3100</v>
      </c>
      <c r="M132" s="21" t="s">
        <v>318</v>
      </c>
      <c r="N132" s="25" t="s">
        <v>1102</v>
      </c>
      <c r="O132" s="21" t="s">
        <v>1370</v>
      </c>
      <c r="P132" s="21" t="str">
        <f>HYPERLINK("https://www.facebook.com/opdnahuelbuta.traiguen","https://www.facebook.com/opdnahuelbuta.traiguen    www.facebook.com/opd.nahuelbuta?fref=ts")</f>
        <v>https://www.facebook.com/opdnahuelbuta.traiguen    www.facebook.com/opd.nahuelbuta?fref=ts</v>
      </c>
      <c r="Q132" s="145" t="s">
        <v>2141</v>
      </c>
      <c r="R132" s="29" t="s">
        <v>2160</v>
      </c>
      <c r="S132" s="145" t="s">
        <v>2141</v>
      </c>
      <c r="T132" s="7"/>
    </row>
    <row r="133" spans="1:20" ht="30" customHeight="1">
      <c r="A133" s="14">
        <v>128</v>
      </c>
      <c r="B133" s="14">
        <v>9</v>
      </c>
      <c r="C133" s="213"/>
      <c r="D133" s="21">
        <v>1090378</v>
      </c>
      <c r="E133" s="111" t="s">
        <v>761</v>
      </c>
      <c r="F133" s="26" t="s">
        <v>289</v>
      </c>
      <c r="G133" s="21" t="s">
        <v>628</v>
      </c>
      <c r="H133" s="21" t="s">
        <v>629</v>
      </c>
      <c r="I133" s="21" t="s">
        <v>309</v>
      </c>
      <c r="J133" s="21" t="s">
        <v>1589</v>
      </c>
      <c r="K133" s="21" t="s">
        <v>309</v>
      </c>
      <c r="L133" s="28">
        <v>3100</v>
      </c>
      <c r="M133" s="21" t="s">
        <v>319</v>
      </c>
      <c r="N133" s="25" t="s">
        <v>1636</v>
      </c>
      <c r="O133" s="21" t="s">
        <v>1371</v>
      </c>
      <c r="P133" s="21" t="s">
        <v>1464</v>
      </c>
      <c r="Q133" s="145" t="s">
        <v>488</v>
      </c>
      <c r="R133" s="25" t="s">
        <v>630</v>
      </c>
      <c r="S133" s="145" t="s">
        <v>488</v>
      </c>
      <c r="T133" s="7"/>
    </row>
    <row r="134" spans="1:20" ht="30" customHeight="1">
      <c r="A134" s="14">
        <v>129</v>
      </c>
      <c r="B134" s="14">
        <v>9</v>
      </c>
      <c r="C134" s="213"/>
      <c r="D134" s="21">
        <v>1090374</v>
      </c>
      <c r="E134" s="111" t="s">
        <v>771</v>
      </c>
      <c r="F134" s="26" t="s">
        <v>290</v>
      </c>
      <c r="G134" s="21" t="s">
        <v>298</v>
      </c>
      <c r="H134" s="21" t="s">
        <v>631</v>
      </c>
      <c r="I134" s="21" t="s">
        <v>310</v>
      </c>
      <c r="J134" s="21" t="s">
        <v>1587</v>
      </c>
      <c r="K134" s="21" t="s">
        <v>1590</v>
      </c>
      <c r="L134" s="28">
        <v>3100</v>
      </c>
      <c r="M134" s="21" t="s">
        <v>1632</v>
      </c>
      <c r="N134" s="21" t="s">
        <v>322</v>
      </c>
      <c r="O134" s="21" t="s">
        <v>1411</v>
      </c>
      <c r="P134" s="21" t="str">
        <f>HYPERLINK("https://www.facebook.com/opd.cautincordillera","https://www.facebook.com/opd.cautincordillera")</f>
        <v>https://www.facebook.com/opd.cautincordillera</v>
      </c>
      <c r="Q134" s="145" t="s">
        <v>489</v>
      </c>
      <c r="R134" s="25" t="s">
        <v>578</v>
      </c>
      <c r="S134" s="145" t="s">
        <v>489</v>
      </c>
      <c r="T134" s="7"/>
    </row>
    <row r="135" spans="1:20" ht="43.5" customHeight="1">
      <c r="A135" s="31">
        <v>130</v>
      </c>
      <c r="B135" s="14">
        <v>9</v>
      </c>
      <c r="C135" s="213"/>
      <c r="D135" s="21">
        <v>1090377</v>
      </c>
      <c r="E135" s="111" t="s">
        <v>772</v>
      </c>
      <c r="F135" s="26" t="s">
        <v>291</v>
      </c>
      <c r="G135" s="21" t="s">
        <v>299</v>
      </c>
      <c r="H135" s="13" t="s">
        <v>632</v>
      </c>
      <c r="I135" s="21" t="s">
        <v>311</v>
      </c>
      <c r="J135" s="21" t="s">
        <v>1587</v>
      </c>
      <c r="K135" s="21" t="s">
        <v>311</v>
      </c>
      <c r="L135" s="28">
        <v>3100</v>
      </c>
      <c r="M135" s="21" t="s">
        <v>1772</v>
      </c>
      <c r="N135" s="21" t="s">
        <v>323</v>
      </c>
      <c r="O135" s="21" t="s">
        <v>1533</v>
      </c>
      <c r="P135" s="21" t="str">
        <f>HYPERLINK("https://www.facebook.com/opd.pichikecheayelen","https://www.facebook.com/opd.pichikecheayelen")</f>
        <v>https://www.facebook.com/opd.pichikecheayelen</v>
      </c>
      <c r="Q135" s="145" t="s">
        <v>490</v>
      </c>
      <c r="R135" s="25" t="s">
        <v>579</v>
      </c>
      <c r="S135" s="145" t="s">
        <v>490</v>
      </c>
      <c r="T135" s="7"/>
    </row>
    <row r="136" spans="1:20" ht="52.5" customHeight="1">
      <c r="A136" s="14">
        <v>131</v>
      </c>
      <c r="B136" s="14">
        <v>9</v>
      </c>
      <c r="C136" s="213"/>
      <c r="D136" s="21">
        <v>1090373</v>
      </c>
      <c r="E136" s="26" t="s">
        <v>773</v>
      </c>
      <c r="F136" s="26" t="s">
        <v>292</v>
      </c>
      <c r="G136" s="26" t="s">
        <v>300</v>
      </c>
      <c r="H136" s="21" t="s">
        <v>303</v>
      </c>
      <c r="I136" s="21" t="s">
        <v>312</v>
      </c>
      <c r="J136" s="21" t="s">
        <v>1587</v>
      </c>
      <c r="K136" s="21" t="s">
        <v>1591</v>
      </c>
      <c r="L136" s="28">
        <v>3100</v>
      </c>
      <c r="M136" s="21">
        <v>452591580</v>
      </c>
      <c r="N136" s="21" t="s">
        <v>1237</v>
      </c>
      <c r="O136" s="25" t="s">
        <v>1412</v>
      </c>
      <c r="P136" s="21" t="str">
        <f>HYPERLINK("https://www.facebook.com/opdcentrocordillerano","https://www.facebook.com/opdcentrocordillerano")</f>
        <v>https://www.facebook.com/opdcentrocordillerano</v>
      </c>
      <c r="Q136" s="145" t="s">
        <v>2142</v>
      </c>
      <c r="R136" s="42" t="s">
        <v>2214</v>
      </c>
      <c r="S136" s="145" t="s">
        <v>2142</v>
      </c>
      <c r="T136" s="7"/>
    </row>
    <row r="137" spans="1:20" ht="44.25" customHeight="1">
      <c r="A137" s="14">
        <v>132</v>
      </c>
      <c r="B137" s="14">
        <v>9</v>
      </c>
      <c r="C137" s="213"/>
      <c r="D137" s="21">
        <v>1090441</v>
      </c>
      <c r="E137" s="111" t="s">
        <v>1878</v>
      </c>
      <c r="F137" s="26" t="s">
        <v>293</v>
      </c>
      <c r="G137" s="21" t="s">
        <v>2262</v>
      </c>
      <c r="H137" s="21" t="s">
        <v>1236</v>
      </c>
      <c r="I137" s="21" t="s">
        <v>313</v>
      </c>
      <c r="J137" s="21" t="s">
        <v>1587</v>
      </c>
      <c r="K137" s="21" t="s">
        <v>313</v>
      </c>
      <c r="L137" s="28">
        <v>3100</v>
      </c>
      <c r="M137" s="21" t="s">
        <v>1238</v>
      </c>
      <c r="N137" s="21" t="s">
        <v>1637</v>
      </c>
      <c r="O137" s="21" t="s">
        <v>1525</v>
      </c>
      <c r="P137" s="21" t="str">
        <f>HYPERLINK("https://www.facebook.com/opd.araucaniacostera","https://www.facebook.com/opd.araucaniacostera")</f>
        <v>https://www.facebook.com/opd.araucaniacostera</v>
      </c>
      <c r="Q137" s="145" t="s">
        <v>2105</v>
      </c>
      <c r="R137" s="13" t="s">
        <v>2198</v>
      </c>
      <c r="S137" s="145" t="s">
        <v>2105</v>
      </c>
      <c r="T137" s="7"/>
    </row>
    <row r="138" spans="1:20" ht="45" customHeight="1">
      <c r="A138" s="14">
        <v>133</v>
      </c>
      <c r="B138" s="14">
        <v>9</v>
      </c>
      <c r="C138" s="213"/>
      <c r="D138" s="21">
        <v>1090382</v>
      </c>
      <c r="E138" s="111" t="s">
        <v>760</v>
      </c>
      <c r="F138" s="26" t="s">
        <v>294</v>
      </c>
      <c r="G138" s="21" t="s">
        <v>2263</v>
      </c>
      <c r="H138" s="21" t="s">
        <v>304</v>
      </c>
      <c r="I138" s="21" t="s">
        <v>314</v>
      </c>
      <c r="J138" s="21" t="s">
        <v>1588</v>
      </c>
      <c r="K138" s="21" t="s">
        <v>314</v>
      </c>
      <c r="L138" s="28">
        <v>3100</v>
      </c>
      <c r="M138" s="21" t="s">
        <v>1633</v>
      </c>
      <c r="N138" s="21" t="s">
        <v>1638</v>
      </c>
      <c r="O138" s="21" t="s">
        <v>1372</v>
      </c>
      <c r="P138" s="21" t="str">
        <f>HYPERLINK("https://www.facebook.com/opd.mallecosur","https://www.facebook.com/opd.mallecosur")</f>
        <v>https://www.facebook.com/opd.mallecosur</v>
      </c>
      <c r="Q138" s="145" t="s">
        <v>2106</v>
      </c>
      <c r="R138" s="13" t="s">
        <v>2214</v>
      </c>
      <c r="S138" s="145" t="s">
        <v>2106</v>
      </c>
      <c r="T138" s="7"/>
    </row>
    <row r="139" spans="1:20" ht="39.75" customHeight="1">
      <c r="A139" s="14">
        <v>134</v>
      </c>
      <c r="B139" s="14">
        <v>9</v>
      </c>
      <c r="C139" s="213"/>
      <c r="D139" s="21">
        <v>1090442</v>
      </c>
      <c r="E139" s="111" t="s">
        <v>1877</v>
      </c>
      <c r="F139" s="26" t="s">
        <v>295</v>
      </c>
      <c r="G139" s="21" t="s">
        <v>2264</v>
      </c>
      <c r="H139" s="21" t="s">
        <v>305</v>
      </c>
      <c r="I139" s="21" t="s">
        <v>315</v>
      </c>
      <c r="J139" s="21" t="s">
        <v>1587</v>
      </c>
      <c r="K139" s="21" t="s">
        <v>1808</v>
      </c>
      <c r="L139" s="28">
        <v>3900</v>
      </c>
      <c r="M139" s="21" t="s">
        <v>1634</v>
      </c>
      <c r="N139" s="71" t="s">
        <v>1627</v>
      </c>
      <c r="O139" s="21" t="s">
        <v>1689</v>
      </c>
      <c r="P139" s="21" t="str">
        <f>HYPERLINK("https://www.facebook.com/gorbea.opdcautinsur","https://www.facebook.com/gorbea.opdcautinsur")</f>
        <v>https://www.facebook.com/gorbea.opdcautinsur</v>
      </c>
      <c r="Q139" s="145" t="s">
        <v>2107</v>
      </c>
      <c r="R139" s="25" t="s">
        <v>2214</v>
      </c>
      <c r="S139" s="145" t="s">
        <v>2107</v>
      </c>
      <c r="T139" s="7"/>
    </row>
    <row r="140" spans="1:20" ht="30" customHeight="1">
      <c r="A140" s="31">
        <v>135</v>
      </c>
      <c r="B140" s="14">
        <v>9</v>
      </c>
      <c r="C140" s="213"/>
      <c r="D140" s="21">
        <v>1090449</v>
      </c>
      <c r="E140" s="111" t="s">
        <v>633</v>
      </c>
      <c r="F140" s="26" t="s">
        <v>296</v>
      </c>
      <c r="G140" s="21" t="s">
        <v>634</v>
      </c>
      <c r="H140" s="21" t="s">
        <v>780</v>
      </c>
      <c r="I140" s="21" t="s">
        <v>316</v>
      </c>
      <c r="J140" s="21" t="s">
        <v>1587</v>
      </c>
      <c r="K140" s="21" t="s">
        <v>316</v>
      </c>
      <c r="L140" s="28">
        <v>3100</v>
      </c>
      <c r="M140" s="21" t="s">
        <v>320</v>
      </c>
      <c r="N140" s="21" t="s">
        <v>1639</v>
      </c>
      <c r="O140" s="21" t="s">
        <v>1373</v>
      </c>
      <c r="P140" s="21" t="str">
        <f>HYPERLINK("https://www.facebook.com/OPDPucon","https://www.facebook.com/OPDPucon")</f>
        <v>https://www.facebook.com/OPDPucon</v>
      </c>
      <c r="Q140" s="145" t="s">
        <v>491</v>
      </c>
      <c r="R140" s="13" t="s">
        <v>2228</v>
      </c>
      <c r="S140" s="145" t="s">
        <v>491</v>
      </c>
      <c r="T140" s="7"/>
    </row>
    <row r="141" spans="1:20" s="3" customFormat="1" ht="30" customHeight="1">
      <c r="A141" s="14">
        <v>136</v>
      </c>
      <c r="B141" s="14">
        <v>9</v>
      </c>
      <c r="C141" s="213"/>
      <c r="D141" s="21">
        <v>1090451</v>
      </c>
      <c r="E141" s="111" t="s">
        <v>2010</v>
      </c>
      <c r="F141" s="26" t="s">
        <v>748</v>
      </c>
      <c r="G141" s="21" t="s">
        <v>1988</v>
      </c>
      <c r="H141" s="21" t="s">
        <v>1989</v>
      </c>
      <c r="I141" s="21" t="s">
        <v>752</v>
      </c>
      <c r="J141" s="21" t="s">
        <v>1592</v>
      </c>
      <c r="K141" s="21" t="s">
        <v>752</v>
      </c>
      <c r="L141" s="28">
        <v>2900</v>
      </c>
      <c r="M141" s="21" t="s">
        <v>1242</v>
      </c>
      <c r="N141" s="25" t="s">
        <v>1640</v>
      </c>
      <c r="O141" s="21" t="s">
        <v>1413</v>
      </c>
      <c r="P141" s="21" t="s">
        <v>1491</v>
      </c>
      <c r="Q141" s="145" t="s">
        <v>2108</v>
      </c>
      <c r="R141" s="25" t="s">
        <v>2214</v>
      </c>
      <c r="S141" s="145" t="s">
        <v>2108</v>
      </c>
      <c r="T141" s="7"/>
    </row>
    <row r="142" spans="1:20" s="3" customFormat="1" ht="38.25" customHeight="1">
      <c r="A142" s="14">
        <v>137</v>
      </c>
      <c r="B142" s="14">
        <v>9</v>
      </c>
      <c r="C142" s="213"/>
      <c r="D142" s="21">
        <v>1090372</v>
      </c>
      <c r="E142" s="111" t="s">
        <v>774</v>
      </c>
      <c r="F142" s="26" t="s">
        <v>749</v>
      </c>
      <c r="G142" s="21" t="s">
        <v>777</v>
      </c>
      <c r="H142" s="21" t="s">
        <v>1629</v>
      </c>
      <c r="I142" s="21" t="s">
        <v>753</v>
      </c>
      <c r="J142" s="21" t="s">
        <v>1588</v>
      </c>
      <c r="K142" s="21" t="s">
        <v>1593</v>
      </c>
      <c r="L142" s="28">
        <v>3500</v>
      </c>
      <c r="M142" s="21" t="s">
        <v>781</v>
      </c>
      <c r="N142" s="25" t="s">
        <v>782</v>
      </c>
      <c r="O142" s="21" t="s">
        <v>1685</v>
      </c>
      <c r="P142" s="21" t="s">
        <v>1490</v>
      </c>
      <c r="Q142" s="145" t="s">
        <v>2127</v>
      </c>
      <c r="R142" s="29" t="s">
        <v>2157</v>
      </c>
      <c r="S142" s="145" t="s">
        <v>2127</v>
      </c>
      <c r="T142" s="7"/>
    </row>
    <row r="143" spans="1:20" s="3" customFormat="1" ht="38.25" customHeight="1">
      <c r="A143" s="14">
        <v>138</v>
      </c>
      <c r="B143" s="14">
        <v>9</v>
      </c>
      <c r="C143" s="213"/>
      <c r="D143" s="21">
        <v>1090379</v>
      </c>
      <c r="E143" s="111" t="s">
        <v>775</v>
      </c>
      <c r="F143" s="26" t="s">
        <v>750</v>
      </c>
      <c r="G143" s="21" t="s">
        <v>778</v>
      </c>
      <c r="H143" s="21" t="s">
        <v>1243</v>
      </c>
      <c r="I143" s="21" t="s">
        <v>754</v>
      </c>
      <c r="J143" s="21" t="s">
        <v>1587</v>
      </c>
      <c r="K143" s="21" t="s">
        <v>1594</v>
      </c>
      <c r="L143" s="28">
        <v>2900</v>
      </c>
      <c r="M143" s="21">
        <v>45220157</v>
      </c>
      <c r="N143" s="25" t="s">
        <v>783</v>
      </c>
      <c r="O143" s="21" t="s">
        <v>1371</v>
      </c>
      <c r="P143" s="21" t="s">
        <v>1492</v>
      </c>
      <c r="Q143" s="145" t="s">
        <v>2109</v>
      </c>
      <c r="R143" s="29" t="s">
        <v>784</v>
      </c>
      <c r="S143" s="145" t="s">
        <v>2109</v>
      </c>
      <c r="T143" s="7"/>
    </row>
    <row r="144" spans="1:20" s="3" customFormat="1" ht="30" customHeight="1">
      <c r="A144" s="14">
        <v>139</v>
      </c>
      <c r="B144" s="14">
        <v>9</v>
      </c>
      <c r="C144" s="213"/>
      <c r="D144" s="21">
        <v>1090385</v>
      </c>
      <c r="E144" s="111" t="s">
        <v>814</v>
      </c>
      <c r="F144" s="26" t="s">
        <v>815</v>
      </c>
      <c r="G144" s="21" t="s">
        <v>1239</v>
      </c>
      <c r="H144" s="21" t="s">
        <v>1240</v>
      </c>
      <c r="I144" s="21" t="s">
        <v>816</v>
      </c>
      <c r="J144" s="21" t="s">
        <v>1588</v>
      </c>
      <c r="K144" s="21" t="s">
        <v>1595</v>
      </c>
      <c r="L144" s="28">
        <v>3500</v>
      </c>
      <c r="M144" s="21" t="s">
        <v>1635</v>
      </c>
      <c r="N144" s="25" t="s">
        <v>818</v>
      </c>
      <c r="O144" s="21" t="s">
        <v>1411</v>
      </c>
      <c r="P144" s="21" t="s">
        <v>1493</v>
      </c>
      <c r="Q144" s="145" t="s">
        <v>817</v>
      </c>
      <c r="R144" s="29" t="s">
        <v>2199</v>
      </c>
      <c r="S144" s="145" t="s">
        <v>817</v>
      </c>
      <c r="T144" s="7"/>
    </row>
    <row r="145" spans="1:20" s="3" customFormat="1" ht="30" customHeight="1">
      <c r="A145" s="31">
        <v>140</v>
      </c>
      <c r="B145" s="14">
        <v>9</v>
      </c>
      <c r="C145" s="213"/>
      <c r="D145" s="21">
        <v>1090380</v>
      </c>
      <c r="E145" s="111" t="s">
        <v>776</v>
      </c>
      <c r="F145" s="26" t="s">
        <v>751</v>
      </c>
      <c r="G145" s="21" t="s">
        <v>779</v>
      </c>
      <c r="H145" s="21" t="s">
        <v>1630</v>
      </c>
      <c r="I145" s="21" t="s">
        <v>755</v>
      </c>
      <c r="J145" s="21" t="s">
        <v>1588</v>
      </c>
      <c r="K145" s="21" t="s">
        <v>1596</v>
      </c>
      <c r="L145" s="28">
        <v>2900</v>
      </c>
      <c r="M145" s="21" t="s">
        <v>1241</v>
      </c>
      <c r="N145" s="25" t="s">
        <v>1641</v>
      </c>
      <c r="O145" s="21" t="s">
        <v>1414</v>
      </c>
      <c r="P145" s="21" t="s">
        <v>1494</v>
      </c>
      <c r="Q145" s="145" t="s">
        <v>756</v>
      </c>
      <c r="R145" s="29" t="s">
        <v>2229</v>
      </c>
      <c r="S145" s="145" t="s">
        <v>756</v>
      </c>
      <c r="T145" s="7"/>
    </row>
    <row r="146" spans="1:20" s="3" customFormat="1" ht="43.5" customHeight="1">
      <c r="A146" s="14">
        <v>141</v>
      </c>
      <c r="B146" s="14">
        <v>9</v>
      </c>
      <c r="C146" s="213"/>
      <c r="D146" s="21">
        <v>1090380</v>
      </c>
      <c r="E146" s="111" t="s">
        <v>965</v>
      </c>
      <c r="F146" s="26" t="s">
        <v>939</v>
      </c>
      <c r="G146" s="21" t="s">
        <v>1019</v>
      </c>
      <c r="H146" s="21" t="s">
        <v>1020</v>
      </c>
      <c r="I146" s="21" t="s">
        <v>938</v>
      </c>
      <c r="J146" s="21" t="s">
        <v>1587</v>
      </c>
      <c r="K146" s="21" t="s">
        <v>1597</v>
      </c>
      <c r="L146" s="28">
        <v>3500</v>
      </c>
      <c r="M146" s="21" t="s">
        <v>1021</v>
      </c>
      <c r="N146" s="25" t="s">
        <v>1642</v>
      </c>
      <c r="O146" s="21" t="s">
        <v>1686</v>
      </c>
      <c r="P146" s="21" t="s">
        <v>1495</v>
      </c>
      <c r="Q146" s="145" t="s">
        <v>984</v>
      </c>
      <c r="R146" s="29" t="s">
        <v>2148</v>
      </c>
      <c r="S146" s="145" t="s">
        <v>984</v>
      </c>
      <c r="T146" s="7"/>
    </row>
    <row r="147" spans="1:20" s="3" customFormat="1" ht="43.5" customHeight="1">
      <c r="A147" s="14">
        <v>142</v>
      </c>
      <c r="B147" s="30">
        <v>9</v>
      </c>
      <c r="C147" s="213"/>
      <c r="D147" s="43">
        <v>1090443</v>
      </c>
      <c r="E147" s="146" t="s">
        <v>1879</v>
      </c>
      <c r="F147" s="44" t="s">
        <v>1809</v>
      </c>
      <c r="G147" s="43" t="s">
        <v>2346</v>
      </c>
      <c r="H147" s="43" t="s">
        <v>1880</v>
      </c>
      <c r="I147" s="43" t="s">
        <v>1810</v>
      </c>
      <c r="J147" s="43" t="s">
        <v>1587</v>
      </c>
      <c r="K147" s="43" t="s">
        <v>1810</v>
      </c>
      <c r="L147" s="45">
        <v>3000</v>
      </c>
      <c r="M147" s="43" t="s">
        <v>2347</v>
      </c>
      <c r="N147" s="46" t="s">
        <v>2007</v>
      </c>
      <c r="O147" s="21" t="s">
        <v>1962</v>
      </c>
      <c r="P147" s="43" t="s">
        <v>1876</v>
      </c>
      <c r="Q147" s="147" t="s">
        <v>2110</v>
      </c>
      <c r="R147" s="106" t="s">
        <v>2230</v>
      </c>
      <c r="S147" s="147" t="s">
        <v>2110</v>
      </c>
      <c r="T147" s="1"/>
    </row>
    <row r="148" spans="1:20" s="3" customFormat="1" ht="43.5" customHeight="1">
      <c r="A148" s="14">
        <v>143</v>
      </c>
      <c r="B148" s="30">
        <v>9</v>
      </c>
      <c r="C148" s="213"/>
      <c r="D148" s="43">
        <v>1090450</v>
      </c>
      <c r="E148" s="146" t="s">
        <v>1970</v>
      </c>
      <c r="F148" s="44" t="s">
        <v>1901</v>
      </c>
      <c r="G148" s="43" t="s">
        <v>2004</v>
      </c>
      <c r="H148" s="43" t="s">
        <v>1971</v>
      </c>
      <c r="I148" s="43" t="s">
        <v>1900</v>
      </c>
      <c r="J148" s="43" t="s">
        <v>1587</v>
      </c>
      <c r="K148" s="43" t="s">
        <v>1900</v>
      </c>
      <c r="L148" s="45">
        <v>3000</v>
      </c>
      <c r="M148" s="43" t="s">
        <v>2005</v>
      </c>
      <c r="N148" s="46" t="s">
        <v>2006</v>
      </c>
      <c r="O148" s="43" t="s">
        <v>1533</v>
      </c>
      <c r="P148" s="43" t="s">
        <v>1977</v>
      </c>
      <c r="Q148" s="147" t="s">
        <v>1925</v>
      </c>
      <c r="R148" s="46" t="s">
        <v>1986</v>
      </c>
      <c r="S148" s="147" t="s">
        <v>1925</v>
      </c>
      <c r="T148" s="1"/>
    </row>
    <row r="149" spans="1:20" s="3" customFormat="1" ht="43.5" customHeight="1">
      <c r="A149" s="14">
        <v>144</v>
      </c>
      <c r="B149" s="30">
        <v>9</v>
      </c>
      <c r="C149" s="213"/>
      <c r="D149" s="43">
        <v>1090461</v>
      </c>
      <c r="E149" s="146" t="s">
        <v>2029</v>
      </c>
      <c r="F149" s="44" t="s">
        <v>2027</v>
      </c>
      <c r="G149" s="43" t="s">
        <v>2265</v>
      </c>
      <c r="H149" s="43" t="s">
        <v>2195</v>
      </c>
      <c r="I149" s="43" t="s">
        <v>2028</v>
      </c>
      <c r="J149" s="43" t="s">
        <v>1587</v>
      </c>
      <c r="K149" s="43" t="s">
        <v>2028</v>
      </c>
      <c r="L149" s="45">
        <v>3000</v>
      </c>
      <c r="M149" s="43" t="s">
        <v>2194</v>
      </c>
      <c r="N149" s="46" t="s">
        <v>2193</v>
      </c>
      <c r="O149" s="43" t="s">
        <v>1533</v>
      </c>
      <c r="P149" s="43" t="s">
        <v>1533</v>
      </c>
      <c r="Q149" s="148" t="s">
        <v>2126</v>
      </c>
      <c r="R149" s="13" t="s">
        <v>2214</v>
      </c>
      <c r="S149" s="148" t="s">
        <v>2126</v>
      </c>
      <c r="T149" s="1"/>
    </row>
    <row r="150" spans="1:20" s="3" customFormat="1" ht="30" customHeight="1">
      <c r="A150" s="30">
        <v>145</v>
      </c>
      <c r="B150" s="31">
        <v>9</v>
      </c>
      <c r="C150" s="214"/>
      <c r="D150" s="34">
        <v>1090418</v>
      </c>
      <c r="E150" s="149" t="s">
        <v>1116</v>
      </c>
      <c r="F150" s="32" t="s">
        <v>1117</v>
      </c>
      <c r="G150" s="34" t="s">
        <v>2266</v>
      </c>
      <c r="H150" s="34" t="s">
        <v>1143</v>
      </c>
      <c r="I150" s="34" t="s">
        <v>1118</v>
      </c>
      <c r="J150" s="34" t="s">
        <v>1588</v>
      </c>
      <c r="K150" s="34" t="s">
        <v>1118</v>
      </c>
      <c r="L150" s="35">
        <v>2500</v>
      </c>
      <c r="M150" s="34">
        <v>87547485</v>
      </c>
      <c r="N150" s="36" t="s">
        <v>1144</v>
      </c>
      <c r="O150" s="43" t="s">
        <v>1771</v>
      </c>
      <c r="P150" s="34" t="s">
        <v>1496</v>
      </c>
      <c r="Q150" s="148" t="s">
        <v>1132</v>
      </c>
      <c r="R150" s="38" t="s">
        <v>1133</v>
      </c>
      <c r="S150" s="148" t="str">
        <f t="shared" ref="S150" si="0">Q150</f>
        <v>Juan Carlos Reinao Marilao</v>
      </c>
      <c r="T150" s="7"/>
    </row>
    <row r="151" spans="1:20" ht="45.75" customHeight="1">
      <c r="A151" s="15">
        <v>146</v>
      </c>
      <c r="B151" s="15">
        <v>10</v>
      </c>
      <c r="C151" s="216" t="s">
        <v>1096</v>
      </c>
      <c r="D151" s="16">
        <v>1100348</v>
      </c>
      <c r="E151" s="39" t="s">
        <v>324</v>
      </c>
      <c r="F151" s="49" t="s">
        <v>332</v>
      </c>
      <c r="G151" s="39" t="s">
        <v>344</v>
      </c>
      <c r="H151" s="50" t="s">
        <v>1219</v>
      </c>
      <c r="I151" s="50" t="s">
        <v>351</v>
      </c>
      <c r="J151" s="16" t="s">
        <v>351</v>
      </c>
      <c r="K151" s="16" t="s">
        <v>351</v>
      </c>
      <c r="L151" s="17">
        <v>4200</v>
      </c>
      <c r="M151" s="50" t="s">
        <v>1653</v>
      </c>
      <c r="N151" s="50" t="s">
        <v>1656</v>
      </c>
      <c r="O151" s="16" t="s">
        <v>1374</v>
      </c>
      <c r="P151" s="15" t="str">
        <f>HYPERLINK("https://www.facebook.com/opd.osorno","https://www.facebook.com/opd.osorno")</f>
        <v>https://www.facebook.com/opd.osorno</v>
      </c>
      <c r="Q151" s="150" t="s">
        <v>492</v>
      </c>
      <c r="R151" s="125" t="s">
        <v>558</v>
      </c>
      <c r="S151" s="150" t="s">
        <v>492</v>
      </c>
      <c r="T151" s="7"/>
    </row>
    <row r="152" spans="1:20" ht="45" customHeight="1">
      <c r="A152" s="14">
        <v>147</v>
      </c>
      <c r="B152" s="14">
        <v>10</v>
      </c>
      <c r="C152" s="213"/>
      <c r="D152" s="21">
        <v>1100346</v>
      </c>
      <c r="E152" s="111" t="s">
        <v>325</v>
      </c>
      <c r="F152" s="27" t="s">
        <v>333</v>
      </c>
      <c r="G152" s="26" t="s">
        <v>2299</v>
      </c>
      <c r="H152" s="22" t="s">
        <v>1232</v>
      </c>
      <c r="I152" s="22" t="s">
        <v>352</v>
      </c>
      <c r="J152" s="21" t="s">
        <v>1598</v>
      </c>
      <c r="K152" s="21" t="s">
        <v>1599</v>
      </c>
      <c r="L152" s="28">
        <v>3500</v>
      </c>
      <c r="M152" s="22" t="s">
        <v>1654</v>
      </c>
      <c r="N152" s="22" t="s">
        <v>348</v>
      </c>
      <c r="O152" s="25" t="s">
        <v>1416</v>
      </c>
      <c r="P152" s="14" t="s">
        <v>540</v>
      </c>
      <c r="Q152" s="41" t="s">
        <v>2111</v>
      </c>
      <c r="R152" s="25" t="s">
        <v>2176</v>
      </c>
      <c r="S152" s="41" t="s">
        <v>2111</v>
      </c>
      <c r="T152" s="7"/>
    </row>
    <row r="153" spans="1:20" ht="30" customHeight="1">
      <c r="A153" s="14">
        <v>148</v>
      </c>
      <c r="B153" s="14">
        <v>10</v>
      </c>
      <c r="C153" s="213"/>
      <c r="D153" s="21">
        <v>1100344</v>
      </c>
      <c r="E153" s="111" t="s">
        <v>326</v>
      </c>
      <c r="F153" s="27" t="s">
        <v>334</v>
      </c>
      <c r="G153" s="26" t="s">
        <v>345</v>
      </c>
      <c r="H153" s="22" t="s">
        <v>1233</v>
      </c>
      <c r="I153" s="22" t="s">
        <v>353</v>
      </c>
      <c r="J153" s="21" t="s">
        <v>1598</v>
      </c>
      <c r="K153" s="21" t="s">
        <v>1600</v>
      </c>
      <c r="L153" s="28">
        <v>3500</v>
      </c>
      <c r="M153" s="22" t="s">
        <v>1234</v>
      </c>
      <c r="N153" s="22" t="s">
        <v>349</v>
      </c>
      <c r="O153" s="21" t="s">
        <v>1377</v>
      </c>
      <c r="P153" s="14" t="str">
        <f>HYPERLINK("https://www.facebook.com/consejo.infancia.3?ref=tn_tnmn","https://www.facebook.com/consejo.infancia.3?ref=tn_tnmn")</f>
        <v>https://www.facebook.com/consejo.infancia.3?ref=tn_tnmn</v>
      </c>
      <c r="Q153" s="41" t="s">
        <v>2191</v>
      </c>
      <c r="R153" s="21" t="s">
        <v>2192</v>
      </c>
      <c r="S153" s="41" t="s">
        <v>2112</v>
      </c>
      <c r="T153" s="7"/>
    </row>
    <row r="154" spans="1:20" ht="30" customHeight="1">
      <c r="A154" s="14">
        <v>149</v>
      </c>
      <c r="B154" s="14">
        <v>10</v>
      </c>
      <c r="C154" s="213"/>
      <c r="D154" s="21">
        <v>1100347</v>
      </c>
      <c r="E154" s="26" t="s">
        <v>327</v>
      </c>
      <c r="F154" s="27" t="s">
        <v>335</v>
      </c>
      <c r="G154" s="26" t="s">
        <v>610</v>
      </c>
      <c r="H154" s="22" t="s">
        <v>340</v>
      </c>
      <c r="I154" s="22" t="s">
        <v>354</v>
      </c>
      <c r="J154" s="21" t="s">
        <v>588</v>
      </c>
      <c r="K154" s="21" t="s">
        <v>354</v>
      </c>
      <c r="L154" s="28">
        <v>4200</v>
      </c>
      <c r="M154" s="22" t="s">
        <v>359</v>
      </c>
      <c r="N154" s="22" t="s">
        <v>611</v>
      </c>
      <c r="O154" s="21" t="s">
        <v>1375</v>
      </c>
      <c r="P154" s="14" t="str">
        <f>HYPERLINK("https://www.facebook.com/opd.puertomontt","https://www.facebook.com/opd.puertomontt")</f>
        <v>https://www.facebook.com/opd.puertomontt</v>
      </c>
      <c r="Q154" s="41" t="s">
        <v>493</v>
      </c>
      <c r="R154" s="42" t="s">
        <v>2232</v>
      </c>
      <c r="S154" s="41" t="s">
        <v>493</v>
      </c>
      <c r="T154" s="7"/>
    </row>
    <row r="155" spans="1:20" s="3" customFormat="1" ht="41.25" customHeight="1">
      <c r="A155" s="14">
        <v>150</v>
      </c>
      <c r="B155" s="14">
        <v>10</v>
      </c>
      <c r="C155" s="213"/>
      <c r="D155" s="21">
        <v>1100402</v>
      </c>
      <c r="E155" s="26" t="s">
        <v>529</v>
      </c>
      <c r="F155" s="27" t="s">
        <v>531</v>
      </c>
      <c r="G155" s="26" t="s">
        <v>2300</v>
      </c>
      <c r="H155" s="21" t="s">
        <v>583</v>
      </c>
      <c r="I155" s="21" t="s">
        <v>533</v>
      </c>
      <c r="J155" s="21" t="s">
        <v>588</v>
      </c>
      <c r="K155" s="21" t="s">
        <v>533</v>
      </c>
      <c r="L155" s="28">
        <v>3500</v>
      </c>
      <c r="M155" s="21" t="s">
        <v>585</v>
      </c>
      <c r="N155" s="21" t="s">
        <v>586</v>
      </c>
      <c r="O155" s="151" t="s">
        <v>1376</v>
      </c>
      <c r="P155" s="152" t="s">
        <v>612</v>
      </c>
      <c r="Q155" s="41" t="s">
        <v>2113</v>
      </c>
      <c r="R155" s="29" t="s">
        <v>2233</v>
      </c>
      <c r="S155" s="41" t="s">
        <v>2113</v>
      </c>
      <c r="T155" s="7"/>
    </row>
    <row r="156" spans="1:20" s="3" customFormat="1" ht="29.25" customHeight="1">
      <c r="A156" s="14">
        <v>151</v>
      </c>
      <c r="B156" s="14">
        <v>10</v>
      </c>
      <c r="C156" s="213"/>
      <c r="D156" s="21">
        <v>1100401</v>
      </c>
      <c r="E156" s="26" t="s">
        <v>530</v>
      </c>
      <c r="F156" s="27" t="s">
        <v>532</v>
      </c>
      <c r="G156" s="26" t="s">
        <v>584</v>
      </c>
      <c r="H156" s="21" t="s">
        <v>1220</v>
      </c>
      <c r="I156" s="21" t="s">
        <v>534</v>
      </c>
      <c r="J156" s="21" t="s">
        <v>588</v>
      </c>
      <c r="K156" s="21" t="s">
        <v>534</v>
      </c>
      <c r="L156" s="28">
        <v>2500</v>
      </c>
      <c r="M156" s="21" t="s">
        <v>1655</v>
      </c>
      <c r="N156" s="25" t="s">
        <v>1657</v>
      </c>
      <c r="O156" s="21" t="s">
        <v>1538</v>
      </c>
      <c r="P156" s="21" t="s">
        <v>1497</v>
      </c>
      <c r="Q156" s="41" t="s">
        <v>587</v>
      </c>
      <c r="R156" s="29" t="s">
        <v>1718</v>
      </c>
      <c r="S156" s="41" t="s">
        <v>587</v>
      </c>
      <c r="T156" s="7"/>
    </row>
    <row r="157" spans="1:20" ht="51" customHeight="1">
      <c r="A157" s="14">
        <v>152</v>
      </c>
      <c r="B157" s="14">
        <v>10</v>
      </c>
      <c r="C157" s="213"/>
      <c r="D157" s="21">
        <v>1100345</v>
      </c>
      <c r="E157" s="111" t="s">
        <v>328</v>
      </c>
      <c r="F157" s="27" t="s">
        <v>336</v>
      </c>
      <c r="G157" s="26" t="s">
        <v>346</v>
      </c>
      <c r="H157" s="22" t="s">
        <v>341</v>
      </c>
      <c r="I157" s="22" t="s">
        <v>355</v>
      </c>
      <c r="J157" s="21" t="s">
        <v>351</v>
      </c>
      <c r="K157" s="21" t="s">
        <v>1601</v>
      </c>
      <c r="L157" s="28">
        <v>3500</v>
      </c>
      <c r="M157" s="22" t="s">
        <v>1221</v>
      </c>
      <c r="N157" s="22" t="s">
        <v>1222</v>
      </c>
      <c r="O157" s="21" t="s">
        <v>1533</v>
      </c>
      <c r="P157" s="14" t="str">
        <f>HYPERLINK("https://www.facebook.com/opd.cordillera","https://www.facebook.com/opd.cordillera")</f>
        <v>https://www.facebook.com/opd.cordillera</v>
      </c>
      <c r="Q157" s="41" t="s">
        <v>2125</v>
      </c>
      <c r="R157" s="25" t="s">
        <v>2214</v>
      </c>
      <c r="S157" s="41" t="s">
        <v>2125</v>
      </c>
      <c r="T157" s="7"/>
    </row>
    <row r="158" spans="1:20" s="3" customFormat="1" ht="45" customHeight="1">
      <c r="A158" s="14">
        <v>153</v>
      </c>
      <c r="B158" s="14">
        <v>10</v>
      </c>
      <c r="C158" s="213"/>
      <c r="D158" s="21">
        <v>1100411</v>
      </c>
      <c r="E158" s="111" t="s">
        <v>683</v>
      </c>
      <c r="F158" s="27" t="s">
        <v>684</v>
      </c>
      <c r="G158" s="26" t="s">
        <v>2301</v>
      </c>
      <c r="H158" s="21" t="s">
        <v>1223</v>
      </c>
      <c r="I158" s="22" t="s">
        <v>685</v>
      </c>
      <c r="J158" s="21" t="s">
        <v>1598</v>
      </c>
      <c r="K158" s="21" t="s">
        <v>685</v>
      </c>
      <c r="L158" s="28">
        <v>3000</v>
      </c>
      <c r="M158" s="21">
        <v>78850972</v>
      </c>
      <c r="N158" s="21" t="s">
        <v>1224</v>
      </c>
      <c r="O158" s="21" t="s">
        <v>1377</v>
      </c>
      <c r="P158" s="21" t="s">
        <v>1498</v>
      </c>
      <c r="Q158" s="41" t="s">
        <v>686</v>
      </c>
      <c r="R158" s="25" t="s">
        <v>2234</v>
      </c>
      <c r="S158" s="41" t="s">
        <v>686</v>
      </c>
      <c r="T158" s="7"/>
    </row>
    <row r="159" spans="1:20" s="3" customFormat="1" ht="45" customHeight="1">
      <c r="A159" s="14">
        <v>154</v>
      </c>
      <c r="B159" s="14">
        <v>10</v>
      </c>
      <c r="C159" s="213"/>
      <c r="D159" s="21">
        <v>1100413</v>
      </c>
      <c r="E159" s="111" t="s">
        <v>681</v>
      </c>
      <c r="F159" s="26" t="s">
        <v>682</v>
      </c>
      <c r="G159" s="26" t="s">
        <v>2302</v>
      </c>
      <c r="H159" s="21" t="s">
        <v>1225</v>
      </c>
      <c r="I159" s="22" t="s">
        <v>588</v>
      </c>
      <c r="J159" s="21" t="s">
        <v>588</v>
      </c>
      <c r="K159" s="21" t="s">
        <v>588</v>
      </c>
      <c r="L159" s="28">
        <v>3000</v>
      </c>
      <c r="M159" s="21" t="s">
        <v>1226</v>
      </c>
      <c r="N159" s="25" t="s">
        <v>1103</v>
      </c>
      <c r="O159" s="21" t="s">
        <v>1417</v>
      </c>
      <c r="P159" s="21" t="s">
        <v>1499</v>
      </c>
      <c r="Q159" s="41" t="s">
        <v>2114</v>
      </c>
      <c r="R159" s="43" t="s">
        <v>2220</v>
      </c>
      <c r="S159" s="41" t="s">
        <v>2114</v>
      </c>
      <c r="T159" s="7"/>
    </row>
    <row r="160" spans="1:20" s="3" customFormat="1" ht="45" customHeight="1">
      <c r="A160" s="14">
        <v>155</v>
      </c>
      <c r="B160" s="14">
        <v>10</v>
      </c>
      <c r="C160" s="213"/>
      <c r="D160" s="21">
        <v>1100404</v>
      </c>
      <c r="E160" s="111" t="s">
        <v>687</v>
      </c>
      <c r="F160" s="26" t="s">
        <v>688</v>
      </c>
      <c r="G160" s="26" t="s">
        <v>2303</v>
      </c>
      <c r="H160" s="21" t="s">
        <v>838</v>
      </c>
      <c r="I160" s="22" t="s">
        <v>689</v>
      </c>
      <c r="J160" s="21" t="s">
        <v>588</v>
      </c>
      <c r="K160" s="21" t="s">
        <v>689</v>
      </c>
      <c r="L160" s="28">
        <v>3000</v>
      </c>
      <c r="M160" s="21" t="s">
        <v>839</v>
      </c>
      <c r="N160" s="21" t="s">
        <v>840</v>
      </c>
      <c r="O160" s="21" t="s">
        <v>1770</v>
      </c>
      <c r="P160" s="21" t="s">
        <v>1500</v>
      </c>
      <c r="Q160" s="41" t="s">
        <v>690</v>
      </c>
      <c r="R160" s="25" t="s">
        <v>2200</v>
      </c>
      <c r="S160" s="41" t="s">
        <v>690</v>
      </c>
      <c r="T160" s="7"/>
    </row>
    <row r="161" spans="1:20" s="3" customFormat="1" ht="45" customHeight="1">
      <c r="A161" s="14">
        <v>156</v>
      </c>
      <c r="B161" s="14">
        <v>10</v>
      </c>
      <c r="C161" s="213"/>
      <c r="D161" s="21">
        <v>1100412</v>
      </c>
      <c r="E161" s="111" t="s">
        <v>841</v>
      </c>
      <c r="F161" s="26" t="s">
        <v>691</v>
      </c>
      <c r="G161" s="26" t="s">
        <v>2304</v>
      </c>
      <c r="H161" s="21" t="s">
        <v>842</v>
      </c>
      <c r="I161" s="22" t="s">
        <v>692</v>
      </c>
      <c r="J161" s="21" t="s">
        <v>351</v>
      </c>
      <c r="K161" s="21" t="s">
        <v>692</v>
      </c>
      <c r="L161" s="28">
        <v>2000</v>
      </c>
      <c r="M161" s="21">
        <v>642629915</v>
      </c>
      <c r="N161" s="21" t="s">
        <v>843</v>
      </c>
      <c r="O161" s="21" t="s">
        <v>1832</v>
      </c>
      <c r="P161" s="21" t="s">
        <v>1501</v>
      </c>
      <c r="Q161" s="41" t="s">
        <v>693</v>
      </c>
      <c r="R161" s="25" t="s">
        <v>2166</v>
      </c>
      <c r="S161" s="41" t="s">
        <v>693</v>
      </c>
      <c r="T161" s="7"/>
    </row>
    <row r="162" spans="1:20" s="3" customFormat="1" ht="45" customHeight="1">
      <c r="A162" s="14">
        <v>157</v>
      </c>
      <c r="B162" s="14">
        <v>10</v>
      </c>
      <c r="C162" s="213"/>
      <c r="D162" s="21">
        <v>1100415</v>
      </c>
      <c r="E162" s="111" t="s">
        <v>694</v>
      </c>
      <c r="F162" s="26" t="s">
        <v>769</v>
      </c>
      <c r="G162" s="26" t="s">
        <v>2305</v>
      </c>
      <c r="H162" s="21" t="s">
        <v>1227</v>
      </c>
      <c r="I162" s="22" t="s">
        <v>696</v>
      </c>
      <c r="J162" s="21" t="s">
        <v>588</v>
      </c>
      <c r="K162" s="21" t="s">
        <v>696</v>
      </c>
      <c r="L162" s="28">
        <v>2500</v>
      </c>
      <c r="M162" s="21" t="s">
        <v>1229</v>
      </c>
      <c r="N162" s="21" t="s">
        <v>1230</v>
      </c>
      <c r="O162" s="21" t="s">
        <v>1415</v>
      </c>
      <c r="P162" s="21" t="s">
        <v>1502</v>
      </c>
      <c r="Q162" s="41" t="s">
        <v>698</v>
      </c>
      <c r="R162" s="25" t="s">
        <v>844</v>
      </c>
      <c r="S162" s="41" t="s">
        <v>698</v>
      </c>
      <c r="T162" s="7"/>
    </row>
    <row r="163" spans="1:20" s="3" customFormat="1" ht="45" customHeight="1">
      <c r="A163" s="14">
        <v>158</v>
      </c>
      <c r="B163" s="30">
        <v>10</v>
      </c>
      <c r="C163" s="213"/>
      <c r="D163" s="43">
        <v>1100480</v>
      </c>
      <c r="E163" s="146" t="s">
        <v>1803</v>
      </c>
      <c r="F163" s="44" t="s">
        <v>1811</v>
      </c>
      <c r="G163" s="44" t="s">
        <v>1937</v>
      </c>
      <c r="H163" s="43" t="s">
        <v>1938</v>
      </c>
      <c r="I163" s="129" t="s">
        <v>1804</v>
      </c>
      <c r="J163" s="43" t="s">
        <v>351</v>
      </c>
      <c r="K163" s="43" t="s">
        <v>1804</v>
      </c>
      <c r="L163" s="45">
        <v>2000</v>
      </c>
      <c r="M163" s="43" t="s">
        <v>1939</v>
      </c>
      <c r="N163" s="43" t="s">
        <v>1940</v>
      </c>
      <c r="O163" s="43" t="s">
        <v>1533</v>
      </c>
      <c r="P163" s="43" t="s">
        <v>1992</v>
      </c>
      <c r="Q163" s="47" t="s">
        <v>2124</v>
      </c>
      <c r="R163" s="46" t="s">
        <v>2164</v>
      </c>
      <c r="S163" s="47" t="s">
        <v>2124</v>
      </c>
      <c r="T163" s="7"/>
    </row>
    <row r="164" spans="1:20" s="3" customFormat="1" ht="45" customHeight="1">
      <c r="A164" s="14">
        <v>159</v>
      </c>
      <c r="B164" s="30">
        <v>10</v>
      </c>
      <c r="C164" s="213"/>
      <c r="D164" s="43">
        <v>1100483</v>
      </c>
      <c r="E164" s="146" t="s">
        <v>1902</v>
      </c>
      <c r="F164" s="44" t="s">
        <v>1904</v>
      </c>
      <c r="G164" s="44" t="s">
        <v>1945</v>
      </c>
      <c r="H164" s="43" t="s">
        <v>1946</v>
      </c>
      <c r="I164" s="129" t="s">
        <v>1906</v>
      </c>
      <c r="J164" s="43" t="s">
        <v>588</v>
      </c>
      <c r="K164" s="43" t="s">
        <v>1906</v>
      </c>
      <c r="L164" s="45">
        <v>2500</v>
      </c>
      <c r="M164" s="43" t="s">
        <v>1958</v>
      </c>
      <c r="N164" s="46" t="s">
        <v>1969</v>
      </c>
      <c r="O164" s="43" t="s">
        <v>1533</v>
      </c>
      <c r="P164" s="43" t="s">
        <v>1978</v>
      </c>
      <c r="Q164" s="47" t="s">
        <v>2115</v>
      </c>
      <c r="R164" s="13" t="s">
        <v>2214</v>
      </c>
      <c r="S164" s="47" t="s">
        <v>2115</v>
      </c>
      <c r="T164" s="7"/>
    </row>
    <row r="165" spans="1:20" s="3" customFormat="1" ht="45" customHeight="1">
      <c r="A165" s="14">
        <v>160</v>
      </c>
      <c r="B165" s="30">
        <v>10</v>
      </c>
      <c r="C165" s="213"/>
      <c r="D165" s="43">
        <v>1100484</v>
      </c>
      <c r="E165" s="146" t="s">
        <v>1903</v>
      </c>
      <c r="F165" s="44" t="s">
        <v>1905</v>
      </c>
      <c r="G165" s="44" t="s">
        <v>1930</v>
      </c>
      <c r="H165" s="43" t="s">
        <v>1931</v>
      </c>
      <c r="I165" s="129" t="s">
        <v>1907</v>
      </c>
      <c r="J165" s="43" t="s">
        <v>1927</v>
      </c>
      <c r="K165" s="43" t="s">
        <v>1908</v>
      </c>
      <c r="L165" s="45">
        <v>2500</v>
      </c>
      <c r="M165" s="43">
        <v>992257755</v>
      </c>
      <c r="N165" s="43" t="s">
        <v>1932</v>
      </c>
      <c r="O165" s="43" t="s">
        <v>1991</v>
      </c>
      <c r="P165" s="43" t="s">
        <v>1994</v>
      </c>
      <c r="Q165" s="47" t="s">
        <v>2116</v>
      </c>
      <c r="R165" s="46" t="s">
        <v>2235</v>
      </c>
      <c r="S165" s="47" t="s">
        <v>2116</v>
      </c>
      <c r="T165" s="7"/>
    </row>
    <row r="166" spans="1:20" s="3" customFormat="1" ht="45" customHeight="1">
      <c r="A166" s="30">
        <v>161</v>
      </c>
      <c r="B166" s="31">
        <v>10</v>
      </c>
      <c r="C166" s="214"/>
      <c r="D166" s="34">
        <v>1100416</v>
      </c>
      <c r="E166" s="149" t="s">
        <v>1018</v>
      </c>
      <c r="F166" s="32" t="s">
        <v>695</v>
      </c>
      <c r="G166" s="32" t="s">
        <v>1228</v>
      </c>
      <c r="H166" s="34" t="s">
        <v>845</v>
      </c>
      <c r="I166" s="153" t="s">
        <v>697</v>
      </c>
      <c r="J166" s="34" t="s">
        <v>1598</v>
      </c>
      <c r="K166" s="34" t="s">
        <v>697</v>
      </c>
      <c r="L166" s="35">
        <v>2500</v>
      </c>
      <c r="M166" s="34">
        <v>62430247</v>
      </c>
      <c r="N166" s="34" t="s">
        <v>1231</v>
      </c>
      <c r="O166" s="34" t="s">
        <v>1378</v>
      </c>
      <c r="P166" s="34" t="s">
        <v>1503</v>
      </c>
      <c r="Q166" s="48" t="s">
        <v>2143</v>
      </c>
      <c r="R166" s="36" t="s">
        <v>2236</v>
      </c>
      <c r="S166" s="48" t="s">
        <v>2143</v>
      </c>
      <c r="T166" s="7"/>
    </row>
    <row r="167" spans="1:20" ht="30" customHeight="1">
      <c r="A167" s="15">
        <v>162</v>
      </c>
      <c r="B167" s="15">
        <v>11</v>
      </c>
      <c r="C167" s="216" t="s">
        <v>1544</v>
      </c>
      <c r="D167" s="16">
        <v>1110127</v>
      </c>
      <c r="E167" s="39" t="s">
        <v>329</v>
      </c>
      <c r="F167" s="49" t="s">
        <v>337</v>
      </c>
      <c r="G167" s="32" t="s">
        <v>2260</v>
      </c>
      <c r="H167" s="16" t="s">
        <v>342</v>
      </c>
      <c r="I167" s="16" t="s">
        <v>356</v>
      </c>
      <c r="J167" s="16" t="s">
        <v>1602</v>
      </c>
      <c r="K167" s="16" t="s">
        <v>356</v>
      </c>
      <c r="L167" s="17">
        <v>2000</v>
      </c>
      <c r="M167" s="16" t="s">
        <v>559</v>
      </c>
      <c r="N167" s="16" t="s">
        <v>2000</v>
      </c>
      <c r="O167" s="16" t="s">
        <v>1533</v>
      </c>
      <c r="P167" s="16" t="s">
        <v>605</v>
      </c>
      <c r="Q167" s="154" t="s">
        <v>2117</v>
      </c>
      <c r="R167" s="125" t="s">
        <v>2201</v>
      </c>
      <c r="S167" s="154" t="s">
        <v>2117</v>
      </c>
      <c r="T167" s="7"/>
    </row>
    <row r="168" spans="1:20" ht="30" customHeight="1">
      <c r="A168" s="14">
        <v>163</v>
      </c>
      <c r="B168" s="14">
        <v>11</v>
      </c>
      <c r="C168" s="213"/>
      <c r="D168" s="21">
        <v>1110128</v>
      </c>
      <c r="E168" s="26" t="s">
        <v>330</v>
      </c>
      <c r="F168" s="27" t="s">
        <v>338</v>
      </c>
      <c r="G168" s="26" t="s">
        <v>2356</v>
      </c>
      <c r="H168" s="113" t="s">
        <v>1688</v>
      </c>
      <c r="I168" s="21" t="s">
        <v>357</v>
      </c>
      <c r="J168" s="21" t="s">
        <v>1603</v>
      </c>
      <c r="K168" s="21" t="s">
        <v>357</v>
      </c>
      <c r="L168" s="28">
        <v>2000</v>
      </c>
      <c r="M168" s="21" t="s">
        <v>2357</v>
      </c>
      <c r="N168" s="21" t="s">
        <v>2358</v>
      </c>
      <c r="O168" s="21" t="s">
        <v>1379</v>
      </c>
      <c r="P168" s="21" t="s">
        <v>606</v>
      </c>
      <c r="Q168" s="155" t="s">
        <v>2118</v>
      </c>
      <c r="R168" s="42" t="s">
        <v>2202</v>
      </c>
      <c r="S168" s="155" t="s">
        <v>2118</v>
      </c>
      <c r="T168" s="7"/>
    </row>
    <row r="169" spans="1:20" ht="30" customHeight="1">
      <c r="A169" s="14">
        <v>164</v>
      </c>
      <c r="B169" s="14">
        <v>11</v>
      </c>
      <c r="C169" s="213"/>
      <c r="D169" s="21">
        <v>1110115</v>
      </c>
      <c r="E169" s="26" t="s">
        <v>331</v>
      </c>
      <c r="F169" s="101" t="s">
        <v>339</v>
      </c>
      <c r="G169" s="21" t="s">
        <v>347</v>
      </c>
      <c r="H169" s="22" t="s">
        <v>343</v>
      </c>
      <c r="I169" s="22" t="s">
        <v>358</v>
      </c>
      <c r="J169" s="21" t="s">
        <v>358</v>
      </c>
      <c r="K169" s="21" t="s">
        <v>358</v>
      </c>
      <c r="L169" s="28">
        <v>2300</v>
      </c>
      <c r="M169" s="21" t="s">
        <v>560</v>
      </c>
      <c r="N169" s="22" t="s">
        <v>350</v>
      </c>
      <c r="O169" s="21" t="s">
        <v>1516</v>
      </c>
      <c r="P169" s="21" t="s">
        <v>607</v>
      </c>
      <c r="Q169" s="155" t="s">
        <v>561</v>
      </c>
      <c r="R169" s="25" t="s">
        <v>562</v>
      </c>
      <c r="S169" s="155" t="s">
        <v>561</v>
      </c>
      <c r="T169" s="7"/>
    </row>
    <row r="170" spans="1:20" s="3" customFormat="1" ht="30" customHeight="1">
      <c r="A170" s="14">
        <v>165</v>
      </c>
      <c r="B170" s="14">
        <v>11</v>
      </c>
      <c r="C170" s="213"/>
      <c r="D170" s="21">
        <v>1110129</v>
      </c>
      <c r="E170" s="26" t="s">
        <v>890</v>
      </c>
      <c r="F170" s="111" t="s">
        <v>700</v>
      </c>
      <c r="G170" s="21" t="s">
        <v>2261</v>
      </c>
      <c r="H170" s="21" t="s">
        <v>1996</v>
      </c>
      <c r="I170" s="22" t="s">
        <v>702</v>
      </c>
      <c r="J170" s="21" t="s">
        <v>1602</v>
      </c>
      <c r="K170" s="21" t="s">
        <v>1604</v>
      </c>
      <c r="L170" s="28">
        <v>2000</v>
      </c>
      <c r="M170" s="21" t="s">
        <v>2246</v>
      </c>
      <c r="N170" s="21" t="s">
        <v>1997</v>
      </c>
      <c r="O170" s="21" t="s">
        <v>1831</v>
      </c>
      <c r="P170" s="21" t="s">
        <v>1487</v>
      </c>
      <c r="Q170" s="155" t="s">
        <v>2123</v>
      </c>
      <c r="R170" s="25" t="s">
        <v>834</v>
      </c>
      <c r="S170" s="155" t="s">
        <v>2123</v>
      </c>
      <c r="T170" s="7"/>
    </row>
    <row r="171" spans="1:20" s="3" customFormat="1" ht="30" customHeight="1">
      <c r="A171" s="14">
        <v>166</v>
      </c>
      <c r="B171" s="14">
        <v>11</v>
      </c>
      <c r="C171" s="213"/>
      <c r="D171" s="21">
        <v>1110126</v>
      </c>
      <c r="E171" s="26" t="s">
        <v>699</v>
      </c>
      <c r="F171" s="111" t="s">
        <v>701</v>
      </c>
      <c r="G171" s="21" t="s">
        <v>2001</v>
      </c>
      <c r="H171" s="21" t="s">
        <v>1687</v>
      </c>
      <c r="I171" s="22" t="s">
        <v>703</v>
      </c>
      <c r="J171" s="21" t="s">
        <v>703</v>
      </c>
      <c r="K171" s="21" t="s">
        <v>703</v>
      </c>
      <c r="L171" s="28">
        <v>2000</v>
      </c>
      <c r="M171" s="21" t="s">
        <v>2003</v>
      </c>
      <c r="N171" s="25" t="s">
        <v>2002</v>
      </c>
      <c r="O171" s="21" t="s">
        <v>1407</v>
      </c>
      <c r="P171" s="21" t="s">
        <v>1488</v>
      </c>
      <c r="Q171" s="155" t="s">
        <v>704</v>
      </c>
      <c r="R171" s="25" t="s">
        <v>835</v>
      </c>
      <c r="S171" s="155" t="s">
        <v>704</v>
      </c>
      <c r="T171" s="7"/>
    </row>
    <row r="172" spans="1:20" s="3" customFormat="1" ht="38.25" customHeight="1">
      <c r="A172" s="31">
        <v>167</v>
      </c>
      <c r="B172" s="31">
        <v>11</v>
      </c>
      <c r="C172" s="214"/>
      <c r="D172" s="34">
        <v>1110130</v>
      </c>
      <c r="E172" s="32" t="s">
        <v>966</v>
      </c>
      <c r="F172" s="149" t="s">
        <v>951</v>
      </c>
      <c r="G172" s="34" t="s">
        <v>2247</v>
      </c>
      <c r="H172" s="34" t="s">
        <v>1209</v>
      </c>
      <c r="I172" s="34" t="s">
        <v>940</v>
      </c>
      <c r="J172" s="34" t="s">
        <v>1605</v>
      </c>
      <c r="K172" s="34" t="s">
        <v>1606</v>
      </c>
      <c r="L172" s="35">
        <v>2000</v>
      </c>
      <c r="M172" s="34" t="s">
        <v>2248</v>
      </c>
      <c r="N172" s="34" t="s">
        <v>1210</v>
      </c>
      <c r="O172" s="34" t="s">
        <v>1851</v>
      </c>
      <c r="P172" s="34" t="s">
        <v>1489</v>
      </c>
      <c r="Q172" s="156" t="s">
        <v>2146</v>
      </c>
      <c r="R172" s="36" t="s">
        <v>1766</v>
      </c>
      <c r="S172" s="156" t="s">
        <v>985</v>
      </c>
      <c r="T172" s="7"/>
    </row>
    <row r="173" spans="1:20" s="5" customFormat="1" ht="30" customHeight="1">
      <c r="A173" s="96">
        <v>168</v>
      </c>
      <c r="B173" s="15">
        <v>12</v>
      </c>
      <c r="C173" s="216" t="s">
        <v>499</v>
      </c>
      <c r="D173" s="16">
        <v>1120125</v>
      </c>
      <c r="E173" s="39" t="s">
        <v>360</v>
      </c>
      <c r="F173" s="39" t="s">
        <v>361</v>
      </c>
      <c r="G173" s="16" t="s">
        <v>364</v>
      </c>
      <c r="H173" s="16" t="s">
        <v>366</v>
      </c>
      <c r="I173" s="16" t="s">
        <v>367</v>
      </c>
      <c r="J173" s="16" t="s">
        <v>1607</v>
      </c>
      <c r="K173" s="16" t="s">
        <v>367</v>
      </c>
      <c r="L173" s="17">
        <v>2000</v>
      </c>
      <c r="M173" s="157" t="s">
        <v>589</v>
      </c>
      <c r="N173" s="16" t="s">
        <v>368</v>
      </c>
      <c r="O173" s="53" t="s">
        <v>1533</v>
      </c>
      <c r="P173" s="40" t="str">
        <f>HYPERLINK("https://www.facebook.com/opd.natales","https://www.facebook.com/opdpuertonatales")</f>
        <v>https://www.facebook.com/opdpuertonatales</v>
      </c>
      <c r="Q173" s="20" t="s">
        <v>525</v>
      </c>
      <c r="R173" s="18" t="s">
        <v>573</v>
      </c>
      <c r="S173" s="158" t="s">
        <v>494</v>
      </c>
      <c r="T173" s="8"/>
    </row>
    <row r="174" spans="1:20" ht="30" customHeight="1">
      <c r="A174" s="14">
        <v>169</v>
      </c>
      <c r="B174" s="14">
        <v>12</v>
      </c>
      <c r="C174" s="213"/>
      <c r="D174" s="21">
        <v>1120100</v>
      </c>
      <c r="E174" s="26" t="s">
        <v>362</v>
      </c>
      <c r="F174" s="27" t="s">
        <v>363</v>
      </c>
      <c r="G174" s="21" t="s">
        <v>365</v>
      </c>
      <c r="H174" s="159" t="s">
        <v>369</v>
      </c>
      <c r="I174" s="22" t="s">
        <v>370</v>
      </c>
      <c r="J174" s="21" t="s">
        <v>1608</v>
      </c>
      <c r="K174" s="21" t="s">
        <v>1609</v>
      </c>
      <c r="L174" s="28">
        <v>3100</v>
      </c>
      <c r="M174" s="22" t="s">
        <v>1100</v>
      </c>
      <c r="N174" s="22" t="s">
        <v>371</v>
      </c>
      <c r="O174" s="21" t="s">
        <v>1533</v>
      </c>
      <c r="P174" s="25" t="s">
        <v>572</v>
      </c>
      <c r="Q174" s="52" t="s">
        <v>2119</v>
      </c>
      <c r="R174" s="42" t="s">
        <v>524</v>
      </c>
      <c r="S174" s="52" t="s">
        <v>2119</v>
      </c>
      <c r="T174" s="7"/>
    </row>
    <row r="175" spans="1:20" s="3" customFormat="1" ht="30" customHeight="1">
      <c r="A175" s="14">
        <v>170</v>
      </c>
      <c r="B175" s="14">
        <v>12</v>
      </c>
      <c r="C175" s="213"/>
      <c r="D175" s="21">
        <v>1120124</v>
      </c>
      <c r="E175" s="26" t="s">
        <v>705</v>
      </c>
      <c r="F175" s="27" t="s">
        <v>706</v>
      </c>
      <c r="G175" s="21" t="s">
        <v>1823</v>
      </c>
      <c r="H175" s="160" t="s">
        <v>1206</v>
      </c>
      <c r="I175" s="22" t="s">
        <v>707</v>
      </c>
      <c r="J175" s="21" t="s">
        <v>1610</v>
      </c>
      <c r="K175" s="21" t="s">
        <v>707</v>
      </c>
      <c r="L175" s="28">
        <v>2000</v>
      </c>
      <c r="M175" s="21" t="s">
        <v>1208</v>
      </c>
      <c r="N175" s="25" t="s">
        <v>1207</v>
      </c>
      <c r="O175" s="21" t="s">
        <v>1406</v>
      </c>
      <c r="P175" s="25" t="s">
        <v>1485</v>
      </c>
      <c r="Q175" s="72" t="s">
        <v>833</v>
      </c>
      <c r="R175" s="29" t="s">
        <v>2237</v>
      </c>
      <c r="S175" s="72" t="s">
        <v>833</v>
      </c>
      <c r="T175" s="7"/>
    </row>
    <row r="176" spans="1:20" s="3" customFormat="1" ht="30" customHeight="1">
      <c r="A176" s="14">
        <v>171</v>
      </c>
      <c r="B176" s="30">
        <v>12</v>
      </c>
      <c r="C176" s="213"/>
      <c r="D176" s="43">
        <v>1120149</v>
      </c>
      <c r="E176" s="44" t="s">
        <v>1805</v>
      </c>
      <c r="F176" s="161" t="s">
        <v>1806</v>
      </c>
      <c r="G176" s="43" t="s">
        <v>1885</v>
      </c>
      <c r="H176" s="162" t="s">
        <v>1884</v>
      </c>
      <c r="I176" s="129" t="s">
        <v>1807</v>
      </c>
      <c r="J176" s="43" t="s">
        <v>1610</v>
      </c>
      <c r="K176" s="43" t="s">
        <v>1807</v>
      </c>
      <c r="L176" s="45">
        <v>2500</v>
      </c>
      <c r="M176" s="43" t="s">
        <v>1886</v>
      </c>
      <c r="N176" s="46" t="s">
        <v>1887</v>
      </c>
      <c r="O176" s="43" t="s">
        <v>1533</v>
      </c>
      <c r="P176" s="46" t="s">
        <v>1533</v>
      </c>
      <c r="Q176" s="163" t="s">
        <v>1822</v>
      </c>
      <c r="R176" s="106" t="s">
        <v>1883</v>
      </c>
      <c r="S176" s="163" t="s">
        <v>1822</v>
      </c>
      <c r="T176" s="7"/>
    </row>
    <row r="177" spans="1:20" s="3" customFormat="1" ht="30" customHeight="1">
      <c r="A177" s="14">
        <v>172</v>
      </c>
      <c r="B177" s="30">
        <v>12</v>
      </c>
      <c r="C177" s="213"/>
      <c r="D177" s="43">
        <v>1120150</v>
      </c>
      <c r="E177" s="44" t="s">
        <v>1928</v>
      </c>
      <c r="F177" s="44" t="s">
        <v>1912</v>
      </c>
      <c r="G177" s="43" t="s">
        <v>2249</v>
      </c>
      <c r="H177" s="162" t="s">
        <v>1953</v>
      </c>
      <c r="I177" s="129" t="s">
        <v>1609</v>
      </c>
      <c r="J177" s="43" t="s">
        <v>1608</v>
      </c>
      <c r="K177" s="43" t="s">
        <v>1909</v>
      </c>
      <c r="L177" s="45">
        <v>3000</v>
      </c>
      <c r="M177" s="43" t="s">
        <v>1955</v>
      </c>
      <c r="N177" s="46" t="s">
        <v>1954</v>
      </c>
      <c r="O177" s="43" t="s">
        <v>1533</v>
      </c>
      <c r="P177" s="46" t="s">
        <v>1533</v>
      </c>
      <c r="Q177" s="43" t="s">
        <v>1926</v>
      </c>
      <c r="R177" s="106" t="s">
        <v>1959</v>
      </c>
      <c r="S177" s="163" t="s">
        <v>2119</v>
      </c>
      <c r="T177" s="7"/>
    </row>
    <row r="178" spans="1:20" s="3" customFormat="1" ht="30" customHeight="1">
      <c r="A178" s="30">
        <v>173</v>
      </c>
      <c r="B178" s="31">
        <v>12</v>
      </c>
      <c r="C178" s="214"/>
      <c r="D178" s="34">
        <v>1120126</v>
      </c>
      <c r="E178" s="32" t="s">
        <v>967</v>
      </c>
      <c r="F178" s="32" t="s">
        <v>941</v>
      </c>
      <c r="G178" s="34" t="s">
        <v>1099</v>
      </c>
      <c r="H178" s="164" t="s">
        <v>1842</v>
      </c>
      <c r="I178" s="34" t="s">
        <v>1844</v>
      </c>
      <c r="J178" s="34" t="s">
        <v>1611</v>
      </c>
      <c r="K178" s="34" t="s">
        <v>942</v>
      </c>
      <c r="L178" s="35">
        <v>2000</v>
      </c>
      <c r="M178" s="34">
        <v>592314295</v>
      </c>
      <c r="N178" s="36" t="s">
        <v>1843</v>
      </c>
      <c r="O178" s="34" t="s">
        <v>1380</v>
      </c>
      <c r="P178" s="34" t="s">
        <v>1486</v>
      </c>
      <c r="Q178" s="165" t="s">
        <v>2122</v>
      </c>
      <c r="R178" s="38" t="s">
        <v>2203</v>
      </c>
      <c r="S178" s="165" t="s">
        <v>2122</v>
      </c>
      <c r="T178" s="7"/>
    </row>
    <row r="179" spans="1:20" ht="57.75" customHeight="1">
      <c r="A179" s="15">
        <v>174</v>
      </c>
      <c r="B179" s="15">
        <v>13</v>
      </c>
      <c r="C179" s="216" t="s">
        <v>2243</v>
      </c>
      <c r="D179" s="16">
        <v>1131750</v>
      </c>
      <c r="E179" s="166" t="s">
        <v>891</v>
      </c>
      <c r="F179" s="158" t="s">
        <v>860</v>
      </c>
      <c r="G179" s="207" t="s">
        <v>1736</v>
      </c>
      <c r="H179" s="158" t="s">
        <v>1272</v>
      </c>
      <c r="I179" s="158" t="s">
        <v>390</v>
      </c>
      <c r="J179" s="158" t="s">
        <v>416</v>
      </c>
      <c r="K179" s="158" t="s">
        <v>390</v>
      </c>
      <c r="L179" s="167">
        <v>6300</v>
      </c>
      <c r="M179" s="158" t="s">
        <v>1737</v>
      </c>
      <c r="N179" s="40" t="s">
        <v>1669</v>
      </c>
      <c r="O179" s="16" t="s">
        <v>1533</v>
      </c>
      <c r="P179" s="16" t="s">
        <v>545</v>
      </c>
      <c r="Q179" s="168" t="s">
        <v>2076</v>
      </c>
      <c r="R179" s="169" t="s">
        <v>2222</v>
      </c>
      <c r="S179" s="168" t="s">
        <v>2076</v>
      </c>
      <c r="T179" s="7"/>
    </row>
    <row r="180" spans="1:20" ht="40.5" customHeight="1">
      <c r="A180" s="14">
        <v>175</v>
      </c>
      <c r="B180" s="14">
        <v>13</v>
      </c>
      <c r="C180" s="213"/>
      <c r="D180" s="21">
        <v>1131441</v>
      </c>
      <c r="E180" s="170" t="s">
        <v>764</v>
      </c>
      <c r="F180" s="128" t="s">
        <v>765</v>
      </c>
      <c r="G180" s="128" t="s">
        <v>377</v>
      </c>
      <c r="H180" s="128" t="s">
        <v>389</v>
      </c>
      <c r="I180" s="128" t="s">
        <v>391</v>
      </c>
      <c r="J180" s="128" t="s">
        <v>1612</v>
      </c>
      <c r="K180" s="128" t="s">
        <v>391</v>
      </c>
      <c r="L180" s="171">
        <v>3500</v>
      </c>
      <c r="M180" s="128" t="s">
        <v>1730</v>
      </c>
      <c r="N180" s="172" t="s">
        <v>425</v>
      </c>
      <c r="O180" s="21" t="s">
        <v>1410</v>
      </c>
      <c r="P180" s="21" t="str">
        <f>HYPERLINK("https://www.facebook.com/opd.caleradetango","https://www.facebook.com/opd.caleradetango")</f>
        <v>https://www.facebook.com/opd.caleradetango</v>
      </c>
      <c r="Q180" s="173" t="s">
        <v>444</v>
      </c>
      <c r="R180" s="25" t="s">
        <v>521</v>
      </c>
      <c r="S180" s="173" t="s">
        <v>444</v>
      </c>
      <c r="T180" s="7"/>
    </row>
    <row r="181" spans="1:20" ht="60" customHeight="1">
      <c r="A181" s="14">
        <v>176</v>
      </c>
      <c r="B181" s="14">
        <v>13</v>
      </c>
      <c r="C181" s="213"/>
      <c r="D181" s="21">
        <v>1131078</v>
      </c>
      <c r="E181" s="170" t="s">
        <v>832</v>
      </c>
      <c r="F181" s="128" t="s">
        <v>861</v>
      </c>
      <c r="G181" s="128" t="s">
        <v>378</v>
      </c>
      <c r="H181" s="128" t="s">
        <v>640</v>
      </c>
      <c r="I181" s="128" t="s">
        <v>392</v>
      </c>
      <c r="J181" s="128" t="s">
        <v>416</v>
      </c>
      <c r="K181" s="128" t="s">
        <v>392</v>
      </c>
      <c r="L181" s="171">
        <v>7916</v>
      </c>
      <c r="M181" s="128" t="s">
        <v>1840</v>
      </c>
      <c r="N181" s="172" t="s">
        <v>426</v>
      </c>
      <c r="O181" s="21" t="s">
        <v>1533</v>
      </c>
      <c r="P181" s="25" t="s">
        <v>544</v>
      </c>
      <c r="Q181" s="173" t="s">
        <v>2077</v>
      </c>
      <c r="R181" s="42" t="s">
        <v>2214</v>
      </c>
      <c r="S181" s="173" t="s">
        <v>2077</v>
      </c>
      <c r="T181" s="7"/>
    </row>
    <row r="182" spans="1:20" ht="58.5" customHeight="1">
      <c r="A182" s="14">
        <v>177</v>
      </c>
      <c r="B182" s="14">
        <v>13</v>
      </c>
      <c r="C182" s="213"/>
      <c r="D182" s="21">
        <v>1131752</v>
      </c>
      <c r="E182" s="170" t="s">
        <v>372</v>
      </c>
      <c r="F182" s="128" t="s">
        <v>862</v>
      </c>
      <c r="G182" s="128" t="s">
        <v>379</v>
      </c>
      <c r="H182" s="128" t="s">
        <v>646</v>
      </c>
      <c r="I182" s="128" t="s">
        <v>393</v>
      </c>
      <c r="J182" s="128" t="s">
        <v>416</v>
      </c>
      <c r="K182" s="128" t="s">
        <v>393</v>
      </c>
      <c r="L182" s="171">
        <v>7316</v>
      </c>
      <c r="M182" s="128" t="s">
        <v>1738</v>
      </c>
      <c r="N182" s="172" t="s">
        <v>1739</v>
      </c>
      <c r="O182" s="21" t="s">
        <v>1381</v>
      </c>
      <c r="P182" s="21" t="str">
        <f>HYPERLINK("https://www.facebook.com/opd.laflorida","https://www.facebook.com/opd.laflorida")</f>
        <v>https://www.facebook.com/opd.laflorida</v>
      </c>
      <c r="Q182" s="173" t="s">
        <v>513</v>
      </c>
      <c r="R182" s="172" t="s">
        <v>451</v>
      </c>
      <c r="S182" s="173" t="s">
        <v>513</v>
      </c>
      <c r="T182" s="7"/>
    </row>
    <row r="183" spans="1:20" ht="42.75" customHeight="1">
      <c r="A183" s="14">
        <v>178</v>
      </c>
      <c r="B183" s="14">
        <v>13</v>
      </c>
      <c r="C183" s="213"/>
      <c r="D183" s="21">
        <v>1131433</v>
      </c>
      <c r="E183" s="170" t="s">
        <v>889</v>
      </c>
      <c r="F183" s="128" t="s">
        <v>766</v>
      </c>
      <c r="G183" s="128" t="s">
        <v>636</v>
      </c>
      <c r="H183" s="128" t="s">
        <v>851</v>
      </c>
      <c r="I183" s="128" t="s">
        <v>394</v>
      </c>
      <c r="J183" s="128" t="s">
        <v>1613</v>
      </c>
      <c r="K183" s="128" t="s">
        <v>394</v>
      </c>
      <c r="L183" s="171">
        <v>4000</v>
      </c>
      <c r="M183" s="128" t="s">
        <v>1729</v>
      </c>
      <c r="N183" s="25" t="s">
        <v>2333</v>
      </c>
      <c r="O183" s="21" t="s">
        <v>1506</v>
      </c>
      <c r="P183" s="21" t="s">
        <v>635</v>
      </c>
      <c r="Q183" s="173" t="s">
        <v>445</v>
      </c>
      <c r="R183" s="172" t="s">
        <v>2238</v>
      </c>
      <c r="S183" s="173" t="s">
        <v>445</v>
      </c>
      <c r="T183" s="7"/>
    </row>
    <row r="184" spans="1:20" ht="56.25" customHeight="1">
      <c r="A184" s="14">
        <v>179</v>
      </c>
      <c r="B184" s="14">
        <v>13</v>
      </c>
      <c r="C184" s="213"/>
      <c r="D184" s="21">
        <v>1131439</v>
      </c>
      <c r="E184" s="170" t="s">
        <v>852</v>
      </c>
      <c r="F184" s="128" t="s">
        <v>763</v>
      </c>
      <c r="G184" s="128" t="s">
        <v>380</v>
      </c>
      <c r="H184" s="128" t="s">
        <v>853</v>
      </c>
      <c r="I184" s="128" t="s">
        <v>395</v>
      </c>
      <c r="J184" s="128" t="s">
        <v>416</v>
      </c>
      <c r="K184" s="128" t="s">
        <v>395</v>
      </c>
      <c r="L184" s="171">
        <v>6800</v>
      </c>
      <c r="M184" s="128" t="s">
        <v>1734</v>
      </c>
      <c r="N184" s="172" t="s">
        <v>427</v>
      </c>
      <c r="O184" s="21" t="s">
        <v>1853</v>
      </c>
      <c r="P184" s="21" t="str">
        <f>HYPERLINK("https://www.facebook.com/opdloespejo.opdloespejo","https://www.facebook.com/opdloespejo.opdloespejo")</f>
        <v>https://www.facebook.com/opdloespejo.opdloespejo</v>
      </c>
      <c r="Q184" s="173" t="s">
        <v>514</v>
      </c>
      <c r="R184" s="172" t="s">
        <v>452</v>
      </c>
      <c r="S184" s="173" t="s">
        <v>514</v>
      </c>
      <c r="T184" s="7"/>
    </row>
    <row r="185" spans="1:20" ht="42.75" customHeight="1">
      <c r="A185" s="14">
        <v>180</v>
      </c>
      <c r="B185" s="14">
        <v>13</v>
      </c>
      <c r="C185" s="213"/>
      <c r="D185" s="21">
        <v>1131131</v>
      </c>
      <c r="E185" s="170" t="s">
        <v>855</v>
      </c>
      <c r="F185" s="128" t="s">
        <v>863</v>
      </c>
      <c r="G185" s="128" t="s">
        <v>2378</v>
      </c>
      <c r="H185" s="128" t="s">
        <v>1744</v>
      </c>
      <c r="I185" s="128" t="s">
        <v>396</v>
      </c>
      <c r="J185" s="128" t="s">
        <v>416</v>
      </c>
      <c r="K185" s="128" t="s">
        <v>396</v>
      </c>
      <c r="L185" s="171">
        <v>4500</v>
      </c>
      <c r="M185" s="128">
        <v>226842002</v>
      </c>
      <c r="N185" s="172" t="s">
        <v>428</v>
      </c>
      <c r="O185" s="21" t="s">
        <v>1533</v>
      </c>
      <c r="P185" s="14" t="str">
        <f>HYPERLINK("https://www.facebook.com/opd.cerrillos","https://www.facebook.com/opd.cerrillos")</f>
        <v>https://www.facebook.com/opd.cerrillos</v>
      </c>
      <c r="Q185" s="173" t="s">
        <v>500</v>
      </c>
      <c r="R185" s="13" t="s">
        <v>2214</v>
      </c>
      <c r="S185" s="173" t="s">
        <v>500</v>
      </c>
      <c r="T185" s="7"/>
    </row>
    <row r="186" spans="1:20" ht="48.75" customHeight="1">
      <c r="A186" s="14">
        <v>181</v>
      </c>
      <c r="B186" s="14">
        <v>13</v>
      </c>
      <c r="C186" s="213"/>
      <c r="D186" s="21">
        <v>1131432</v>
      </c>
      <c r="E186" s="170" t="s">
        <v>846</v>
      </c>
      <c r="F186" s="128" t="s">
        <v>762</v>
      </c>
      <c r="G186" s="128" t="s">
        <v>2367</v>
      </c>
      <c r="H186" s="128" t="s">
        <v>894</v>
      </c>
      <c r="I186" s="128" t="s">
        <v>397</v>
      </c>
      <c r="J186" s="128" t="s">
        <v>410</v>
      </c>
      <c r="K186" s="128" t="s">
        <v>1614</v>
      </c>
      <c r="L186" s="171">
        <v>3000</v>
      </c>
      <c r="M186" s="128">
        <v>228182358</v>
      </c>
      <c r="N186" s="25" t="s">
        <v>893</v>
      </c>
      <c r="O186" s="21" t="s">
        <v>1382</v>
      </c>
      <c r="P186" s="13" t="s">
        <v>1475</v>
      </c>
      <c r="Q186" s="173" t="s">
        <v>511</v>
      </c>
      <c r="R186" s="172" t="s">
        <v>1719</v>
      </c>
      <c r="S186" s="173" t="s">
        <v>511</v>
      </c>
      <c r="T186" s="7"/>
    </row>
    <row r="187" spans="1:20" ht="54" customHeight="1">
      <c r="A187" s="14">
        <v>182</v>
      </c>
      <c r="B187" s="14">
        <v>13</v>
      </c>
      <c r="C187" s="213"/>
      <c r="D187" s="21">
        <v>1131138</v>
      </c>
      <c r="E187" s="170" t="s">
        <v>596</v>
      </c>
      <c r="F187" s="128" t="s">
        <v>595</v>
      </c>
      <c r="G187" s="128" t="s">
        <v>2317</v>
      </c>
      <c r="H187" s="128" t="s">
        <v>1270</v>
      </c>
      <c r="I187" s="128" t="s">
        <v>597</v>
      </c>
      <c r="J187" s="128" t="s">
        <v>416</v>
      </c>
      <c r="K187" s="128" t="s">
        <v>597</v>
      </c>
      <c r="L187" s="171">
        <v>4500</v>
      </c>
      <c r="M187" s="128" t="s">
        <v>2250</v>
      </c>
      <c r="N187" s="172" t="s">
        <v>429</v>
      </c>
      <c r="O187" s="21" t="s">
        <v>1533</v>
      </c>
      <c r="P187" s="14" t="s">
        <v>543</v>
      </c>
      <c r="Q187" s="173" t="s">
        <v>2078</v>
      </c>
      <c r="R187" s="172" t="s">
        <v>2239</v>
      </c>
      <c r="S187" s="173" t="s">
        <v>2078</v>
      </c>
      <c r="T187" s="7"/>
    </row>
    <row r="188" spans="1:20" ht="51" customHeight="1">
      <c r="A188" s="14">
        <v>183</v>
      </c>
      <c r="B188" s="14">
        <v>13</v>
      </c>
      <c r="C188" s="213"/>
      <c r="D188" s="21">
        <v>1131442</v>
      </c>
      <c r="E188" s="170" t="s">
        <v>767</v>
      </c>
      <c r="F188" s="128" t="s">
        <v>768</v>
      </c>
      <c r="G188" s="128" t="s">
        <v>1421</v>
      </c>
      <c r="H188" s="128" t="s">
        <v>1749</v>
      </c>
      <c r="I188" s="128" t="s">
        <v>398</v>
      </c>
      <c r="J188" s="128" t="s">
        <v>416</v>
      </c>
      <c r="K188" s="128" t="s">
        <v>398</v>
      </c>
      <c r="L188" s="171">
        <v>4500</v>
      </c>
      <c r="M188" s="128" t="s">
        <v>2349</v>
      </c>
      <c r="N188" s="211" t="s">
        <v>1768</v>
      </c>
      <c r="O188" s="25" t="s">
        <v>1383</v>
      </c>
      <c r="P188" s="14" t="str">
        <f>HYPERLINK("https://www.facebook.com/opdquilicura.conmasganas","https://www.facebook.com/opdquilicura.conmasganas")</f>
        <v>https://www.facebook.com/opdquilicura.conmasganas</v>
      </c>
      <c r="Q188" s="173" t="s">
        <v>446</v>
      </c>
      <c r="R188" s="172" t="s">
        <v>453</v>
      </c>
      <c r="S188" s="173" t="s">
        <v>446</v>
      </c>
      <c r="T188" s="7"/>
    </row>
    <row r="189" spans="1:20" ht="45" customHeight="1">
      <c r="A189" s="14">
        <v>184</v>
      </c>
      <c r="B189" s="14">
        <v>13</v>
      </c>
      <c r="C189" s="213"/>
      <c r="D189" s="21">
        <v>1131691</v>
      </c>
      <c r="E189" s="170" t="s">
        <v>854</v>
      </c>
      <c r="F189" s="128" t="s">
        <v>864</v>
      </c>
      <c r="G189" s="128" t="s">
        <v>381</v>
      </c>
      <c r="H189" s="128" t="s">
        <v>1263</v>
      </c>
      <c r="I189" s="128" t="s">
        <v>399</v>
      </c>
      <c r="J189" s="128" t="s">
        <v>1612</v>
      </c>
      <c r="K189" s="128" t="s">
        <v>399</v>
      </c>
      <c r="L189" s="171">
        <v>7100</v>
      </c>
      <c r="M189" s="128" t="s">
        <v>1838</v>
      </c>
      <c r="N189" s="172" t="s">
        <v>1839</v>
      </c>
      <c r="O189" s="21" t="s">
        <v>1830</v>
      </c>
      <c r="P189" s="21" t="str">
        <f>HYPERLINK("https://www.facebook.com/opd.sanbernardo.7","https://www.facebook.com/opd.sanbernardo.7")</f>
        <v>https://www.facebook.com/opd.sanbernardo.7</v>
      </c>
      <c r="Q189" s="173" t="s">
        <v>447</v>
      </c>
      <c r="R189" s="172" t="s">
        <v>454</v>
      </c>
      <c r="S189" s="173" t="s">
        <v>447</v>
      </c>
      <c r="T189" s="7"/>
    </row>
    <row r="190" spans="1:20" ht="54" customHeight="1">
      <c r="A190" s="14">
        <v>185</v>
      </c>
      <c r="B190" s="14">
        <v>13</v>
      </c>
      <c r="C190" s="213"/>
      <c r="D190" s="21">
        <v>1131734</v>
      </c>
      <c r="E190" s="170" t="s">
        <v>787</v>
      </c>
      <c r="F190" s="128" t="s">
        <v>865</v>
      </c>
      <c r="G190" s="128" t="s">
        <v>647</v>
      </c>
      <c r="H190" s="128" t="s">
        <v>1740</v>
      </c>
      <c r="I190" s="128" t="s">
        <v>400</v>
      </c>
      <c r="J190" s="128" t="s">
        <v>416</v>
      </c>
      <c r="K190" s="128" t="s">
        <v>1615</v>
      </c>
      <c r="L190" s="171">
        <v>7616</v>
      </c>
      <c r="M190" s="128" t="s">
        <v>1742</v>
      </c>
      <c r="N190" s="172" t="s">
        <v>1741</v>
      </c>
      <c r="O190" s="21" t="s">
        <v>1384</v>
      </c>
      <c r="P190" s="21" t="str">
        <f>HYPERLINK("https://www.facebook.com/opd.penalolen","https://www.facebook.com/opd.penalolen")</f>
        <v>https://www.facebook.com/opd.penalolen</v>
      </c>
      <c r="Q190" s="173" t="s">
        <v>505</v>
      </c>
      <c r="R190" s="172" t="s">
        <v>455</v>
      </c>
      <c r="S190" s="173" t="s">
        <v>505</v>
      </c>
      <c r="T190" s="7"/>
    </row>
    <row r="191" spans="1:20" ht="51" customHeight="1">
      <c r="A191" s="14">
        <v>186</v>
      </c>
      <c r="B191" s="14">
        <v>13</v>
      </c>
      <c r="C191" s="213"/>
      <c r="D191" s="21">
        <v>1131771</v>
      </c>
      <c r="E191" s="170" t="s">
        <v>641</v>
      </c>
      <c r="F191" s="128" t="s">
        <v>866</v>
      </c>
      <c r="G191" s="128" t="s">
        <v>656</v>
      </c>
      <c r="H191" s="128" t="s">
        <v>2013</v>
      </c>
      <c r="I191" s="128" t="s">
        <v>401</v>
      </c>
      <c r="J191" s="128" t="s">
        <v>416</v>
      </c>
      <c r="K191" s="128" t="s">
        <v>401</v>
      </c>
      <c r="L191" s="171">
        <v>6116</v>
      </c>
      <c r="M191" s="174" t="s">
        <v>2014</v>
      </c>
      <c r="N191" s="172" t="s">
        <v>1253</v>
      </c>
      <c r="O191" s="21" t="s">
        <v>1409</v>
      </c>
      <c r="P191" s="14" t="str">
        <f>HYPERLINK("https://www.facebook.com/opd.lagranja","https://www.facebook.com/opd.lagranja")</f>
        <v>https://www.facebook.com/opd.lagranja</v>
      </c>
      <c r="Q191" s="173" t="s">
        <v>504</v>
      </c>
      <c r="R191" s="172" t="s">
        <v>456</v>
      </c>
      <c r="S191" s="173" t="s">
        <v>504</v>
      </c>
      <c r="T191" s="7"/>
    </row>
    <row r="192" spans="1:20" ht="60" customHeight="1">
      <c r="A192" s="14">
        <v>187</v>
      </c>
      <c r="B192" s="14">
        <v>13</v>
      </c>
      <c r="C192" s="213"/>
      <c r="D192" s="21">
        <v>1131749</v>
      </c>
      <c r="E192" s="170" t="s">
        <v>642</v>
      </c>
      <c r="F192" s="128" t="s">
        <v>880</v>
      </c>
      <c r="G192" s="128" t="s">
        <v>382</v>
      </c>
      <c r="H192" s="128" t="s">
        <v>847</v>
      </c>
      <c r="I192" s="128" t="s">
        <v>402</v>
      </c>
      <c r="J192" s="128" t="s">
        <v>416</v>
      </c>
      <c r="K192" s="128" t="s">
        <v>402</v>
      </c>
      <c r="L192" s="171">
        <v>8300</v>
      </c>
      <c r="M192" s="128" t="s">
        <v>2355</v>
      </c>
      <c r="N192" s="172" t="s">
        <v>1670</v>
      </c>
      <c r="O192" s="25" t="s">
        <v>1385</v>
      </c>
      <c r="P192" s="21" t="s">
        <v>542</v>
      </c>
      <c r="Q192" s="128" t="s">
        <v>2184</v>
      </c>
      <c r="R192" s="172" t="s">
        <v>2185</v>
      </c>
      <c r="S192" s="173" t="s">
        <v>2079</v>
      </c>
      <c r="T192" s="7"/>
    </row>
    <row r="193" spans="1:20" ht="60" customHeight="1">
      <c r="A193" s="14">
        <v>188</v>
      </c>
      <c r="B193" s="14">
        <v>13</v>
      </c>
      <c r="C193" s="213"/>
      <c r="D193" s="21">
        <v>1131686</v>
      </c>
      <c r="E193" s="170" t="s">
        <v>373</v>
      </c>
      <c r="F193" s="128" t="s">
        <v>867</v>
      </c>
      <c r="G193" s="128" t="s">
        <v>2400</v>
      </c>
      <c r="H193" s="128" t="s">
        <v>1265</v>
      </c>
      <c r="I193" s="128" t="s">
        <v>403</v>
      </c>
      <c r="J193" s="128" t="s">
        <v>416</v>
      </c>
      <c r="K193" s="128" t="s">
        <v>403</v>
      </c>
      <c r="L193" s="171">
        <v>7616</v>
      </c>
      <c r="M193" s="128">
        <v>226437638</v>
      </c>
      <c r="N193" s="172" t="s">
        <v>1841</v>
      </c>
      <c r="O193" s="25" t="s">
        <v>1386</v>
      </c>
      <c r="P193" s="21" t="str">
        <f>HYPERLINK("https://www.facebook.com/opd.pudahuel","https://www.facebook.com/opd.pudahuel")</f>
        <v>https://www.facebook.com/opd.pudahuel</v>
      </c>
      <c r="Q193" s="173" t="s">
        <v>503</v>
      </c>
      <c r="R193" s="172" t="s">
        <v>457</v>
      </c>
      <c r="S193" s="173" t="s">
        <v>503</v>
      </c>
      <c r="T193" s="9"/>
    </row>
    <row r="194" spans="1:20" ht="58.5" customHeight="1">
      <c r="A194" s="14">
        <v>189</v>
      </c>
      <c r="B194" s="14">
        <v>13</v>
      </c>
      <c r="C194" s="213"/>
      <c r="D194" s="21">
        <v>1131683</v>
      </c>
      <c r="E194" s="170" t="s">
        <v>643</v>
      </c>
      <c r="F194" s="128" t="s">
        <v>856</v>
      </c>
      <c r="G194" s="128" t="s">
        <v>383</v>
      </c>
      <c r="H194" s="128" t="s">
        <v>1264</v>
      </c>
      <c r="I194" s="128" t="s">
        <v>404</v>
      </c>
      <c r="J194" s="128" t="s">
        <v>416</v>
      </c>
      <c r="K194" s="128" t="s">
        <v>404</v>
      </c>
      <c r="L194" s="171">
        <v>7616</v>
      </c>
      <c r="M194" s="128" t="s">
        <v>1835</v>
      </c>
      <c r="N194" s="172" t="s">
        <v>1836</v>
      </c>
      <c r="O194" s="21" t="s">
        <v>1387</v>
      </c>
      <c r="P194" s="21" t="s">
        <v>1852</v>
      </c>
      <c r="Q194" s="173" t="s">
        <v>508</v>
      </c>
      <c r="R194" s="172" t="s">
        <v>458</v>
      </c>
      <c r="S194" s="173" t="s">
        <v>508</v>
      </c>
      <c r="T194" s="7"/>
    </row>
    <row r="195" spans="1:20" ht="48.75" customHeight="1">
      <c r="A195" s="14">
        <v>190</v>
      </c>
      <c r="B195" s="14">
        <v>13</v>
      </c>
      <c r="C195" s="213"/>
      <c r="D195" s="21">
        <v>1131440</v>
      </c>
      <c r="E195" s="170" t="s">
        <v>374</v>
      </c>
      <c r="F195" s="128" t="s">
        <v>857</v>
      </c>
      <c r="G195" s="208" t="s">
        <v>654</v>
      </c>
      <c r="H195" s="128" t="s">
        <v>1727</v>
      </c>
      <c r="I195" s="128" t="s">
        <v>405</v>
      </c>
      <c r="J195" s="128" t="s">
        <v>410</v>
      </c>
      <c r="K195" s="128" t="s">
        <v>405</v>
      </c>
      <c r="L195" s="171">
        <v>2000</v>
      </c>
      <c r="M195" s="89" t="s">
        <v>1728</v>
      </c>
      <c r="N195" s="29" t="s">
        <v>604</v>
      </c>
      <c r="O195" s="25" t="s">
        <v>1418</v>
      </c>
      <c r="P195" s="21" t="s">
        <v>1533</v>
      </c>
      <c r="Q195" s="173" t="s">
        <v>448</v>
      </c>
      <c r="R195" s="172" t="s">
        <v>2240</v>
      </c>
      <c r="S195" s="173" t="s">
        <v>448</v>
      </c>
      <c r="T195" s="7"/>
    </row>
    <row r="196" spans="1:20" ht="60" customHeight="1">
      <c r="A196" s="14">
        <v>191</v>
      </c>
      <c r="B196" s="14">
        <v>13</v>
      </c>
      <c r="C196" s="213"/>
      <c r="D196" s="21">
        <v>1131275</v>
      </c>
      <c r="E196" s="170" t="s">
        <v>375</v>
      </c>
      <c r="F196" s="128" t="s">
        <v>858</v>
      </c>
      <c r="G196" s="128" t="s">
        <v>384</v>
      </c>
      <c r="H196" s="128" t="s">
        <v>1743</v>
      </c>
      <c r="I196" s="128" t="s">
        <v>406</v>
      </c>
      <c r="J196" s="128" t="s">
        <v>416</v>
      </c>
      <c r="K196" s="128" t="s">
        <v>406</v>
      </c>
      <c r="L196" s="171">
        <v>4800</v>
      </c>
      <c r="M196" s="128" t="s">
        <v>1266</v>
      </c>
      <c r="N196" s="172" t="s">
        <v>1267</v>
      </c>
      <c r="O196" s="21" t="s">
        <v>1533</v>
      </c>
      <c r="P196" s="21" t="s">
        <v>1032</v>
      </c>
      <c r="Q196" s="173" t="s">
        <v>1773</v>
      </c>
      <c r="R196" s="172" t="s">
        <v>459</v>
      </c>
      <c r="S196" s="173" t="s">
        <v>1773</v>
      </c>
      <c r="T196" s="7"/>
    </row>
    <row r="197" spans="1:20" ht="33" customHeight="1">
      <c r="A197" s="14">
        <v>192</v>
      </c>
      <c r="B197" s="14">
        <v>13</v>
      </c>
      <c r="C197" s="213"/>
      <c r="D197" s="21">
        <v>1131021</v>
      </c>
      <c r="E197" s="170" t="s">
        <v>795</v>
      </c>
      <c r="F197" s="128" t="s">
        <v>868</v>
      </c>
      <c r="G197" s="128" t="s">
        <v>653</v>
      </c>
      <c r="H197" s="128" t="s">
        <v>1732</v>
      </c>
      <c r="I197" s="128" t="s">
        <v>407</v>
      </c>
      <c r="J197" s="128" t="s">
        <v>1616</v>
      </c>
      <c r="K197" s="128" t="s">
        <v>407</v>
      </c>
      <c r="L197" s="171">
        <v>3500</v>
      </c>
      <c r="M197" s="128">
        <v>28444223</v>
      </c>
      <c r="N197" s="172" t="s">
        <v>430</v>
      </c>
      <c r="O197" s="25" t="s">
        <v>1388</v>
      </c>
      <c r="P197" s="14" t="str">
        <f>HYPERLINK("https://www.facebook.com/opd.colina","https://www.facebook.com/opd.colina")</f>
        <v>https://www.facebook.com/opd.colina</v>
      </c>
      <c r="Q197" s="173" t="s">
        <v>512</v>
      </c>
      <c r="R197" s="172" t="s">
        <v>460</v>
      </c>
      <c r="S197" s="173" t="s">
        <v>512</v>
      </c>
      <c r="T197" s="7"/>
    </row>
    <row r="198" spans="1:20" ht="48.75" customHeight="1">
      <c r="A198" s="14">
        <v>193</v>
      </c>
      <c r="B198" s="14">
        <v>13</v>
      </c>
      <c r="C198" s="213"/>
      <c r="D198" s="21">
        <v>1131133</v>
      </c>
      <c r="E198" s="170" t="s">
        <v>796</v>
      </c>
      <c r="F198" s="128" t="s">
        <v>859</v>
      </c>
      <c r="G198" s="128" t="s">
        <v>648</v>
      </c>
      <c r="H198" s="128" t="s">
        <v>1268</v>
      </c>
      <c r="I198" s="128" t="s">
        <v>408</v>
      </c>
      <c r="J198" s="128" t="s">
        <v>416</v>
      </c>
      <c r="K198" s="128" t="s">
        <v>408</v>
      </c>
      <c r="L198" s="171">
        <v>4800</v>
      </c>
      <c r="M198" s="128" t="s">
        <v>1101</v>
      </c>
      <c r="N198" s="172" t="s">
        <v>431</v>
      </c>
      <c r="O198" s="21" t="s">
        <v>1389</v>
      </c>
      <c r="P198" s="14" t="str">
        <f>HYPERLINK("https://www.facebook.com/opd.estacioncentral","https://www.facebook.com/opd.estacioncentral")</f>
        <v>https://www.facebook.com/opd.estacioncentral</v>
      </c>
      <c r="Q198" s="173" t="s">
        <v>509</v>
      </c>
      <c r="R198" s="172" t="s">
        <v>461</v>
      </c>
      <c r="S198" s="173" t="s">
        <v>509</v>
      </c>
      <c r="T198" s="7"/>
    </row>
    <row r="199" spans="1:20" ht="45" customHeight="1">
      <c r="A199" s="14">
        <v>194</v>
      </c>
      <c r="B199" s="14">
        <v>13</v>
      </c>
      <c r="C199" s="213"/>
      <c r="D199" s="21">
        <v>1131449</v>
      </c>
      <c r="E199" s="170" t="s">
        <v>1046</v>
      </c>
      <c r="F199" s="128" t="s">
        <v>869</v>
      </c>
      <c r="G199" s="128" t="s">
        <v>649</v>
      </c>
      <c r="H199" s="128" t="s">
        <v>1273</v>
      </c>
      <c r="I199" s="128" t="s">
        <v>409</v>
      </c>
      <c r="J199" s="128" t="s">
        <v>416</v>
      </c>
      <c r="K199" s="128" t="s">
        <v>409</v>
      </c>
      <c r="L199" s="171">
        <v>4800</v>
      </c>
      <c r="M199" s="128">
        <v>223804196</v>
      </c>
      <c r="N199" s="200" t="s">
        <v>2279</v>
      </c>
      <c r="O199" s="21" t="s">
        <v>1725</v>
      </c>
      <c r="P199" s="25" t="s">
        <v>541</v>
      </c>
      <c r="Q199" s="173" t="s">
        <v>2080</v>
      </c>
      <c r="R199" s="172" t="s">
        <v>2204</v>
      </c>
      <c r="S199" s="173" t="s">
        <v>2080</v>
      </c>
      <c r="T199" s="7"/>
    </row>
    <row r="200" spans="1:20" ht="45.75" customHeight="1">
      <c r="A200" s="14">
        <v>195</v>
      </c>
      <c r="B200" s="14">
        <v>13</v>
      </c>
      <c r="C200" s="213"/>
      <c r="D200" s="21">
        <v>1131768</v>
      </c>
      <c r="E200" s="170" t="s">
        <v>2023</v>
      </c>
      <c r="F200" s="128" t="s">
        <v>2022</v>
      </c>
      <c r="G200" s="128" t="s">
        <v>2403</v>
      </c>
      <c r="H200" s="128" t="s">
        <v>1733</v>
      </c>
      <c r="I200" s="128" t="s">
        <v>443</v>
      </c>
      <c r="J200" s="128" t="s">
        <v>1616</v>
      </c>
      <c r="K200" s="128" t="s">
        <v>443</v>
      </c>
      <c r="L200" s="171">
        <v>4300</v>
      </c>
      <c r="M200" s="128">
        <v>228423508</v>
      </c>
      <c r="N200" s="172" t="s">
        <v>432</v>
      </c>
      <c r="O200" s="21" t="s">
        <v>1725</v>
      </c>
      <c r="P200" s="14" t="str">
        <f>HYPERLINK("https://www.facebook.com/abel.riquelme.7","https://www.facebook.com/abel.riquelme.7")</f>
        <v>https://www.facebook.com/abel.riquelme.7</v>
      </c>
      <c r="Q200" s="173" t="s">
        <v>516</v>
      </c>
      <c r="R200" s="172" t="s">
        <v>2026</v>
      </c>
      <c r="S200" s="173" t="s">
        <v>516</v>
      </c>
      <c r="T200" s="9"/>
    </row>
    <row r="201" spans="1:20" ht="30" customHeight="1">
      <c r="A201" s="14">
        <v>196</v>
      </c>
      <c r="B201" s="14">
        <v>13</v>
      </c>
      <c r="C201" s="213"/>
      <c r="D201" s="21">
        <v>1131130</v>
      </c>
      <c r="E201" s="170" t="s">
        <v>788</v>
      </c>
      <c r="F201" s="128" t="s">
        <v>870</v>
      </c>
      <c r="G201" s="128" t="s">
        <v>385</v>
      </c>
      <c r="H201" s="128" t="s">
        <v>655</v>
      </c>
      <c r="I201" s="128" t="s">
        <v>410</v>
      </c>
      <c r="J201" s="128" t="s">
        <v>410</v>
      </c>
      <c r="K201" s="128" t="s">
        <v>410</v>
      </c>
      <c r="L201" s="171">
        <v>4500</v>
      </c>
      <c r="M201" s="128" t="s">
        <v>2327</v>
      </c>
      <c r="N201" s="172" t="s">
        <v>433</v>
      </c>
      <c r="O201" s="21" t="s">
        <v>1533</v>
      </c>
      <c r="P201" s="87" t="s">
        <v>546</v>
      </c>
      <c r="Q201" s="173" t="s">
        <v>2103</v>
      </c>
      <c r="R201" s="13" t="s">
        <v>2214</v>
      </c>
      <c r="S201" s="173" t="s">
        <v>2103</v>
      </c>
      <c r="T201" s="9"/>
    </row>
    <row r="202" spans="1:20" ht="48.75" customHeight="1">
      <c r="A202" s="14">
        <v>197</v>
      </c>
      <c r="B202" s="14">
        <v>13</v>
      </c>
      <c r="C202" s="213"/>
      <c r="D202" s="21">
        <v>1131135</v>
      </c>
      <c r="E202" s="170" t="s">
        <v>830</v>
      </c>
      <c r="F202" s="128" t="s">
        <v>871</v>
      </c>
      <c r="G202" s="128" t="s">
        <v>2344</v>
      </c>
      <c r="H202" s="128" t="s">
        <v>1262</v>
      </c>
      <c r="I202" s="128" t="s">
        <v>411</v>
      </c>
      <c r="J202" s="128" t="s">
        <v>416</v>
      </c>
      <c r="K202" s="128" t="s">
        <v>411</v>
      </c>
      <c r="L202" s="171">
        <v>5100</v>
      </c>
      <c r="M202" s="128" t="s">
        <v>1748</v>
      </c>
      <c r="N202" s="172" t="s">
        <v>434</v>
      </c>
      <c r="O202" s="21" t="s">
        <v>1697</v>
      </c>
      <c r="P202" s="87" t="s">
        <v>1828</v>
      </c>
      <c r="Q202" s="128" t="s">
        <v>2081</v>
      </c>
      <c r="R202" s="13" t="s">
        <v>2214</v>
      </c>
      <c r="S202" s="128" t="s">
        <v>2081</v>
      </c>
      <c r="T202" s="9"/>
    </row>
    <row r="203" spans="1:20" ht="45" customHeight="1">
      <c r="A203" s="14">
        <v>198</v>
      </c>
      <c r="B203" s="14">
        <v>13</v>
      </c>
      <c r="C203" s="213"/>
      <c r="D203" s="21">
        <v>1131746</v>
      </c>
      <c r="E203" s="170" t="s">
        <v>1990</v>
      </c>
      <c r="F203" s="128" t="s">
        <v>872</v>
      </c>
      <c r="G203" s="128" t="s">
        <v>1745</v>
      </c>
      <c r="H203" s="128" t="s">
        <v>1746</v>
      </c>
      <c r="I203" s="128" t="s">
        <v>412</v>
      </c>
      <c r="J203" s="128" t="s">
        <v>416</v>
      </c>
      <c r="K203" s="128" t="s">
        <v>412</v>
      </c>
      <c r="L203" s="171">
        <v>6300</v>
      </c>
      <c r="M203" s="128" t="s">
        <v>1747</v>
      </c>
      <c r="N203" s="172" t="s">
        <v>435</v>
      </c>
      <c r="O203" s="21" t="s">
        <v>1390</v>
      </c>
      <c r="P203" s="21" t="str">
        <f>HYPERLINK("https://www.facebook.com/opd.loprado","https://www.facebook.com/opd.loprado")</f>
        <v>https://www.facebook.com/opd.loprado</v>
      </c>
      <c r="Q203" s="173" t="s">
        <v>2082</v>
      </c>
      <c r="R203" s="128" t="s">
        <v>2221</v>
      </c>
      <c r="S203" s="173" t="s">
        <v>2082</v>
      </c>
      <c r="T203" s="9"/>
    </row>
    <row r="204" spans="1:20" ht="52.15" customHeight="1">
      <c r="A204" s="14">
        <v>199</v>
      </c>
      <c r="B204" s="14">
        <v>13</v>
      </c>
      <c r="C204" s="213"/>
      <c r="D204" s="21">
        <v>1131127</v>
      </c>
      <c r="E204" s="170" t="s">
        <v>831</v>
      </c>
      <c r="F204" s="128" t="s">
        <v>873</v>
      </c>
      <c r="G204" s="128" t="s">
        <v>650</v>
      </c>
      <c r="H204" s="128" t="s">
        <v>1261</v>
      </c>
      <c r="I204" s="128" t="s">
        <v>413</v>
      </c>
      <c r="J204" s="128" t="s">
        <v>416</v>
      </c>
      <c r="K204" s="128" t="s">
        <v>413</v>
      </c>
      <c r="L204" s="171">
        <v>4500</v>
      </c>
      <c r="M204" s="128" t="s">
        <v>2348</v>
      </c>
      <c r="N204" s="172" t="s">
        <v>436</v>
      </c>
      <c r="O204" s="21" t="s">
        <v>1391</v>
      </c>
      <c r="P204" s="14" t="str">
        <f>HYPERLINK("https://www.facebook.com/opd.quintanormal?fref=ts","https://www.facebook.com/opd.quintanormal?fref=ts")</f>
        <v>https://www.facebook.com/opd.quintanormal?fref=ts</v>
      </c>
      <c r="Q204" s="173" t="s">
        <v>506</v>
      </c>
      <c r="R204" s="172" t="s">
        <v>2214</v>
      </c>
      <c r="S204" s="173" t="s">
        <v>506</v>
      </c>
      <c r="T204" s="7"/>
    </row>
    <row r="205" spans="1:20" ht="51.75" customHeight="1">
      <c r="A205" s="14">
        <v>200</v>
      </c>
      <c r="B205" s="14">
        <v>13</v>
      </c>
      <c r="C205" s="213"/>
      <c r="D205" s="21">
        <v>1130904</v>
      </c>
      <c r="E205" s="170" t="s">
        <v>376</v>
      </c>
      <c r="F205" s="128" t="s">
        <v>1430</v>
      </c>
      <c r="G205" s="128" t="s">
        <v>1429</v>
      </c>
      <c r="H205" s="128" t="s">
        <v>1668</v>
      </c>
      <c r="I205" s="128" t="s">
        <v>414</v>
      </c>
      <c r="J205" s="128" t="s">
        <v>414</v>
      </c>
      <c r="K205" s="128" t="s">
        <v>414</v>
      </c>
      <c r="L205" s="171">
        <v>4500</v>
      </c>
      <c r="M205" s="128">
        <v>228321748</v>
      </c>
      <c r="N205" s="172" t="s">
        <v>437</v>
      </c>
      <c r="O205" s="21" t="s">
        <v>1698</v>
      </c>
      <c r="P205" s="14" t="str">
        <f>HYPERLINK("https://www.facebook.com/opd.melipilla","https://www.facebook.com/opd.melipilla")</f>
        <v>https://www.facebook.com/opd.melipilla</v>
      </c>
      <c r="Q205" s="128" t="s">
        <v>2189</v>
      </c>
      <c r="R205" s="172" t="s">
        <v>2190</v>
      </c>
      <c r="S205" s="173" t="s">
        <v>2083</v>
      </c>
      <c r="T205" s="7"/>
    </row>
    <row r="206" spans="1:20" ht="45" customHeight="1">
      <c r="A206" s="14">
        <v>201</v>
      </c>
      <c r="B206" s="14">
        <v>13</v>
      </c>
      <c r="C206" s="213"/>
      <c r="D206" s="21">
        <v>1131684</v>
      </c>
      <c r="E206" s="170" t="s">
        <v>594</v>
      </c>
      <c r="F206" s="128" t="s">
        <v>874</v>
      </c>
      <c r="G206" s="128" t="s">
        <v>639</v>
      </c>
      <c r="H206" s="128" t="s">
        <v>1254</v>
      </c>
      <c r="I206" s="128" t="s">
        <v>415</v>
      </c>
      <c r="J206" s="128" t="s">
        <v>416</v>
      </c>
      <c r="K206" s="128" t="s">
        <v>415</v>
      </c>
      <c r="L206" s="171">
        <v>5000</v>
      </c>
      <c r="M206" s="128" t="s">
        <v>1837</v>
      </c>
      <c r="N206" s="172" t="s">
        <v>438</v>
      </c>
      <c r="O206" s="21" t="s">
        <v>1392</v>
      </c>
      <c r="P206" s="21" t="s">
        <v>1849</v>
      </c>
      <c r="Q206" s="128" t="s">
        <v>2187</v>
      </c>
      <c r="R206" s="172" t="s">
        <v>2188</v>
      </c>
      <c r="S206" s="173" t="s">
        <v>515</v>
      </c>
      <c r="T206" s="7"/>
    </row>
    <row r="207" spans="1:20" ht="63.75" customHeight="1">
      <c r="A207" s="14">
        <v>202</v>
      </c>
      <c r="B207" s="14">
        <v>13</v>
      </c>
      <c r="C207" s="213"/>
      <c r="D207" s="21">
        <v>1131292</v>
      </c>
      <c r="E207" s="170" t="s">
        <v>789</v>
      </c>
      <c r="F207" s="128" t="s">
        <v>645</v>
      </c>
      <c r="G207" s="128" t="s">
        <v>2258</v>
      </c>
      <c r="H207" s="128" t="s">
        <v>1751</v>
      </c>
      <c r="I207" s="128" t="s">
        <v>416</v>
      </c>
      <c r="J207" s="128" t="s">
        <v>416</v>
      </c>
      <c r="K207" s="128" t="s">
        <v>416</v>
      </c>
      <c r="L207" s="171">
        <v>3500</v>
      </c>
      <c r="M207" s="128" t="s">
        <v>1750</v>
      </c>
      <c r="N207" s="172" t="s">
        <v>439</v>
      </c>
      <c r="O207" s="21" t="s">
        <v>1393</v>
      </c>
      <c r="P207" s="21" t="s">
        <v>1031</v>
      </c>
      <c r="Q207" s="173" t="s">
        <v>2100</v>
      </c>
      <c r="R207" s="172" t="s">
        <v>2162</v>
      </c>
      <c r="S207" s="173" t="s">
        <v>2100</v>
      </c>
      <c r="T207" s="7"/>
    </row>
    <row r="208" spans="1:20" ht="41.25" customHeight="1">
      <c r="A208" s="14">
        <v>203</v>
      </c>
      <c r="B208" s="14">
        <v>13</v>
      </c>
      <c r="C208" s="213"/>
      <c r="D208" s="21">
        <v>1131454</v>
      </c>
      <c r="E208" s="170" t="s">
        <v>790</v>
      </c>
      <c r="F208" s="128" t="s">
        <v>989</v>
      </c>
      <c r="G208" s="128" t="s">
        <v>1081</v>
      </c>
      <c r="H208" s="128" t="s">
        <v>1082</v>
      </c>
      <c r="I208" s="128" t="s">
        <v>417</v>
      </c>
      <c r="J208" s="128" t="s">
        <v>416</v>
      </c>
      <c r="K208" s="128" t="s">
        <v>417</v>
      </c>
      <c r="L208" s="171">
        <v>3500</v>
      </c>
      <c r="M208" s="128" t="s">
        <v>1765</v>
      </c>
      <c r="N208" s="25" t="s">
        <v>1083</v>
      </c>
      <c r="O208" s="21" t="s">
        <v>1533</v>
      </c>
      <c r="P208" s="21" t="s">
        <v>1533</v>
      </c>
      <c r="Q208" s="173" t="s">
        <v>2101</v>
      </c>
      <c r="R208" s="172" t="s">
        <v>992</v>
      </c>
      <c r="S208" s="173" t="s">
        <v>2101</v>
      </c>
      <c r="T208" s="7"/>
    </row>
    <row r="209" spans="1:20" ht="45" customHeight="1">
      <c r="A209" s="14">
        <v>204</v>
      </c>
      <c r="B209" s="14">
        <v>13</v>
      </c>
      <c r="C209" s="213"/>
      <c r="D209" s="21">
        <v>1131748</v>
      </c>
      <c r="E209" s="170" t="s">
        <v>1622</v>
      </c>
      <c r="F209" s="128" t="s">
        <v>875</v>
      </c>
      <c r="G209" s="128" t="s">
        <v>386</v>
      </c>
      <c r="H209" s="128" t="s">
        <v>1257</v>
      </c>
      <c r="I209" s="128" t="s">
        <v>418</v>
      </c>
      <c r="J209" s="128" t="s">
        <v>416</v>
      </c>
      <c r="K209" s="128" t="s">
        <v>418</v>
      </c>
      <c r="L209" s="171">
        <v>6800</v>
      </c>
      <c r="M209" s="128" t="s">
        <v>598</v>
      </c>
      <c r="N209" s="172" t="s">
        <v>440</v>
      </c>
      <c r="O209" s="21" t="s">
        <v>1533</v>
      </c>
      <c r="P209" s="21" t="str">
        <f>HYPERLINK("https://www.facebook.com/opd.elbosque","https://www.facebook.com/opd.elbosque")</f>
        <v>https://www.facebook.com/opd.elbosque</v>
      </c>
      <c r="Q209" s="173" t="s">
        <v>510</v>
      </c>
      <c r="R209" s="172" t="s">
        <v>462</v>
      </c>
      <c r="S209" s="173" t="s">
        <v>510</v>
      </c>
      <c r="T209" s="7"/>
    </row>
    <row r="210" spans="1:20" ht="45" customHeight="1">
      <c r="A210" s="14">
        <v>205</v>
      </c>
      <c r="B210" s="14">
        <v>13</v>
      </c>
      <c r="C210" s="213"/>
      <c r="D210" s="21">
        <v>1131447</v>
      </c>
      <c r="E210" s="170" t="s">
        <v>986</v>
      </c>
      <c r="F210" s="128" t="s">
        <v>876</v>
      </c>
      <c r="G210" s="128" t="s">
        <v>2379</v>
      </c>
      <c r="H210" s="128" t="s">
        <v>638</v>
      </c>
      <c r="I210" s="128" t="s">
        <v>419</v>
      </c>
      <c r="J210" s="128" t="s">
        <v>416</v>
      </c>
      <c r="K210" s="128" t="s">
        <v>419</v>
      </c>
      <c r="L210" s="171">
        <v>6000</v>
      </c>
      <c r="M210" s="128" t="s">
        <v>2380</v>
      </c>
      <c r="N210" s="25" t="s">
        <v>1664</v>
      </c>
      <c r="O210" s="21" t="s">
        <v>1394</v>
      </c>
      <c r="P210" s="21" t="str">
        <f>HYPERLINK("https://www.facebook.com/opd.sanramon","https://www.facebook.com/opd.sanramon")</f>
        <v>https://www.facebook.com/opd.sanramon</v>
      </c>
      <c r="Q210" s="173" t="s">
        <v>501</v>
      </c>
      <c r="R210" s="172" t="s">
        <v>463</v>
      </c>
      <c r="S210" s="173" t="s">
        <v>501</v>
      </c>
      <c r="T210" s="7"/>
    </row>
    <row r="211" spans="1:20" ht="45" customHeight="1">
      <c r="A211" s="14">
        <v>206</v>
      </c>
      <c r="B211" s="14">
        <v>13</v>
      </c>
      <c r="C211" s="213"/>
      <c r="D211" s="21">
        <v>1131125</v>
      </c>
      <c r="E211" s="170" t="s">
        <v>591</v>
      </c>
      <c r="F211" s="128" t="s">
        <v>592</v>
      </c>
      <c r="G211" s="128" t="s">
        <v>1665</v>
      </c>
      <c r="H211" s="128" t="s">
        <v>884</v>
      </c>
      <c r="I211" s="128" t="s">
        <v>420</v>
      </c>
      <c r="J211" s="128" t="s">
        <v>416</v>
      </c>
      <c r="K211" s="128" t="s">
        <v>420</v>
      </c>
      <c r="L211" s="171">
        <v>4500</v>
      </c>
      <c r="M211" s="128" t="s">
        <v>1735</v>
      </c>
      <c r="N211" s="172" t="s">
        <v>1258</v>
      </c>
      <c r="O211" s="21" t="s">
        <v>1395</v>
      </c>
      <c r="P211" s="14" t="s">
        <v>547</v>
      </c>
      <c r="Q211" s="173" t="s">
        <v>2102</v>
      </c>
      <c r="R211" s="172" t="s">
        <v>2163</v>
      </c>
      <c r="S211" s="173" t="s">
        <v>2102</v>
      </c>
      <c r="T211" s="7"/>
    </row>
    <row r="212" spans="1:20" ht="30" customHeight="1">
      <c r="A212" s="14">
        <v>207</v>
      </c>
      <c r="B212" s="14">
        <v>13</v>
      </c>
      <c r="C212" s="213"/>
      <c r="D212" s="21">
        <v>1131770</v>
      </c>
      <c r="E212" s="170" t="s">
        <v>791</v>
      </c>
      <c r="F212" s="128" t="s">
        <v>877</v>
      </c>
      <c r="G212" s="128" t="s">
        <v>387</v>
      </c>
      <c r="H212" s="128" t="s">
        <v>883</v>
      </c>
      <c r="I212" s="128" t="s">
        <v>421</v>
      </c>
      <c r="J212" s="128" t="s">
        <v>1613</v>
      </c>
      <c r="K212" s="128" t="s">
        <v>421</v>
      </c>
      <c r="L212" s="171">
        <v>7916</v>
      </c>
      <c r="M212" s="128" t="s">
        <v>2306</v>
      </c>
      <c r="N212" s="115" t="s">
        <v>637</v>
      </c>
      <c r="O212" s="21" t="s">
        <v>1533</v>
      </c>
      <c r="P212" s="14" t="str">
        <f>HYPERLINK("https://www.facebook.com/jair.alavarezmadrid","https://www.facebook.com/jair.alavarezmadrid")</f>
        <v>https://www.facebook.com/jair.alavarezmadrid</v>
      </c>
      <c r="Q212" s="173" t="s">
        <v>502</v>
      </c>
      <c r="R212" s="172" t="s">
        <v>464</v>
      </c>
      <c r="S212" s="173" t="s">
        <v>502</v>
      </c>
      <c r="T212" s="7"/>
    </row>
    <row r="213" spans="1:20" ht="59.25" customHeight="1">
      <c r="A213" s="14">
        <v>208</v>
      </c>
      <c r="B213" s="14">
        <v>13</v>
      </c>
      <c r="C213" s="213"/>
      <c r="D213" s="21">
        <v>1131453</v>
      </c>
      <c r="E213" s="170" t="s">
        <v>644</v>
      </c>
      <c r="F213" s="128" t="s">
        <v>878</v>
      </c>
      <c r="G213" s="208" t="s">
        <v>1255</v>
      </c>
      <c r="H213" s="128" t="s">
        <v>1256</v>
      </c>
      <c r="I213" s="128" t="s">
        <v>422</v>
      </c>
      <c r="J213" s="128" t="s">
        <v>416</v>
      </c>
      <c r="K213" s="128" t="s">
        <v>422</v>
      </c>
      <c r="L213" s="171">
        <v>4500</v>
      </c>
      <c r="M213" s="128" t="s">
        <v>1752</v>
      </c>
      <c r="N213" s="172" t="s">
        <v>441</v>
      </c>
      <c r="O213" s="25" t="s">
        <v>1408</v>
      </c>
      <c r="P213" s="21" t="str">
        <f>HYPERLINK("https://www.facebook.com/opdindependencia","https://www.facebook.com/opdindependencia")</f>
        <v>https://www.facebook.com/opdindependencia</v>
      </c>
      <c r="Q213" s="173" t="s">
        <v>449</v>
      </c>
      <c r="R213" s="172" t="s">
        <v>465</v>
      </c>
      <c r="S213" s="173" t="s">
        <v>449</v>
      </c>
      <c r="T213" s="7"/>
    </row>
    <row r="214" spans="1:20" ht="46.5" customHeight="1">
      <c r="A214" s="14">
        <v>209</v>
      </c>
      <c r="B214" s="14">
        <v>13</v>
      </c>
      <c r="C214" s="213"/>
      <c r="D214" s="21">
        <v>1131450</v>
      </c>
      <c r="E214" s="170" t="s">
        <v>987</v>
      </c>
      <c r="F214" s="128" t="s">
        <v>593</v>
      </c>
      <c r="G214" s="128" t="s">
        <v>651</v>
      </c>
      <c r="H214" s="128" t="s">
        <v>882</v>
      </c>
      <c r="I214" s="128" t="s">
        <v>423</v>
      </c>
      <c r="J214" s="128" t="s">
        <v>416</v>
      </c>
      <c r="K214" s="128" t="s">
        <v>423</v>
      </c>
      <c r="L214" s="171">
        <v>2800</v>
      </c>
      <c r="M214" s="128" t="s">
        <v>1259</v>
      </c>
      <c r="N214" s="175" t="s">
        <v>652</v>
      </c>
      <c r="O214" s="21" t="s">
        <v>1396</v>
      </c>
      <c r="P214" s="21" t="str">
        <f>HYPERLINK("https://www.facebook.com/opd.huechuraba","https://www.facebook.com/opd.huechuraba")</f>
        <v>https://www.facebook.com/opd.huechuraba</v>
      </c>
      <c r="Q214" s="173" t="s">
        <v>450</v>
      </c>
      <c r="R214" s="21" t="s">
        <v>467</v>
      </c>
      <c r="S214" s="173" t="s">
        <v>450</v>
      </c>
      <c r="T214" s="7"/>
    </row>
    <row r="215" spans="1:20" ht="54" customHeight="1">
      <c r="A215" s="14">
        <v>210</v>
      </c>
      <c r="B215" s="14">
        <v>13</v>
      </c>
      <c r="C215" s="213"/>
      <c r="D215" s="21">
        <v>1131413</v>
      </c>
      <c r="E215" s="170" t="s">
        <v>602</v>
      </c>
      <c r="F215" s="128" t="s">
        <v>603</v>
      </c>
      <c r="G215" s="208" t="s">
        <v>388</v>
      </c>
      <c r="H215" s="128" t="s">
        <v>881</v>
      </c>
      <c r="I215" s="128" t="s">
        <v>424</v>
      </c>
      <c r="J215" s="128" t="s">
        <v>1612</v>
      </c>
      <c r="K215" s="128" t="s">
        <v>1617</v>
      </c>
      <c r="L215" s="171">
        <v>3000</v>
      </c>
      <c r="M215" s="128" t="s">
        <v>1731</v>
      </c>
      <c r="N215" s="172" t="s">
        <v>442</v>
      </c>
      <c r="O215" s="21" t="s">
        <v>1533</v>
      </c>
      <c r="P215" s="21" t="s">
        <v>1465</v>
      </c>
      <c r="Q215" s="173" t="s">
        <v>507</v>
      </c>
      <c r="R215" s="21" t="s">
        <v>466</v>
      </c>
      <c r="S215" s="173" t="s">
        <v>507</v>
      </c>
      <c r="T215" s="7"/>
    </row>
    <row r="216" spans="1:20" s="3" customFormat="1" ht="40.5" customHeight="1">
      <c r="A216" s="14">
        <v>211</v>
      </c>
      <c r="B216" s="14">
        <v>13</v>
      </c>
      <c r="C216" s="213"/>
      <c r="D216" s="21">
        <v>1131430</v>
      </c>
      <c r="E216" s="170" t="s">
        <v>608</v>
      </c>
      <c r="F216" s="128" t="s">
        <v>609</v>
      </c>
      <c r="G216" s="208"/>
      <c r="H216" s="128" t="s">
        <v>1753</v>
      </c>
      <c r="I216" s="128" t="s">
        <v>613</v>
      </c>
      <c r="J216" s="128" t="s">
        <v>1612</v>
      </c>
      <c r="K216" s="128" t="s">
        <v>613</v>
      </c>
      <c r="L216" s="171">
        <v>3000</v>
      </c>
      <c r="M216" s="128" t="s">
        <v>1754</v>
      </c>
      <c r="N216" s="25" t="s">
        <v>1660</v>
      </c>
      <c r="O216" s="21" t="s">
        <v>1504</v>
      </c>
      <c r="P216" s="21" t="s">
        <v>1466</v>
      </c>
      <c r="Q216" s="128" t="s">
        <v>2084</v>
      </c>
      <c r="R216" s="13" t="s">
        <v>2214</v>
      </c>
      <c r="S216" s="128" t="s">
        <v>2084</v>
      </c>
      <c r="T216" s="7"/>
    </row>
    <row r="217" spans="1:20" s="3" customFormat="1" ht="45" customHeight="1">
      <c r="A217" s="14">
        <v>212</v>
      </c>
      <c r="B217" s="14">
        <v>13</v>
      </c>
      <c r="C217" s="213"/>
      <c r="D217" s="21">
        <v>1131443</v>
      </c>
      <c r="E217" s="170" t="s">
        <v>708</v>
      </c>
      <c r="F217" s="128" t="s">
        <v>715</v>
      </c>
      <c r="G217" s="128" t="s">
        <v>1666</v>
      </c>
      <c r="H217" s="128" t="s">
        <v>1755</v>
      </c>
      <c r="I217" s="128" t="s">
        <v>722</v>
      </c>
      <c r="J217" s="128" t="s">
        <v>1613</v>
      </c>
      <c r="K217" s="128" t="s">
        <v>722</v>
      </c>
      <c r="L217" s="171">
        <v>2000</v>
      </c>
      <c r="M217" s="128" t="s">
        <v>1756</v>
      </c>
      <c r="N217" s="25" t="s">
        <v>1757</v>
      </c>
      <c r="O217" s="21" t="s">
        <v>1874</v>
      </c>
      <c r="P217" s="21" t="s">
        <v>1467</v>
      </c>
      <c r="Q217" s="128" t="s">
        <v>729</v>
      </c>
      <c r="R217" s="25" t="s">
        <v>2165</v>
      </c>
      <c r="S217" s="128" t="s">
        <v>729</v>
      </c>
      <c r="T217" s="7"/>
    </row>
    <row r="218" spans="1:20" s="3" customFormat="1" ht="45" customHeight="1">
      <c r="A218" s="14">
        <v>213</v>
      </c>
      <c r="B218" s="14">
        <v>13</v>
      </c>
      <c r="C218" s="213"/>
      <c r="D218" s="21">
        <v>1131438</v>
      </c>
      <c r="E218" s="170" t="s">
        <v>709</v>
      </c>
      <c r="F218" s="128" t="s">
        <v>716</v>
      </c>
      <c r="G218" s="128" t="s">
        <v>2353</v>
      </c>
      <c r="H218" s="128" t="s">
        <v>1271</v>
      </c>
      <c r="I218" s="128" t="s">
        <v>723</v>
      </c>
      <c r="J218" s="128" t="s">
        <v>416</v>
      </c>
      <c r="K218" s="128" t="s">
        <v>723</v>
      </c>
      <c r="L218" s="171">
        <v>2000</v>
      </c>
      <c r="M218" s="128" t="s">
        <v>2354</v>
      </c>
      <c r="N218" s="25" t="s">
        <v>1834</v>
      </c>
      <c r="O218" s="21" t="s">
        <v>1533</v>
      </c>
      <c r="P218" s="21" t="s">
        <v>1468</v>
      </c>
      <c r="Q218" s="128" t="s">
        <v>2085</v>
      </c>
      <c r="R218" s="42" t="s">
        <v>2214</v>
      </c>
      <c r="S218" s="128" t="s">
        <v>2085</v>
      </c>
      <c r="T218" s="7"/>
    </row>
    <row r="219" spans="1:20" s="3" customFormat="1" ht="39" customHeight="1">
      <c r="A219" s="14">
        <v>214</v>
      </c>
      <c r="B219" s="14">
        <v>13</v>
      </c>
      <c r="C219" s="213"/>
      <c r="D219" s="21">
        <v>1131444</v>
      </c>
      <c r="E219" s="170" t="s">
        <v>710</v>
      </c>
      <c r="F219" s="128" t="s">
        <v>717</v>
      </c>
      <c r="G219" s="128" t="s">
        <v>2337</v>
      </c>
      <c r="H219" s="128" t="s">
        <v>1251</v>
      </c>
      <c r="I219" s="128" t="s">
        <v>724</v>
      </c>
      <c r="J219" s="128" t="s">
        <v>416</v>
      </c>
      <c r="K219" s="128" t="s">
        <v>724</v>
      </c>
      <c r="L219" s="171">
        <v>2800</v>
      </c>
      <c r="M219" s="128" t="s">
        <v>2338</v>
      </c>
      <c r="N219" s="25" t="s">
        <v>1252</v>
      </c>
      <c r="O219" s="21" t="s">
        <v>2018</v>
      </c>
      <c r="P219" s="21" t="s">
        <v>1533</v>
      </c>
      <c r="Q219" s="128" t="s">
        <v>2086</v>
      </c>
      <c r="R219" s="25" t="s">
        <v>2214</v>
      </c>
      <c r="S219" s="128" t="s">
        <v>2086</v>
      </c>
      <c r="T219" s="7"/>
    </row>
    <row r="220" spans="1:20" s="3" customFormat="1" ht="41.25" customHeight="1">
      <c r="A220" s="14">
        <v>215</v>
      </c>
      <c r="B220" s="14">
        <v>13</v>
      </c>
      <c r="C220" s="213"/>
      <c r="D220" s="21">
        <v>1131431</v>
      </c>
      <c r="E220" s="170" t="s">
        <v>711</v>
      </c>
      <c r="F220" s="128" t="s">
        <v>718</v>
      </c>
      <c r="G220" s="128" t="s">
        <v>824</v>
      </c>
      <c r="H220" s="128" t="s">
        <v>849</v>
      </c>
      <c r="I220" s="128" t="s">
        <v>725</v>
      </c>
      <c r="J220" s="128" t="s">
        <v>410</v>
      </c>
      <c r="K220" s="128" t="s">
        <v>725</v>
      </c>
      <c r="L220" s="171">
        <v>3200</v>
      </c>
      <c r="M220" s="128" t="s">
        <v>1758</v>
      </c>
      <c r="N220" s="25" t="s">
        <v>1759</v>
      </c>
      <c r="O220" s="21" t="s">
        <v>1829</v>
      </c>
      <c r="P220" s="21" t="s">
        <v>1469</v>
      </c>
      <c r="Q220" s="128" t="s">
        <v>730</v>
      </c>
      <c r="R220" s="25" t="s">
        <v>825</v>
      </c>
      <c r="S220" s="128" t="s">
        <v>730</v>
      </c>
      <c r="T220" s="7"/>
    </row>
    <row r="221" spans="1:20" s="3" customFormat="1" ht="48" customHeight="1">
      <c r="A221" s="14">
        <v>216</v>
      </c>
      <c r="B221" s="14">
        <v>13</v>
      </c>
      <c r="C221" s="213"/>
      <c r="D221" s="21">
        <v>1131437</v>
      </c>
      <c r="E221" s="170" t="s">
        <v>712</v>
      </c>
      <c r="F221" s="128" t="s">
        <v>719</v>
      </c>
      <c r="G221" s="128" t="s">
        <v>1661</v>
      </c>
      <c r="H221" s="128" t="s">
        <v>848</v>
      </c>
      <c r="I221" s="128" t="s">
        <v>726</v>
      </c>
      <c r="J221" s="128" t="s">
        <v>416</v>
      </c>
      <c r="K221" s="128" t="s">
        <v>726</v>
      </c>
      <c r="L221" s="171">
        <v>3500</v>
      </c>
      <c r="M221" s="128" t="s">
        <v>2371</v>
      </c>
      <c r="N221" s="25" t="s">
        <v>826</v>
      </c>
      <c r="O221" s="21" t="s">
        <v>1397</v>
      </c>
      <c r="P221" s="21" t="s">
        <v>1029</v>
      </c>
      <c r="Q221" s="128" t="s">
        <v>731</v>
      </c>
      <c r="R221" s="25" t="s">
        <v>827</v>
      </c>
      <c r="S221" s="128" t="s">
        <v>731</v>
      </c>
      <c r="T221" s="7"/>
    </row>
    <row r="222" spans="1:20" s="3" customFormat="1" ht="38.25" customHeight="1">
      <c r="A222" s="14">
        <v>217</v>
      </c>
      <c r="B222" s="14">
        <v>13</v>
      </c>
      <c r="C222" s="213"/>
      <c r="D222" s="21">
        <v>1131435</v>
      </c>
      <c r="E222" s="170" t="s">
        <v>713</v>
      </c>
      <c r="F222" s="128" t="s">
        <v>720</v>
      </c>
      <c r="G222" s="128" t="s">
        <v>2024</v>
      </c>
      <c r="H222" s="128" t="s">
        <v>850</v>
      </c>
      <c r="I222" s="128" t="s">
        <v>727</v>
      </c>
      <c r="J222" s="128" t="s">
        <v>410</v>
      </c>
      <c r="K222" s="128" t="s">
        <v>727</v>
      </c>
      <c r="L222" s="171">
        <v>3500</v>
      </c>
      <c r="M222" s="128">
        <v>228116467</v>
      </c>
      <c r="N222" s="25" t="s">
        <v>1119</v>
      </c>
      <c r="O222" s="21" t="s">
        <v>1402</v>
      </c>
      <c r="P222" s="21" t="s">
        <v>1028</v>
      </c>
      <c r="Q222" s="128" t="s">
        <v>2087</v>
      </c>
      <c r="R222" s="25" t="s">
        <v>828</v>
      </c>
      <c r="S222" s="128" t="s">
        <v>2087</v>
      </c>
      <c r="T222" s="7"/>
    </row>
    <row r="223" spans="1:20" s="3" customFormat="1" ht="45" customHeight="1">
      <c r="A223" s="14">
        <v>218</v>
      </c>
      <c r="B223" s="14">
        <v>13</v>
      </c>
      <c r="C223" s="213"/>
      <c r="D223" s="21">
        <v>1131436</v>
      </c>
      <c r="E223" s="170" t="s">
        <v>714</v>
      </c>
      <c r="F223" s="128" t="s">
        <v>721</v>
      </c>
      <c r="G223" s="128" t="s">
        <v>1760</v>
      </c>
      <c r="H223" s="128" t="s">
        <v>1658</v>
      </c>
      <c r="I223" s="128" t="s">
        <v>728</v>
      </c>
      <c r="J223" s="128" t="s">
        <v>414</v>
      </c>
      <c r="K223" s="128" t="s">
        <v>728</v>
      </c>
      <c r="L223" s="171">
        <v>2500</v>
      </c>
      <c r="M223" s="128" t="s">
        <v>2332</v>
      </c>
      <c r="N223" s="25" t="s">
        <v>829</v>
      </c>
      <c r="O223" s="21" t="s">
        <v>1398</v>
      </c>
      <c r="P223" s="21" t="s">
        <v>1030</v>
      </c>
      <c r="Q223" s="128" t="s">
        <v>2097</v>
      </c>
      <c r="R223" s="25" t="s">
        <v>2214</v>
      </c>
      <c r="S223" s="128" t="s">
        <v>2097</v>
      </c>
      <c r="T223" s="7"/>
    </row>
    <row r="224" spans="1:20" s="3" customFormat="1" ht="42" customHeight="1">
      <c r="A224" s="14">
        <v>219</v>
      </c>
      <c r="B224" s="14">
        <v>13</v>
      </c>
      <c r="C224" s="213"/>
      <c r="D224" s="21">
        <v>1131525</v>
      </c>
      <c r="E224" s="170" t="s">
        <v>1048</v>
      </c>
      <c r="F224" s="128" t="s">
        <v>1049</v>
      </c>
      <c r="G224" s="128" t="s">
        <v>1667</v>
      </c>
      <c r="H224" s="128" t="s">
        <v>1761</v>
      </c>
      <c r="I224" s="128" t="s">
        <v>1050</v>
      </c>
      <c r="J224" s="128" t="s">
        <v>416</v>
      </c>
      <c r="K224" s="128" t="s">
        <v>1050</v>
      </c>
      <c r="L224" s="171">
        <v>3500</v>
      </c>
      <c r="M224" s="128" t="s">
        <v>1260</v>
      </c>
      <c r="N224" s="25" t="s">
        <v>1762</v>
      </c>
      <c r="O224" s="21" t="s">
        <v>1533</v>
      </c>
      <c r="P224" s="21" t="s">
        <v>1533</v>
      </c>
      <c r="Q224" s="128" t="s">
        <v>2095</v>
      </c>
      <c r="R224" s="25" t="s">
        <v>1067</v>
      </c>
      <c r="S224" s="128" t="s">
        <v>2095</v>
      </c>
      <c r="T224" s="7"/>
    </row>
    <row r="225" spans="1:20" s="3" customFormat="1" ht="42" customHeight="1">
      <c r="A225" s="14">
        <v>220</v>
      </c>
      <c r="B225" s="14">
        <v>13</v>
      </c>
      <c r="C225" s="213"/>
      <c r="D225" s="21">
        <v>1134733</v>
      </c>
      <c r="E225" s="170" t="s">
        <v>1968</v>
      </c>
      <c r="F225" s="128" t="s">
        <v>2318</v>
      </c>
      <c r="G225" s="208" t="s">
        <v>1967</v>
      </c>
      <c r="H225" s="128" t="s">
        <v>1965</v>
      </c>
      <c r="I225" s="128" t="s">
        <v>1964</v>
      </c>
      <c r="J225" s="128" t="s">
        <v>414</v>
      </c>
      <c r="K225" s="128" t="s">
        <v>1964</v>
      </c>
      <c r="L225" s="171">
        <v>2000</v>
      </c>
      <c r="M225" s="128">
        <v>228323997</v>
      </c>
      <c r="N225" s="25" t="s">
        <v>1966</v>
      </c>
      <c r="O225" s="21" t="s">
        <v>1533</v>
      </c>
      <c r="P225" s="21" t="s">
        <v>1533</v>
      </c>
      <c r="Q225" s="128" t="s">
        <v>2098</v>
      </c>
      <c r="R225" s="13" t="s">
        <v>2214</v>
      </c>
      <c r="S225" s="128" t="s">
        <v>2098</v>
      </c>
      <c r="T225" s="7"/>
    </row>
    <row r="226" spans="1:20" s="3" customFormat="1" ht="60" customHeight="1">
      <c r="A226" s="14">
        <v>221</v>
      </c>
      <c r="B226" s="14">
        <v>13</v>
      </c>
      <c r="C226" s="213"/>
      <c r="D226" s="21">
        <v>1131448</v>
      </c>
      <c r="E226" s="170" t="s">
        <v>1047</v>
      </c>
      <c r="F226" s="128" t="s">
        <v>943</v>
      </c>
      <c r="G226" s="128" t="s">
        <v>1269</v>
      </c>
      <c r="H226" s="128" t="s">
        <v>1022</v>
      </c>
      <c r="I226" s="128" t="s">
        <v>944</v>
      </c>
      <c r="J226" s="128" t="s">
        <v>414</v>
      </c>
      <c r="K226" s="128" t="s">
        <v>944</v>
      </c>
      <c r="L226" s="171">
        <v>2500</v>
      </c>
      <c r="M226" s="128" t="s">
        <v>1763</v>
      </c>
      <c r="N226" s="25" t="s">
        <v>1764</v>
      </c>
      <c r="O226" s="21" t="s">
        <v>1984</v>
      </c>
      <c r="P226" s="21" t="s">
        <v>1470</v>
      </c>
      <c r="Q226" s="128" t="s">
        <v>2096</v>
      </c>
      <c r="R226" s="25" t="s">
        <v>2205</v>
      </c>
      <c r="S226" s="128" t="s">
        <v>2096</v>
      </c>
      <c r="T226" s="7"/>
    </row>
    <row r="227" spans="1:20" s="3" customFormat="1" ht="60" customHeight="1">
      <c r="A227" s="14">
        <v>222</v>
      </c>
      <c r="B227" s="14">
        <v>13</v>
      </c>
      <c r="C227" s="213"/>
      <c r="D227" s="21">
        <v>131526</v>
      </c>
      <c r="E227" s="170" t="s">
        <v>1121</v>
      </c>
      <c r="F227" s="128" t="s">
        <v>1122</v>
      </c>
      <c r="G227" s="128" t="s">
        <v>2389</v>
      </c>
      <c r="H227" s="128" t="s">
        <v>1659</v>
      </c>
      <c r="I227" s="128" t="s">
        <v>1123</v>
      </c>
      <c r="J227" s="128" t="s">
        <v>1616</v>
      </c>
      <c r="K227" s="128" t="s">
        <v>1123</v>
      </c>
      <c r="L227" s="171">
        <v>2500</v>
      </c>
      <c r="M227" s="128" t="s">
        <v>2390</v>
      </c>
      <c r="N227" s="25" t="s">
        <v>2391</v>
      </c>
      <c r="O227" s="21" t="s">
        <v>1537</v>
      </c>
      <c r="P227" s="21" t="s">
        <v>1471</v>
      </c>
      <c r="Q227" s="128" t="s">
        <v>2099</v>
      </c>
      <c r="R227" s="25" t="s">
        <v>2161</v>
      </c>
      <c r="S227" s="128" t="s">
        <v>2099</v>
      </c>
      <c r="T227" s="7"/>
    </row>
    <row r="228" spans="1:20" s="3" customFormat="1" ht="60" customHeight="1">
      <c r="A228" s="14">
        <v>223</v>
      </c>
      <c r="B228" s="30">
        <v>13</v>
      </c>
      <c r="C228" s="213"/>
      <c r="D228" s="43">
        <v>1131772</v>
      </c>
      <c r="E228" s="176" t="s">
        <v>2016</v>
      </c>
      <c r="F228" s="177" t="s">
        <v>871</v>
      </c>
      <c r="G228" s="177" t="s">
        <v>2019</v>
      </c>
      <c r="H228" s="177" t="s">
        <v>2017</v>
      </c>
      <c r="I228" s="177" t="s">
        <v>411</v>
      </c>
      <c r="J228" s="177" t="s">
        <v>416</v>
      </c>
      <c r="K228" s="177" t="s">
        <v>411</v>
      </c>
      <c r="L228" s="178">
        <v>3500</v>
      </c>
      <c r="M228" s="177" t="s">
        <v>2020</v>
      </c>
      <c r="N228" s="46" t="s">
        <v>2021</v>
      </c>
      <c r="O228" s="43" t="s">
        <v>2212</v>
      </c>
      <c r="P228" s="43" t="s">
        <v>2211</v>
      </c>
      <c r="Q228" s="177" t="s">
        <v>2081</v>
      </c>
      <c r="R228" s="13" t="s">
        <v>2214</v>
      </c>
      <c r="S228" s="177" t="s">
        <v>2081</v>
      </c>
      <c r="T228" s="7"/>
    </row>
    <row r="229" spans="1:20" s="3" customFormat="1" ht="60" customHeight="1">
      <c r="A229" s="31">
        <v>224</v>
      </c>
      <c r="B229" s="31">
        <v>13</v>
      </c>
      <c r="C229" s="214"/>
      <c r="D229" s="34">
        <v>1131652</v>
      </c>
      <c r="E229" s="179" t="s">
        <v>1420</v>
      </c>
      <c r="F229" s="180" t="s">
        <v>768</v>
      </c>
      <c r="G229" s="209" t="s">
        <v>2285</v>
      </c>
      <c r="H229" s="180" t="s">
        <v>1422</v>
      </c>
      <c r="I229" s="180" t="s">
        <v>398</v>
      </c>
      <c r="J229" s="180" t="s">
        <v>416</v>
      </c>
      <c r="K229" s="180" t="s">
        <v>398</v>
      </c>
      <c r="L229" s="181">
        <v>3000</v>
      </c>
      <c r="M229" s="180">
        <v>23666730</v>
      </c>
      <c r="N229" s="36" t="s">
        <v>1423</v>
      </c>
      <c r="O229" s="34" t="s">
        <v>1536</v>
      </c>
      <c r="P229" s="34" t="s">
        <v>1721</v>
      </c>
      <c r="Q229" s="182" t="s">
        <v>446</v>
      </c>
      <c r="R229" s="183" t="s">
        <v>453</v>
      </c>
      <c r="S229" s="182" t="s">
        <v>446</v>
      </c>
      <c r="T229" s="7"/>
    </row>
    <row r="230" spans="1:20" ht="45" customHeight="1">
      <c r="A230" s="96">
        <v>225</v>
      </c>
      <c r="B230" s="60">
        <v>14</v>
      </c>
      <c r="C230" s="213" t="s">
        <v>1545</v>
      </c>
      <c r="D230" s="53">
        <v>1140023</v>
      </c>
      <c r="E230" s="157" t="s">
        <v>468</v>
      </c>
      <c r="F230" s="55" t="s">
        <v>469</v>
      </c>
      <c r="G230" s="53" t="s">
        <v>2252</v>
      </c>
      <c r="H230" s="55" t="s">
        <v>1217</v>
      </c>
      <c r="I230" s="55" t="s">
        <v>470</v>
      </c>
      <c r="J230" s="53" t="s">
        <v>470</v>
      </c>
      <c r="K230" s="53" t="s">
        <v>470</v>
      </c>
      <c r="L230" s="56">
        <v>4000</v>
      </c>
      <c r="M230" s="55" t="s">
        <v>590</v>
      </c>
      <c r="N230" s="184" t="s">
        <v>1218</v>
      </c>
      <c r="O230" s="58" t="s">
        <v>1517</v>
      </c>
      <c r="P230" s="53" t="str">
        <f>HYPERLINK("https://www.facebook.com/valdivia.opd","https://www.facebook.com/valdivia.opd")</f>
        <v>https://www.facebook.com/valdivia.opd</v>
      </c>
      <c r="Q230" s="185" t="s">
        <v>519</v>
      </c>
      <c r="R230" s="186" t="s">
        <v>520</v>
      </c>
      <c r="S230" s="187" t="s">
        <v>495</v>
      </c>
      <c r="T230" s="7"/>
    </row>
    <row r="231" spans="1:20" s="3" customFormat="1" ht="31.5" customHeight="1">
      <c r="A231" s="14">
        <v>226</v>
      </c>
      <c r="B231" s="14">
        <v>14</v>
      </c>
      <c r="C231" s="213"/>
      <c r="D231" s="21">
        <v>1140080</v>
      </c>
      <c r="E231" s="188" t="s">
        <v>901</v>
      </c>
      <c r="F231" s="21" t="s">
        <v>945</v>
      </c>
      <c r="G231" s="21" t="s">
        <v>2254</v>
      </c>
      <c r="H231" s="21" t="s">
        <v>1216</v>
      </c>
      <c r="I231" s="21" t="s">
        <v>948</v>
      </c>
      <c r="J231" s="21" t="s">
        <v>1618</v>
      </c>
      <c r="K231" s="21" t="s">
        <v>948</v>
      </c>
      <c r="L231" s="28">
        <v>3000</v>
      </c>
      <c r="M231" s="73">
        <v>42340839</v>
      </c>
      <c r="N231" s="199" t="s">
        <v>2255</v>
      </c>
      <c r="O231" s="25" t="s">
        <v>1399</v>
      </c>
      <c r="P231" s="21" t="s">
        <v>1472</v>
      </c>
      <c r="Q231" s="145" t="s">
        <v>2088</v>
      </c>
      <c r="R231" s="13" t="s">
        <v>2214</v>
      </c>
      <c r="S231" s="145" t="s">
        <v>2088</v>
      </c>
      <c r="T231" s="7"/>
    </row>
    <row r="232" spans="1:20" s="3" customFormat="1" ht="34.5" customHeight="1">
      <c r="A232" s="14">
        <v>227</v>
      </c>
      <c r="B232" s="14">
        <v>14</v>
      </c>
      <c r="C232" s="213"/>
      <c r="D232" s="21">
        <v>1140082</v>
      </c>
      <c r="E232" s="113" t="s">
        <v>968</v>
      </c>
      <c r="F232" s="21" t="s">
        <v>946</v>
      </c>
      <c r="G232" s="21" t="s">
        <v>1212</v>
      </c>
      <c r="H232" s="21" t="s">
        <v>1051</v>
      </c>
      <c r="I232" s="21" t="s">
        <v>949</v>
      </c>
      <c r="J232" s="21" t="s">
        <v>1618</v>
      </c>
      <c r="K232" s="21" t="s">
        <v>949</v>
      </c>
      <c r="L232" s="28">
        <v>3000</v>
      </c>
      <c r="M232" s="21">
        <v>50122910</v>
      </c>
      <c r="N232" s="25" t="s">
        <v>1213</v>
      </c>
      <c r="O232" s="25" t="s">
        <v>1400</v>
      </c>
      <c r="P232" s="21" t="s">
        <v>1473</v>
      </c>
      <c r="Q232" s="145" t="s">
        <v>2089</v>
      </c>
      <c r="R232" s="13" t="s">
        <v>2216</v>
      </c>
      <c r="S232" s="145" t="s">
        <v>2089</v>
      </c>
      <c r="T232" s="7"/>
    </row>
    <row r="233" spans="1:20" s="3" customFormat="1" ht="37.5" customHeight="1">
      <c r="A233" s="14">
        <v>228</v>
      </c>
      <c r="B233" s="14">
        <v>14</v>
      </c>
      <c r="C233" s="213"/>
      <c r="D233" s="21">
        <v>1140081</v>
      </c>
      <c r="E233" s="113" t="s">
        <v>902</v>
      </c>
      <c r="F233" s="21" t="s">
        <v>947</v>
      </c>
      <c r="G233" s="21" t="s">
        <v>1035</v>
      </c>
      <c r="H233" s="21" t="s">
        <v>1036</v>
      </c>
      <c r="I233" s="21" t="s">
        <v>950</v>
      </c>
      <c r="J233" s="21" t="s">
        <v>470</v>
      </c>
      <c r="K233" s="21" t="s">
        <v>950</v>
      </c>
      <c r="L233" s="28">
        <v>3000</v>
      </c>
      <c r="M233" s="21" t="s">
        <v>1214</v>
      </c>
      <c r="N233" s="25" t="s">
        <v>1215</v>
      </c>
      <c r="O233" s="25" t="s">
        <v>1531</v>
      </c>
      <c r="P233" s="21" t="s">
        <v>1474</v>
      </c>
      <c r="Q233" s="145" t="s">
        <v>2090</v>
      </c>
      <c r="R233" s="13" t="s">
        <v>1027</v>
      </c>
      <c r="S233" s="145" t="s">
        <v>2090</v>
      </c>
      <c r="T233" s="7"/>
    </row>
    <row r="234" spans="1:20" s="3" customFormat="1" ht="37.5" customHeight="1">
      <c r="A234" s="14">
        <v>229</v>
      </c>
      <c r="B234" s="14">
        <v>14</v>
      </c>
      <c r="C234" s="213"/>
      <c r="D234" s="43">
        <v>1140112</v>
      </c>
      <c r="E234" s="189" t="s">
        <v>1910</v>
      </c>
      <c r="F234" s="43" t="s">
        <v>1918</v>
      </c>
      <c r="G234" s="43" t="s">
        <v>1943</v>
      </c>
      <c r="H234" s="43" t="s">
        <v>1951</v>
      </c>
      <c r="I234" s="43" t="s">
        <v>1919</v>
      </c>
      <c r="J234" s="43" t="s">
        <v>470</v>
      </c>
      <c r="K234" s="43" t="s">
        <v>1920</v>
      </c>
      <c r="L234" s="45">
        <v>2900</v>
      </c>
      <c r="M234" s="43" t="s">
        <v>1944</v>
      </c>
      <c r="N234" s="46" t="s">
        <v>1942</v>
      </c>
      <c r="O234" s="46" t="s">
        <v>1963</v>
      </c>
      <c r="P234" s="43" t="s">
        <v>1979</v>
      </c>
      <c r="Q234" s="107" t="s">
        <v>1921</v>
      </c>
      <c r="R234" s="91" t="s">
        <v>2214</v>
      </c>
      <c r="S234" s="107" t="s">
        <v>1921</v>
      </c>
      <c r="T234" s="7"/>
    </row>
    <row r="235" spans="1:20" s="3" customFormat="1" ht="37.5" customHeight="1">
      <c r="A235" s="14">
        <v>230</v>
      </c>
      <c r="B235" s="14">
        <v>14</v>
      </c>
      <c r="C235" s="213"/>
      <c r="D235" s="43">
        <v>1140110</v>
      </c>
      <c r="E235" s="189" t="s">
        <v>1911</v>
      </c>
      <c r="F235" s="43" t="s">
        <v>1915</v>
      </c>
      <c r="G235" s="43" t="s">
        <v>2253</v>
      </c>
      <c r="H235" s="43" t="s">
        <v>1916</v>
      </c>
      <c r="I235" s="43" t="s">
        <v>1917</v>
      </c>
      <c r="J235" s="43" t="s">
        <v>470</v>
      </c>
      <c r="K235" s="43" t="s">
        <v>1917</v>
      </c>
      <c r="L235" s="45">
        <v>3000</v>
      </c>
      <c r="M235" s="43" t="s">
        <v>1933</v>
      </c>
      <c r="N235" s="46" t="s">
        <v>1934</v>
      </c>
      <c r="O235" s="46" t="s">
        <v>1985</v>
      </c>
      <c r="P235" s="43" t="s">
        <v>1980</v>
      </c>
      <c r="Q235" s="147" t="s">
        <v>2091</v>
      </c>
      <c r="R235" s="25" t="s">
        <v>2214</v>
      </c>
      <c r="S235" s="147" t="s">
        <v>2091</v>
      </c>
      <c r="T235" s="7"/>
    </row>
    <row r="236" spans="1:20" s="3" customFormat="1" ht="37.5" customHeight="1">
      <c r="A236" s="30">
        <v>231</v>
      </c>
      <c r="B236" s="95">
        <v>14</v>
      </c>
      <c r="C236" s="214"/>
      <c r="D236" s="34">
        <v>1140100</v>
      </c>
      <c r="E236" s="190" t="s">
        <v>1120</v>
      </c>
      <c r="F236" s="34" t="s">
        <v>1124</v>
      </c>
      <c r="G236" s="34" t="s">
        <v>2251</v>
      </c>
      <c r="H236" s="34" t="s">
        <v>1275</v>
      </c>
      <c r="I236" s="34" t="s">
        <v>1125</v>
      </c>
      <c r="J236" s="34" t="s">
        <v>1618</v>
      </c>
      <c r="K236" s="34" t="s">
        <v>1125</v>
      </c>
      <c r="L236" s="35">
        <v>2000</v>
      </c>
      <c r="M236" s="34" t="s">
        <v>1276</v>
      </c>
      <c r="N236" s="36" t="s">
        <v>1277</v>
      </c>
      <c r="O236" s="36" t="s">
        <v>1724</v>
      </c>
      <c r="P236" s="34" t="s">
        <v>1535</v>
      </c>
      <c r="Q236" s="148" t="s">
        <v>2092</v>
      </c>
      <c r="R236" s="105" t="s">
        <v>2214</v>
      </c>
      <c r="S236" s="148" t="s">
        <v>2092</v>
      </c>
      <c r="T236" s="7"/>
    </row>
    <row r="237" spans="1:20" s="3" customFormat="1" ht="45" customHeight="1">
      <c r="A237" s="15">
        <v>232</v>
      </c>
      <c r="B237" s="96">
        <v>15</v>
      </c>
      <c r="C237" s="213" t="s">
        <v>2244</v>
      </c>
      <c r="D237" s="53">
        <v>1150056</v>
      </c>
      <c r="E237" s="191" t="s">
        <v>1084</v>
      </c>
      <c r="F237" s="53" t="s">
        <v>1037</v>
      </c>
      <c r="G237" s="53" t="s">
        <v>2259</v>
      </c>
      <c r="H237" s="53" t="s">
        <v>1038</v>
      </c>
      <c r="I237" s="53" t="s">
        <v>1039</v>
      </c>
      <c r="J237" s="53" t="s">
        <v>1619</v>
      </c>
      <c r="K237" s="53" t="s">
        <v>1620</v>
      </c>
      <c r="L237" s="56">
        <v>2500</v>
      </c>
      <c r="M237" s="53" t="s">
        <v>1041</v>
      </c>
      <c r="N237" s="58" t="s">
        <v>1623</v>
      </c>
      <c r="O237" s="58" t="s">
        <v>2213</v>
      </c>
      <c r="P237" s="53" t="s">
        <v>1534</v>
      </c>
      <c r="Q237" s="53" t="s">
        <v>1042</v>
      </c>
      <c r="R237" s="18" t="s">
        <v>1043</v>
      </c>
      <c r="S237" s="187" t="s">
        <v>2094</v>
      </c>
      <c r="T237" s="7"/>
    </row>
    <row r="238" spans="1:20" ht="45" customHeight="1">
      <c r="A238" s="14">
        <v>233</v>
      </c>
      <c r="B238" s="96">
        <v>15</v>
      </c>
      <c r="C238" s="215"/>
      <c r="D238" s="21">
        <v>1150046</v>
      </c>
      <c r="E238" s="21" t="s">
        <v>732</v>
      </c>
      <c r="F238" s="22" t="s">
        <v>1040</v>
      </c>
      <c r="G238" s="21" t="s">
        <v>785</v>
      </c>
      <c r="H238" s="21" t="s">
        <v>1211</v>
      </c>
      <c r="I238" s="192" t="s">
        <v>471</v>
      </c>
      <c r="J238" s="73" t="s">
        <v>471</v>
      </c>
      <c r="K238" s="73" t="s">
        <v>1621</v>
      </c>
      <c r="L238" s="116">
        <v>6500</v>
      </c>
      <c r="M238" s="26" t="s">
        <v>1045</v>
      </c>
      <c r="N238" s="73" t="s">
        <v>786</v>
      </c>
      <c r="O238" s="21" t="s">
        <v>1401</v>
      </c>
      <c r="P238" s="21" t="s">
        <v>1720</v>
      </c>
      <c r="Q238" s="73" t="s">
        <v>1624</v>
      </c>
      <c r="R238" s="42" t="s">
        <v>1625</v>
      </c>
      <c r="S238" s="193" t="s">
        <v>2093</v>
      </c>
      <c r="T238" s="7"/>
    </row>
    <row r="239" spans="1:20" ht="16.5" customHeight="1" thickBot="1">
      <c r="A239" s="194"/>
      <c r="B239" s="194"/>
      <c r="C239" s="194"/>
      <c r="D239" s="194"/>
      <c r="E239" s="195"/>
      <c r="F239" s="194"/>
      <c r="G239" s="194"/>
      <c r="H239" s="194"/>
      <c r="I239" s="194"/>
      <c r="J239" s="194"/>
      <c r="K239" s="194"/>
      <c r="L239" s="196">
        <f>SUM(L6:L238)</f>
        <v>804120</v>
      </c>
      <c r="M239" s="194"/>
      <c r="N239" s="194"/>
      <c r="O239" s="197"/>
      <c r="P239" s="198"/>
      <c r="Q239" s="198"/>
      <c r="R239" s="198"/>
      <c r="S239" s="198"/>
    </row>
    <row r="240" spans="1:20">
      <c r="A240" s="1"/>
      <c r="B240" s="1"/>
      <c r="C240" s="1"/>
      <c r="D240" s="1"/>
      <c r="E240" s="4"/>
      <c r="F240" s="1"/>
      <c r="G240" s="1"/>
      <c r="H240" s="1"/>
      <c r="I240" s="1"/>
      <c r="J240" s="1"/>
      <c r="K240" s="1"/>
      <c r="L240" s="1"/>
      <c r="M240" s="210"/>
      <c r="N240" s="1"/>
      <c r="O240" s="1"/>
      <c r="P240" s="1"/>
      <c r="Q240" s="6"/>
      <c r="R240" s="6"/>
      <c r="S240" s="1"/>
    </row>
    <row r="241" spans="1:19">
      <c r="A241" s="1"/>
      <c r="B241" s="1"/>
      <c r="C241" s="1"/>
      <c r="D241" s="1"/>
      <c r="E241" s="4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1:19">
      <c r="A242" s="1"/>
      <c r="B242" s="1"/>
      <c r="C242" s="1"/>
      <c r="D242" s="1"/>
      <c r="E242" s="4"/>
      <c r="F242" s="1"/>
      <c r="H242" s="1"/>
      <c r="I242" s="1"/>
      <c r="J242" s="1"/>
      <c r="K242" s="1"/>
      <c r="L242" s="1"/>
      <c r="M242" s="1"/>
      <c r="N242" s="4"/>
      <c r="O242" s="1"/>
      <c r="P242" s="1"/>
      <c r="Q242" s="1"/>
      <c r="R242" s="1"/>
      <c r="S242" s="1"/>
    </row>
    <row r="243" spans="1:19">
      <c r="A243" s="1"/>
      <c r="B243" s="1"/>
      <c r="C243" s="1"/>
      <c r="D243" s="1"/>
      <c r="E243" s="4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spans="1:19">
      <c r="A244" s="1"/>
      <c r="B244" s="1"/>
      <c r="C244" s="1"/>
      <c r="D244" s="1"/>
      <c r="E244" s="4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 spans="1:19">
      <c r="A245" s="1"/>
      <c r="B245" s="1"/>
      <c r="C245" s="1"/>
      <c r="D245" s="1"/>
      <c r="E245" s="4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 spans="1:19">
      <c r="A246" s="1"/>
      <c r="B246" s="1"/>
      <c r="C246" s="1"/>
      <c r="D246" s="1"/>
      <c r="E246" s="4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 spans="1:19">
      <c r="A247" s="1"/>
      <c r="B247" s="1"/>
      <c r="C247" s="1"/>
      <c r="D247" s="1"/>
      <c r="E247" s="4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 spans="1:19">
      <c r="A248" s="1"/>
      <c r="B248" s="1"/>
      <c r="C248" s="1"/>
      <c r="D248" s="4"/>
      <c r="E248" s="4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1:19">
      <c r="A249" s="1"/>
      <c r="B249" s="1"/>
      <c r="C249" s="1"/>
      <c r="D249" s="1"/>
      <c r="E249" s="4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 spans="1:19">
      <c r="A250" s="1"/>
      <c r="B250" s="1"/>
      <c r="C250" s="1"/>
      <c r="D250" s="1"/>
      <c r="E250" s="4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 spans="1:19">
      <c r="A251" s="1"/>
      <c r="B251" s="1"/>
      <c r="C251" s="1"/>
      <c r="D251" s="1"/>
      <c r="E251" s="4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 spans="1:19">
      <c r="A252" s="1"/>
      <c r="B252" s="1"/>
      <c r="C252" s="1"/>
      <c r="D252" s="1"/>
      <c r="E252" s="4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 spans="1:19">
      <c r="A253" s="1"/>
      <c r="B253" s="1"/>
      <c r="C253" s="1"/>
      <c r="D253" s="1"/>
      <c r="E253" s="4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</row>
    <row r="254" spans="1:19">
      <c r="A254" s="1"/>
      <c r="B254" s="1"/>
      <c r="C254" s="1"/>
      <c r="D254" s="1"/>
      <c r="E254" s="4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 spans="1:19">
      <c r="A255" s="1"/>
      <c r="B255" s="1"/>
      <c r="C255" s="1"/>
      <c r="D255" s="1"/>
      <c r="E255" s="4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 spans="1:19">
      <c r="A256" s="1"/>
      <c r="B256" s="1"/>
      <c r="C256" s="1"/>
      <c r="D256" s="1"/>
      <c r="E256" s="4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 spans="1:19">
      <c r="A257" s="1"/>
      <c r="B257" s="1"/>
      <c r="C257" s="1"/>
      <c r="D257" s="1"/>
      <c r="E257" s="4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 spans="1:19">
      <c r="A258" s="1"/>
      <c r="B258" s="1"/>
      <c r="C258" s="1"/>
      <c r="D258" s="1"/>
      <c r="E258" s="4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 spans="1:19">
      <c r="A259" s="1"/>
      <c r="B259" s="1"/>
      <c r="C259" s="1"/>
      <c r="D259" s="1"/>
      <c r="E259" s="4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1:19" ht="15.75" customHeight="1">
      <c r="A260" s="1"/>
      <c r="B260" s="1"/>
      <c r="C260" s="1"/>
      <c r="D260" s="1"/>
      <c r="E260" s="4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 spans="1:19">
      <c r="A261" s="1"/>
      <c r="B261" s="1"/>
      <c r="C261" s="1"/>
      <c r="D261" s="1"/>
      <c r="E261" s="4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 spans="1:19">
      <c r="A262" s="1"/>
      <c r="B262" s="1"/>
      <c r="C262" s="1"/>
      <c r="D262" s="1"/>
      <c r="E262" s="4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 spans="1:19">
      <c r="A263" s="1"/>
      <c r="B263" s="1"/>
      <c r="C263" s="1"/>
      <c r="D263" s="1"/>
      <c r="E263" s="4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 spans="1:19">
      <c r="A264" s="1"/>
      <c r="B264" s="1"/>
      <c r="C264" s="1"/>
      <c r="D264" s="1"/>
      <c r="E264" s="4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 spans="1:19">
      <c r="A265" s="1"/>
      <c r="B265" s="1"/>
      <c r="C265" s="1"/>
      <c r="D265" s="1"/>
      <c r="E265" s="4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1:19">
      <c r="A266" s="1"/>
      <c r="B266" s="1"/>
      <c r="C266" s="1"/>
      <c r="D266" s="1"/>
      <c r="E266" s="4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 spans="1:19">
      <c r="A267" s="1"/>
      <c r="B267" s="1"/>
      <c r="C267" s="1"/>
      <c r="D267" s="1"/>
      <c r="E267" s="4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 spans="1:19">
      <c r="A268" s="1"/>
      <c r="B268" s="1"/>
      <c r="C268" s="1"/>
      <c r="D268" s="1"/>
      <c r="E268" s="4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 spans="1:19">
      <c r="A269" s="1"/>
      <c r="B269" s="1"/>
      <c r="C269" s="1"/>
      <c r="D269" s="1"/>
      <c r="E269" s="4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1:19">
      <c r="A270" s="1"/>
      <c r="B270" s="1"/>
      <c r="C270" s="1"/>
      <c r="D270" s="1"/>
      <c r="E270" s="4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1:19">
      <c r="A271" s="1"/>
      <c r="B271" s="1"/>
      <c r="C271" s="1"/>
      <c r="D271" s="1"/>
      <c r="E271" s="4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1:19">
      <c r="A272" s="1"/>
      <c r="B272" s="1"/>
      <c r="C272" s="1"/>
      <c r="D272" s="1"/>
      <c r="E272" s="4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 spans="1:19">
      <c r="A273" s="1"/>
      <c r="B273" s="1"/>
      <c r="C273" s="1"/>
      <c r="D273" s="1"/>
      <c r="E273" s="4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1:19">
      <c r="A274" s="1"/>
      <c r="B274" s="1"/>
      <c r="C274" s="1"/>
      <c r="D274" s="1"/>
      <c r="E274" s="4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 spans="1:19">
      <c r="A275" s="1"/>
      <c r="B275" s="1"/>
      <c r="C275" s="1"/>
      <c r="D275" s="1"/>
      <c r="E275" s="4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1:19">
      <c r="A276" s="1"/>
      <c r="B276" s="1"/>
      <c r="C276" s="1"/>
      <c r="D276" s="1"/>
      <c r="E276" s="4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 spans="1:19">
      <c r="A277" s="1"/>
      <c r="B277" s="1"/>
      <c r="C277" s="1"/>
      <c r="D277" s="1"/>
      <c r="E277" s="4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</row>
    <row r="278" spans="1:19">
      <c r="A278" s="1"/>
      <c r="B278" s="1"/>
      <c r="C278" s="1"/>
      <c r="D278" s="1"/>
      <c r="E278" s="4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 spans="1:19">
      <c r="A279" s="1"/>
      <c r="B279" s="1"/>
      <c r="C279" s="1"/>
      <c r="D279" s="1"/>
      <c r="E279" s="4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>
      <c r="A280" s="1"/>
      <c r="B280" s="1"/>
      <c r="C280" s="1"/>
      <c r="D280" s="1"/>
      <c r="E280" s="4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pans="1:19">
      <c r="A281" s="1"/>
      <c r="B281" s="1"/>
      <c r="C281" s="1"/>
      <c r="D281" s="1"/>
      <c r="E281" s="4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1:19">
      <c r="A282" s="1"/>
      <c r="B282" s="1"/>
      <c r="C282" s="1"/>
      <c r="D282" s="1"/>
      <c r="E282" s="4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 spans="1:19">
      <c r="A283" s="1"/>
      <c r="B283" s="1"/>
      <c r="C283" s="1"/>
      <c r="D283" s="1"/>
      <c r="E283" s="4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</row>
    <row r="284" spans="1:19">
      <c r="A284" s="1"/>
      <c r="B284" s="1"/>
      <c r="C284" s="1"/>
      <c r="D284" s="1"/>
      <c r="E284" s="4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</row>
    <row r="285" spans="1:19">
      <c r="A285" s="1"/>
      <c r="B285" s="1"/>
      <c r="C285" s="1"/>
      <c r="D285" s="1"/>
      <c r="E285" s="4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</row>
    <row r="286" spans="1:19">
      <c r="A286" s="1"/>
      <c r="B286" s="1"/>
      <c r="C286" s="1"/>
      <c r="D286" s="1"/>
      <c r="E286" s="4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</row>
    <row r="287" spans="1:19">
      <c r="A287" s="1"/>
      <c r="B287" s="1"/>
      <c r="C287" s="1"/>
      <c r="D287" s="1"/>
      <c r="E287" s="4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 spans="1:19">
      <c r="A288" s="1"/>
      <c r="B288" s="1"/>
      <c r="C288" s="1"/>
      <c r="D288" s="1"/>
      <c r="E288" s="4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 spans="1:19">
      <c r="A289" s="1"/>
      <c r="B289" s="1"/>
      <c r="C289" s="1"/>
      <c r="D289" s="1"/>
      <c r="E289" s="4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 spans="1:19">
      <c r="A290" s="1"/>
      <c r="B290" s="1"/>
      <c r="C290" s="1"/>
      <c r="D290" s="1"/>
      <c r="E290" s="4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</row>
    <row r="291" spans="1:19">
      <c r="A291" s="1"/>
      <c r="B291" s="1"/>
      <c r="C291" s="1"/>
      <c r="D291" s="1"/>
      <c r="E291" s="4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</row>
    <row r="292" spans="1:19">
      <c r="A292" s="1"/>
      <c r="B292" s="1"/>
      <c r="C292" s="1"/>
      <c r="D292" s="1"/>
      <c r="E292" s="4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 spans="1:19">
      <c r="A293" s="1"/>
      <c r="B293" s="1"/>
      <c r="C293" s="1"/>
      <c r="D293" s="1"/>
      <c r="E293" s="4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1:19">
      <c r="A294" s="1"/>
      <c r="B294" s="1"/>
      <c r="C294" s="1"/>
      <c r="D294" s="1"/>
      <c r="E294" s="4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</row>
    <row r="295" spans="1:19">
      <c r="A295" s="1"/>
      <c r="B295" s="1"/>
      <c r="C295" s="1"/>
      <c r="D295" s="1"/>
      <c r="E295" s="4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 spans="1:19">
      <c r="A296" s="1"/>
      <c r="B296" s="1"/>
      <c r="C296" s="1"/>
      <c r="D296" s="1"/>
      <c r="E296" s="4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 spans="1:19">
      <c r="A297" s="1"/>
      <c r="B297" s="1"/>
      <c r="C297" s="1"/>
      <c r="D297" s="1"/>
      <c r="E297" s="4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 spans="1:19">
      <c r="A298" s="1"/>
      <c r="B298" s="1"/>
      <c r="C298" s="1"/>
      <c r="D298" s="1"/>
      <c r="E298" s="4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 spans="1:19">
      <c r="A299" s="1"/>
      <c r="B299" s="1"/>
      <c r="C299" s="1"/>
      <c r="D299" s="1"/>
      <c r="E299" s="4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 spans="1:19">
      <c r="A300" s="1"/>
      <c r="B300" s="1"/>
      <c r="C300" s="1"/>
      <c r="D300" s="1"/>
      <c r="E300" s="4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1:19">
      <c r="A301" s="1"/>
      <c r="B301" s="1"/>
      <c r="C301" s="1"/>
      <c r="D301" s="1"/>
      <c r="E301" s="4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 spans="1:19">
      <c r="A302" s="1"/>
      <c r="B302" s="1"/>
      <c r="C302" s="1"/>
      <c r="D302" s="1"/>
      <c r="E302" s="4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 spans="1:19">
      <c r="A303" s="1"/>
      <c r="B303" s="1"/>
      <c r="C303" s="1"/>
      <c r="D303" s="1"/>
      <c r="E303" s="4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1:19">
      <c r="A304" s="1"/>
      <c r="B304" s="1"/>
      <c r="C304" s="1"/>
      <c r="D304" s="1"/>
      <c r="E304" s="4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1:19">
      <c r="A305" s="1"/>
      <c r="B305" s="1"/>
      <c r="C305" s="1"/>
      <c r="D305" s="1"/>
      <c r="E305" s="4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 spans="1:19">
      <c r="A306" s="1"/>
      <c r="B306" s="1"/>
      <c r="C306" s="1"/>
      <c r="D306" s="1"/>
      <c r="E306" s="4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1:19">
      <c r="A307" s="1"/>
      <c r="B307" s="1"/>
      <c r="C307" s="1"/>
      <c r="D307" s="1"/>
      <c r="E307" s="4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1:19">
      <c r="A308" s="1"/>
      <c r="B308" s="1"/>
      <c r="C308" s="1"/>
      <c r="D308" s="1"/>
      <c r="E308" s="4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 spans="1:19">
      <c r="A309" s="1"/>
      <c r="B309" s="1"/>
      <c r="C309" s="1"/>
      <c r="D309" s="1"/>
      <c r="E309" s="4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 spans="1:19">
      <c r="A310" s="1"/>
      <c r="B310" s="1"/>
      <c r="C310" s="1"/>
      <c r="D310" s="1"/>
      <c r="E310" s="4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</row>
    <row r="311" spans="1:19">
      <c r="A311" s="1"/>
      <c r="B311" s="1"/>
      <c r="C311" s="1"/>
      <c r="D311" s="1"/>
      <c r="E311" s="4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 spans="1:19">
      <c r="A312" s="1"/>
      <c r="B312" s="1"/>
      <c r="C312" s="1"/>
      <c r="D312" s="1"/>
      <c r="E312" s="4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 spans="1:19">
      <c r="A313" s="1"/>
      <c r="B313" s="1"/>
      <c r="C313" s="1"/>
      <c r="D313" s="1"/>
      <c r="E313" s="4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 spans="1:19">
      <c r="A314" s="1"/>
      <c r="B314" s="1"/>
      <c r="C314" s="1"/>
      <c r="D314" s="1"/>
      <c r="E314" s="4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1:19">
      <c r="A315" s="1"/>
      <c r="B315" s="1"/>
      <c r="C315" s="1"/>
      <c r="D315" s="1"/>
      <c r="E315" s="4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 spans="1:19">
      <c r="A316" s="1"/>
      <c r="B316" s="1"/>
      <c r="C316" s="1"/>
      <c r="D316" s="1"/>
      <c r="E316" s="4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 spans="1:19">
      <c r="A317" s="1"/>
      <c r="B317" s="1"/>
      <c r="C317" s="1"/>
      <c r="D317" s="1"/>
      <c r="E317" s="4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pans="1:19">
      <c r="A318" s="1"/>
      <c r="B318" s="1"/>
      <c r="C318" s="1"/>
      <c r="D318" s="1"/>
      <c r="E318" s="4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 spans="1:19">
      <c r="A319" s="1"/>
      <c r="B319" s="1"/>
      <c r="C319" s="1"/>
      <c r="D319" s="1"/>
      <c r="E319" s="4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 spans="1:19">
      <c r="A320" s="1"/>
      <c r="B320" s="1"/>
      <c r="C320" s="1"/>
      <c r="D320" s="1"/>
      <c r="E320" s="4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 spans="1:19">
      <c r="A321" s="1"/>
      <c r="B321" s="1"/>
      <c r="C321" s="1"/>
      <c r="D321" s="1"/>
      <c r="E321" s="4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 spans="1:19">
      <c r="A322" s="1"/>
      <c r="B322" s="1"/>
      <c r="C322" s="1"/>
      <c r="D322" s="1"/>
      <c r="E322" s="4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 spans="1:19">
      <c r="A323" s="1"/>
      <c r="B323" s="1"/>
      <c r="C323" s="1"/>
      <c r="D323" s="1"/>
      <c r="E323" s="4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</row>
    <row r="324" spans="1:19">
      <c r="A324" s="1"/>
      <c r="B324" s="1"/>
      <c r="C324" s="1"/>
      <c r="D324" s="1"/>
      <c r="E324" s="4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 spans="1:19">
      <c r="A325" s="1"/>
      <c r="B325" s="1"/>
      <c r="C325" s="1"/>
      <c r="D325" s="1"/>
      <c r="E325" s="4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 spans="1:19">
      <c r="A326" s="1"/>
      <c r="B326" s="1"/>
      <c r="C326" s="1"/>
      <c r="D326" s="1"/>
      <c r="E326" s="4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</row>
    <row r="327" spans="1:19">
      <c r="A327" s="1"/>
      <c r="B327" s="1"/>
      <c r="C327" s="1"/>
      <c r="D327" s="1"/>
      <c r="E327" s="4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</row>
    <row r="328" spans="1:19">
      <c r="A328" s="1"/>
      <c r="B328" s="1"/>
      <c r="C328" s="1"/>
      <c r="D328" s="1"/>
      <c r="E328" s="4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</row>
    <row r="329" spans="1:19">
      <c r="A329" s="1"/>
      <c r="B329" s="1"/>
      <c r="C329" s="1"/>
      <c r="D329" s="1"/>
      <c r="E329" s="4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</row>
    <row r="330" spans="1:19">
      <c r="A330" s="1"/>
      <c r="B330" s="1"/>
      <c r="C330" s="1"/>
      <c r="D330" s="1"/>
      <c r="E330" s="4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</row>
    <row r="331" spans="1:19">
      <c r="A331" s="1"/>
      <c r="B331" s="1"/>
      <c r="C331" s="1"/>
      <c r="D331" s="1"/>
      <c r="E331" s="4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</row>
    <row r="332" spans="1:19">
      <c r="A332" s="1"/>
      <c r="B332" s="1"/>
      <c r="C332" s="1"/>
      <c r="D332" s="1"/>
      <c r="E332" s="4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</row>
    <row r="333" spans="1:19">
      <c r="A333" s="1"/>
      <c r="B333" s="1"/>
      <c r="C333" s="1"/>
      <c r="D333" s="1"/>
      <c r="E333" s="4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</row>
    <row r="334" spans="1:19">
      <c r="A334" s="1"/>
      <c r="B334" s="1"/>
      <c r="C334" s="1"/>
      <c r="D334" s="1"/>
      <c r="E334" s="4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</row>
    <row r="335" spans="1:19">
      <c r="A335" s="1"/>
      <c r="B335" s="1"/>
      <c r="C335" s="1"/>
      <c r="D335" s="1"/>
      <c r="E335" s="4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</row>
    <row r="336" spans="1:19">
      <c r="A336" s="1"/>
      <c r="B336" s="1"/>
      <c r="C336" s="1"/>
      <c r="D336" s="1"/>
      <c r="E336" s="4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pans="1:19">
      <c r="A337" s="1"/>
      <c r="B337" s="1"/>
      <c r="C337" s="1"/>
      <c r="D337" s="1"/>
      <c r="E337" s="4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 spans="1:19">
      <c r="A338" s="1"/>
      <c r="B338" s="1"/>
      <c r="C338" s="1"/>
      <c r="D338" s="1"/>
      <c r="E338" s="4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1:19">
      <c r="A339" s="1"/>
      <c r="B339" s="1"/>
      <c r="C339" s="1"/>
      <c r="D339" s="1"/>
      <c r="E339" s="4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</row>
    <row r="340" spans="1:19">
      <c r="A340" s="1"/>
      <c r="B340" s="1"/>
      <c r="C340" s="1"/>
      <c r="D340" s="1"/>
      <c r="E340" s="4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</row>
    <row r="341" spans="1:19">
      <c r="A341" s="1"/>
      <c r="B341" s="1"/>
      <c r="C341" s="1"/>
      <c r="D341" s="1"/>
      <c r="E341" s="4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</row>
    <row r="342" spans="1:19">
      <c r="A342" s="1"/>
      <c r="B342" s="1"/>
      <c r="C342" s="1"/>
      <c r="D342" s="1"/>
      <c r="E342" s="4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</row>
    <row r="343" spans="1:19">
      <c r="A343" s="1"/>
      <c r="B343" s="1"/>
      <c r="C343" s="1"/>
      <c r="D343" s="1"/>
      <c r="E343" s="4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</row>
    <row r="344" spans="1:19">
      <c r="A344" s="1"/>
      <c r="B344" s="1"/>
      <c r="C344" s="1"/>
      <c r="D344" s="1"/>
      <c r="E344" s="4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</row>
    <row r="345" spans="1:19">
      <c r="A345" s="1"/>
      <c r="B345" s="1"/>
      <c r="C345" s="1"/>
      <c r="D345" s="1"/>
      <c r="E345" s="4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</row>
    <row r="346" spans="1:19">
      <c r="A346" s="1"/>
      <c r="B346" s="1"/>
      <c r="C346" s="1"/>
      <c r="D346" s="1"/>
      <c r="E346" s="4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</row>
    <row r="347" spans="1:19">
      <c r="A347" s="1"/>
      <c r="B347" s="1"/>
      <c r="C347" s="1"/>
      <c r="D347" s="1"/>
      <c r="E347" s="4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 spans="1:19">
      <c r="A348" s="1"/>
      <c r="B348" s="1"/>
      <c r="C348" s="1"/>
      <c r="D348" s="1"/>
      <c r="E348" s="4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</row>
    <row r="349" spans="1:19">
      <c r="A349" s="1"/>
      <c r="B349" s="1"/>
      <c r="C349" s="1"/>
      <c r="D349" s="1"/>
      <c r="E349" s="4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</row>
    <row r="350" spans="1:19">
      <c r="A350" s="1"/>
      <c r="B350" s="1"/>
      <c r="C350" s="1"/>
      <c r="D350" s="1"/>
      <c r="E350" s="4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</row>
    <row r="351" spans="1:19">
      <c r="A351" s="1"/>
      <c r="B351" s="1"/>
      <c r="C351" s="1"/>
      <c r="D351" s="1"/>
      <c r="E351" s="4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</row>
    <row r="352" spans="1:19">
      <c r="A352" s="1"/>
      <c r="B352" s="1"/>
      <c r="C352" s="1"/>
      <c r="D352" s="1"/>
      <c r="E352" s="4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</row>
    <row r="353" spans="1:19">
      <c r="A353" s="1"/>
      <c r="B353" s="1"/>
      <c r="C353" s="1"/>
      <c r="D353" s="1"/>
      <c r="E353" s="4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</row>
    <row r="354" spans="1:19">
      <c r="A354" s="1"/>
      <c r="B354" s="1"/>
      <c r="C354" s="1"/>
      <c r="D354" s="1"/>
      <c r="E354" s="4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</row>
    <row r="355" spans="1:19">
      <c r="A355" s="1"/>
      <c r="B355" s="1"/>
      <c r="C355" s="1"/>
      <c r="D355" s="1"/>
      <c r="E355" s="4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</row>
    <row r="356" spans="1:19">
      <c r="A356" s="1"/>
      <c r="B356" s="1"/>
      <c r="C356" s="1"/>
      <c r="D356" s="1"/>
      <c r="E356" s="4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</row>
    <row r="357" spans="1:19">
      <c r="A357" s="1"/>
      <c r="B357" s="1"/>
      <c r="C357" s="1"/>
      <c r="D357" s="1"/>
      <c r="E357" s="4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</row>
    <row r="358" spans="1:19">
      <c r="A358" s="1"/>
      <c r="B358" s="1"/>
      <c r="C358" s="1"/>
      <c r="D358" s="1"/>
      <c r="E358" s="4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 spans="1:19">
      <c r="A359" s="1"/>
      <c r="B359" s="1"/>
      <c r="C359" s="1"/>
      <c r="D359" s="1"/>
      <c r="E359" s="4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 spans="1:19">
      <c r="A360" s="1"/>
      <c r="B360" s="1"/>
      <c r="C360" s="1"/>
      <c r="D360" s="1"/>
      <c r="E360" s="4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</row>
    <row r="361" spans="1:19">
      <c r="A361" s="1"/>
      <c r="B361" s="1"/>
      <c r="C361" s="1"/>
      <c r="D361" s="1"/>
      <c r="E361" s="4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</row>
    <row r="362" spans="1:19">
      <c r="A362" s="1"/>
      <c r="B362" s="1"/>
      <c r="C362" s="1"/>
      <c r="D362" s="1"/>
      <c r="E362" s="4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</row>
    <row r="363" spans="1:19">
      <c r="A363" s="1"/>
      <c r="B363" s="1"/>
      <c r="C363" s="1"/>
      <c r="D363" s="1"/>
      <c r="E363" s="4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</row>
    <row r="364" spans="1:19">
      <c r="A364" s="1"/>
      <c r="B364" s="1"/>
      <c r="C364" s="1"/>
      <c r="D364" s="1"/>
      <c r="E364" s="4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</row>
    <row r="365" spans="1:19">
      <c r="A365" s="1"/>
      <c r="B365" s="1"/>
      <c r="C365" s="1"/>
      <c r="D365" s="1"/>
      <c r="E365" s="4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</row>
    <row r="366" spans="1:19">
      <c r="A366" s="1"/>
      <c r="B366" s="1"/>
      <c r="C366" s="1"/>
      <c r="D366" s="1"/>
      <c r="E366" s="4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</row>
    <row r="367" spans="1:19">
      <c r="A367" s="1"/>
      <c r="B367" s="1"/>
      <c r="C367" s="1"/>
      <c r="D367" s="1"/>
      <c r="E367" s="4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</row>
    <row r="368" spans="1:19">
      <c r="A368" s="1"/>
      <c r="B368" s="1"/>
      <c r="C368" s="1"/>
      <c r="D368" s="1"/>
      <c r="E368" s="4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</row>
    <row r="369" spans="1:19">
      <c r="A369" s="1"/>
      <c r="B369" s="1"/>
      <c r="C369" s="1"/>
      <c r="D369" s="1"/>
      <c r="E369" s="4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</row>
    <row r="370" spans="1:19">
      <c r="A370" s="1"/>
      <c r="B370" s="1"/>
      <c r="C370" s="1"/>
      <c r="D370" s="1"/>
      <c r="E370" s="4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</row>
    <row r="371" spans="1:19">
      <c r="A371" s="1"/>
      <c r="B371" s="1"/>
      <c r="C371" s="1"/>
      <c r="D371" s="1"/>
      <c r="E371" s="4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</row>
    <row r="372" spans="1:19">
      <c r="A372" s="1"/>
      <c r="B372" s="1"/>
      <c r="C372" s="1"/>
      <c r="D372" s="1"/>
      <c r="E372" s="4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</row>
    <row r="373" spans="1:19">
      <c r="A373" s="1"/>
      <c r="B373" s="1"/>
      <c r="C373" s="1"/>
      <c r="D373" s="1"/>
      <c r="E373" s="4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</row>
    <row r="374" spans="1:19">
      <c r="A374" s="1"/>
      <c r="B374" s="1"/>
      <c r="C374" s="1"/>
      <c r="D374" s="1"/>
      <c r="E374" s="4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</row>
    <row r="375" spans="1:19">
      <c r="A375" s="1"/>
      <c r="B375" s="1"/>
      <c r="C375" s="1"/>
      <c r="D375" s="1"/>
      <c r="E375" s="4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</row>
    <row r="376" spans="1:19">
      <c r="A376" s="1"/>
      <c r="B376" s="1"/>
      <c r="C376" s="1"/>
      <c r="D376" s="1"/>
      <c r="E376" s="4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</row>
    <row r="377" spans="1:19">
      <c r="A377" s="1"/>
      <c r="B377" s="1"/>
      <c r="C377" s="1"/>
      <c r="D377" s="1"/>
      <c r="E377" s="4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</row>
    <row r="378" spans="1:19">
      <c r="A378" s="1"/>
      <c r="B378" s="1"/>
      <c r="C378" s="1"/>
      <c r="D378" s="1"/>
      <c r="E378" s="4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</row>
    <row r="379" spans="1:19">
      <c r="A379" s="1"/>
      <c r="B379" s="1"/>
      <c r="C379" s="1"/>
      <c r="D379" s="1"/>
      <c r="E379" s="4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</row>
    <row r="380" spans="1:19">
      <c r="A380" s="1"/>
      <c r="B380" s="1"/>
      <c r="C380" s="1"/>
      <c r="D380" s="1"/>
      <c r="E380" s="4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</row>
    <row r="381" spans="1:19">
      <c r="A381" s="1"/>
      <c r="B381" s="1"/>
      <c r="C381" s="1"/>
      <c r="D381" s="1"/>
      <c r="E381" s="4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</row>
    <row r="382" spans="1:19">
      <c r="A382" s="1"/>
      <c r="B382" s="1"/>
      <c r="C382" s="1"/>
      <c r="D382" s="1"/>
      <c r="E382" s="4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</row>
    <row r="383" spans="1:19">
      <c r="A383" s="1"/>
      <c r="B383" s="1"/>
      <c r="C383" s="1"/>
      <c r="D383" s="1"/>
      <c r="E383" s="4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</row>
    <row r="384" spans="1:19">
      <c r="A384" s="1"/>
      <c r="B384" s="1"/>
      <c r="C384" s="1"/>
      <c r="D384" s="1"/>
      <c r="E384" s="4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</row>
    <row r="385" spans="1:19">
      <c r="A385" s="1"/>
      <c r="B385" s="1"/>
      <c r="C385" s="1"/>
      <c r="D385" s="1"/>
      <c r="E385" s="4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</row>
    <row r="386" spans="1:19">
      <c r="A386" s="1"/>
      <c r="B386" s="1"/>
      <c r="C386" s="1"/>
      <c r="D386" s="1"/>
      <c r="E386" s="4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</row>
    <row r="387" spans="1:19">
      <c r="A387" s="1"/>
      <c r="B387" s="1"/>
      <c r="C387" s="1"/>
      <c r="D387" s="1"/>
      <c r="E387" s="4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</row>
    <row r="388" spans="1:19">
      <c r="A388" s="1"/>
      <c r="B388" s="1"/>
      <c r="C388" s="1"/>
      <c r="D388" s="1"/>
      <c r="E388" s="4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</row>
    <row r="389" spans="1:19">
      <c r="A389" s="1"/>
      <c r="B389" s="1"/>
      <c r="C389" s="1"/>
      <c r="D389" s="1"/>
      <c r="E389" s="4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</row>
    <row r="390" spans="1:19">
      <c r="A390" s="1"/>
      <c r="B390" s="1"/>
      <c r="C390" s="1"/>
      <c r="D390" s="1"/>
      <c r="E390" s="4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</row>
    <row r="391" spans="1:19">
      <c r="A391" s="1"/>
      <c r="B391" s="1"/>
      <c r="C391" s="1"/>
      <c r="D391" s="1"/>
      <c r="E391" s="4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</row>
    <row r="392" spans="1:19">
      <c r="A392" s="1"/>
      <c r="B392" s="1"/>
      <c r="C392" s="1"/>
      <c r="D392" s="1"/>
      <c r="E392" s="4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</row>
    <row r="393" spans="1:19">
      <c r="A393" s="1"/>
      <c r="B393" s="1"/>
      <c r="C393" s="1"/>
      <c r="D393" s="1"/>
      <c r="E393" s="4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</row>
    <row r="394" spans="1:19">
      <c r="A394" s="1"/>
      <c r="B394" s="1"/>
      <c r="C394" s="1"/>
      <c r="D394" s="1"/>
      <c r="E394" s="4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</row>
    <row r="395" spans="1:19">
      <c r="A395" s="1"/>
      <c r="B395" s="1"/>
      <c r="C395" s="1"/>
      <c r="D395" s="1"/>
      <c r="E395" s="4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</row>
    <row r="396" spans="1:19">
      <c r="A396" s="1"/>
      <c r="B396" s="1"/>
      <c r="C396" s="1"/>
      <c r="D396" s="1"/>
      <c r="E396" s="4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</row>
    <row r="397" spans="1:19">
      <c r="A397" s="1"/>
      <c r="B397" s="1"/>
      <c r="C397" s="1"/>
      <c r="D397" s="1"/>
      <c r="E397" s="4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</row>
    <row r="398" spans="1:19">
      <c r="A398" s="1"/>
      <c r="B398" s="1"/>
      <c r="C398" s="1"/>
      <c r="D398" s="1"/>
      <c r="E398" s="4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</row>
    <row r="399" spans="1:19">
      <c r="A399" s="1"/>
      <c r="B399" s="1"/>
      <c r="C399" s="1"/>
      <c r="D399" s="1"/>
      <c r="E399" s="4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</row>
    <row r="400" spans="1:19">
      <c r="A400" s="1"/>
      <c r="B400" s="1"/>
      <c r="C400" s="1"/>
      <c r="D400" s="1"/>
      <c r="E400" s="4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</row>
    <row r="401" spans="1:19">
      <c r="A401" s="1"/>
      <c r="B401" s="1"/>
      <c r="C401" s="1"/>
      <c r="D401" s="1"/>
      <c r="E401" s="4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</row>
    <row r="402" spans="1:19">
      <c r="A402" s="1"/>
      <c r="B402" s="1"/>
      <c r="C402" s="1"/>
      <c r="D402" s="1"/>
      <c r="E402" s="4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</row>
    <row r="403" spans="1:19">
      <c r="A403" s="1"/>
      <c r="B403" s="1"/>
      <c r="C403" s="1"/>
      <c r="D403" s="1"/>
      <c r="E403" s="4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</row>
    <row r="404" spans="1:19">
      <c r="A404" s="1"/>
      <c r="B404" s="1"/>
      <c r="C404" s="1"/>
      <c r="D404" s="1"/>
      <c r="E404" s="4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</row>
    <row r="405" spans="1:19">
      <c r="A405" s="1"/>
      <c r="B405" s="1"/>
      <c r="C405" s="1"/>
      <c r="D405" s="1"/>
      <c r="E405" s="4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</row>
    <row r="406" spans="1:19">
      <c r="A406" s="1"/>
      <c r="B406" s="1"/>
      <c r="C406" s="1"/>
      <c r="D406" s="1"/>
      <c r="E406" s="4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</row>
    <row r="407" spans="1:19">
      <c r="A407" s="1"/>
      <c r="B407" s="1"/>
      <c r="C407" s="1"/>
      <c r="D407" s="1"/>
      <c r="E407" s="4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</row>
    <row r="408" spans="1:19">
      <c r="A408" s="1"/>
      <c r="B408" s="1"/>
      <c r="C408" s="1"/>
      <c r="D408" s="1"/>
      <c r="E408" s="4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</row>
    <row r="409" spans="1:19">
      <c r="A409" s="1"/>
      <c r="B409" s="1"/>
      <c r="C409" s="1"/>
      <c r="D409" s="1"/>
      <c r="E409" s="4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</row>
    <row r="410" spans="1:19">
      <c r="A410" s="1"/>
      <c r="B410" s="1"/>
      <c r="C410" s="1"/>
      <c r="D410" s="1"/>
      <c r="E410" s="4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</row>
    <row r="411" spans="1:19">
      <c r="A411" s="1"/>
      <c r="B411" s="1"/>
      <c r="C411" s="1"/>
      <c r="D411" s="1"/>
      <c r="E411" s="4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</row>
    <row r="412" spans="1:19">
      <c r="A412" s="1"/>
      <c r="B412" s="1"/>
      <c r="C412" s="1"/>
      <c r="D412" s="1"/>
      <c r="E412" s="4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</row>
    <row r="413" spans="1:19">
      <c r="A413" s="1"/>
      <c r="B413" s="1"/>
      <c r="C413" s="1"/>
      <c r="D413" s="1"/>
      <c r="E413" s="4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 spans="1:19">
      <c r="A414" s="1"/>
      <c r="B414" s="1"/>
      <c r="C414" s="1"/>
      <c r="D414" s="1"/>
      <c r="E414" s="4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</row>
    <row r="415" spans="1:19">
      <c r="A415" s="1"/>
      <c r="B415" s="1"/>
      <c r="C415" s="1"/>
      <c r="D415" s="1"/>
      <c r="E415" s="4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</row>
    <row r="416" spans="1:19">
      <c r="A416" s="1"/>
      <c r="B416" s="1"/>
      <c r="C416" s="1"/>
      <c r="D416" s="1"/>
      <c r="E416" s="4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 spans="1:19">
      <c r="A417" s="1"/>
      <c r="B417" s="1"/>
      <c r="C417" s="1"/>
      <c r="D417" s="1"/>
      <c r="E417" s="4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</row>
    <row r="418" spans="1:19">
      <c r="A418" s="1"/>
      <c r="B418" s="1"/>
      <c r="C418" s="1"/>
      <c r="D418" s="1"/>
      <c r="E418" s="4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</row>
    <row r="419" spans="1:19">
      <c r="A419" s="1"/>
      <c r="B419" s="1"/>
      <c r="C419" s="1"/>
      <c r="D419" s="1"/>
      <c r="E419" s="4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</row>
    <row r="420" spans="1:19">
      <c r="A420" s="1"/>
      <c r="B420" s="1"/>
      <c r="C420" s="1"/>
      <c r="D420" s="1"/>
      <c r="E420" s="4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 spans="1:19">
      <c r="A421" s="1"/>
      <c r="B421" s="1"/>
      <c r="C421" s="1"/>
      <c r="D421" s="1"/>
      <c r="E421" s="4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 spans="1:19">
      <c r="A422" s="1"/>
      <c r="B422" s="1"/>
      <c r="C422" s="1"/>
      <c r="D422" s="1"/>
      <c r="E422" s="4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 spans="1:19">
      <c r="A423" s="1"/>
      <c r="B423" s="1"/>
      <c r="C423" s="1"/>
      <c r="D423" s="1"/>
      <c r="E423" s="4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 spans="1:19">
      <c r="A424" s="1"/>
      <c r="B424" s="1"/>
      <c r="C424" s="1"/>
      <c r="D424" s="1"/>
      <c r="E424" s="4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</row>
    <row r="425" spans="1:19">
      <c r="A425" s="1"/>
      <c r="B425" s="1"/>
      <c r="C425" s="1"/>
      <c r="D425" s="1"/>
      <c r="E425" s="4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 spans="1:19">
      <c r="A426" s="1"/>
      <c r="B426" s="1"/>
      <c r="C426" s="1"/>
      <c r="D426" s="1"/>
      <c r="E426" s="4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1:19">
      <c r="A427" s="1"/>
      <c r="B427" s="1"/>
      <c r="C427" s="1"/>
      <c r="D427" s="1"/>
      <c r="E427" s="4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1:19">
      <c r="A428" s="1"/>
      <c r="B428" s="1"/>
      <c r="C428" s="1"/>
      <c r="D428" s="1"/>
      <c r="E428" s="4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 spans="1:19">
      <c r="A429" s="1"/>
      <c r="B429" s="1"/>
      <c r="C429" s="1"/>
      <c r="D429" s="1"/>
      <c r="E429" s="4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 spans="1:19">
      <c r="A430" s="1"/>
      <c r="B430" s="1"/>
      <c r="C430" s="1"/>
      <c r="D430" s="1"/>
      <c r="E430" s="4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 spans="1:19">
      <c r="A431" s="1"/>
      <c r="B431" s="1"/>
      <c r="C431" s="1"/>
      <c r="D431" s="1"/>
      <c r="E431" s="4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</row>
    <row r="432" spans="1:19">
      <c r="A432" s="1"/>
      <c r="B432" s="1"/>
      <c r="C432" s="1"/>
      <c r="D432" s="1"/>
      <c r="E432" s="4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</row>
    <row r="433" spans="1:19">
      <c r="A433" s="1"/>
      <c r="B433" s="1"/>
      <c r="C433" s="1"/>
      <c r="D433" s="1"/>
      <c r="E433" s="4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</row>
    <row r="434" spans="1:19">
      <c r="A434" s="1"/>
      <c r="B434" s="1"/>
      <c r="C434" s="1"/>
      <c r="D434" s="1"/>
      <c r="E434" s="4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</row>
    <row r="435" spans="1:19">
      <c r="A435" s="1"/>
      <c r="B435" s="1"/>
      <c r="C435" s="1"/>
      <c r="D435" s="1"/>
      <c r="E435" s="4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 spans="1:19">
      <c r="A436" s="1"/>
      <c r="B436" s="1"/>
      <c r="C436" s="1"/>
      <c r="D436" s="1"/>
      <c r="E436" s="4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 spans="1:19">
      <c r="A437" s="1"/>
      <c r="B437" s="1"/>
      <c r="C437" s="1"/>
      <c r="D437" s="1"/>
      <c r="E437" s="4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 spans="1:19">
      <c r="A438" s="1"/>
      <c r="B438" s="1"/>
      <c r="C438" s="1"/>
      <c r="D438" s="1"/>
      <c r="E438" s="4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1:19">
      <c r="A439" s="1"/>
      <c r="B439" s="1"/>
      <c r="C439" s="1"/>
      <c r="D439" s="1"/>
      <c r="E439" s="4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1:19">
      <c r="A440" s="1"/>
      <c r="B440" s="1"/>
      <c r="C440" s="1"/>
      <c r="D440" s="1"/>
      <c r="E440" s="4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 spans="1:19">
      <c r="A441" s="1"/>
      <c r="B441" s="1"/>
      <c r="C441" s="1"/>
      <c r="D441" s="1"/>
      <c r="E441" s="4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 spans="1:19">
      <c r="A442" s="1"/>
      <c r="B442" s="1"/>
      <c r="C442" s="1"/>
      <c r="D442" s="1"/>
      <c r="E442" s="4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</row>
    <row r="443" spans="1:19">
      <c r="A443" s="1"/>
      <c r="B443" s="1"/>
      <c r="C443" s="1"/>
      <c r="D443" s="1"/>
      <c r="E443" s="4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1:19">
      <c r="A444" s="1"/>
      <c r="B444" s="1"/>
      <c r="C444" s="1"/>
      <c r="D444" s="1"/>
      <c r="E444" s="4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1:19">
      <c r="A445" s="1"/>
      <c r="B445" s="1"/>
      <c r="C445" s="1"/>
      <c r="D445" s="1"/>
      <c r="E445" s="4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1:19">
      <c r="A446" s="1"/>
      <c r="B446" s="1"/>
      <c r="C446" s="1"/>
      <c r="D446" s="1"/>
      <c r="E446" s="4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1:19">
      <c r="A447" s="1"/>
      <c r="B447" s="1"/>
      <c r="C447" s="1"/>
      <c r="D447" s="1"/>
      <c r="E447" s="4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1:19">
      <c r="A448" s="1"/>
      <c r="B448" s="1"/>
      <c r="C448" s="1"/>
      <c r="D448" s="1"/>
      <c r="E448" s="4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 spans="1:19">
      <c r="A449" s="1"/>
      <c r="B449" s="1"/>
      <c r="C449" s="1"/>
      <c r="D449" s="1"/>
      <c r="E449" s="4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 spans="1:19">
      <c r="A450" s="1"/>
      <c r="B450" s="1"/>
      <c r="C450" s="1"/>
      <c r="D450" s="1"/>
      <c r="E450" s="4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 spans="1:19">
      <c r="A451" s="1"/>
      <c r="B451" s="1"/>
      <c r="C451" s="1"/>
      <c r="D451" s="1"/>
      <c r="E451" s="4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 spans="1:19">
      <c r="A452" s="1"/>
      <c r="B452" s="1"/>
      <c r="C452" s="1"/>
      <c r="D452" s="1"/>
      <c r="E452" s="4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 spans="1:19">
      <c r="A453" s="1"/>
      <c r="B453" s="1"/>
      <c r="C453" s="1"/>
      <c r="D453" s="1"/>
      <c r="E453" s="4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 spans="1:19">
      <c r="A454" s="1"/>
      <c r="B454" s="1"/>
      <c r="C454" s="1"/>
      <c r="D454" s="1"/>
      <c r="E454" s="4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</row>
    <row r="455" spans="1:19">
      <c r="A455" s="1"/>
      <c r="B455" s="1"/>
      <c r="C455" s="1"/>
      <c r="D455" s="1"/>
      <c r="E455" s="4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</row>
    <row r="456" spans="1:19">
      <c r="A456" s="1"/>
      <c r="B456" s="1"/>
      <c r="C456" s="1"/>
      <c r="D456" s="1"/>
      <c r="E456" s="4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</row>
    <row r="457" spans="1:19">
      <c r="A457" s="1"/>
      <c r="B457" s="1"/>
      <c r="C457" s="1"/>
      <c r="D457" s="1"/>
      <c r="E457" s="4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</row>
    <row r="458" spans="1:19">
      <c r="A458" s="1"/>
      <c r="B458" s="1"/>
      <c r="C458" s="1"/>
      <c r="D458" s="1"/>
      <c r="E458" s="4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</row>
    <row r="459" spans="1:19">
      <c r="A459" s="1"/>
      <c r="B459" s="1"/>
      <c r="C459" s="1"/>
      <c r="D459" s="1"/>
      <c r="E459" s="4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 spans="1:19">
      <c r="A460" s="1"/>
      <c r="B460" s="1"/>
      <c r="C460" s="1"/>
      <c r="D460" s="1"/>
      <c r="E460" s="4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1:19">
      <c r="A461" s="1"/>
      <c r="B461" s="1"/>
      <c r="C461" s="1"/>
      <c r="D461" s="1"/>
      <c r="E461" s="4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1:19">
      <c r="A462" s="1"/>
      <c r="B462" s="1"/>
      <c r="C462" s="1"/>
      <c r="D462" s="1"/>
      <c r="E462" s="4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1:19">
      <c r="A463" s="1"/>
      <c r="B463" s="1"/>
      <c r="C463" s="1"/>
      <c r="D463" s="1"/>
      <c r="E463" s="4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1:19">
      <c r="A464" s="1"/>
      <c r="B464" s="1"/>
      <c r="C464" s="1"/>
      <c r="D464" s="1"/>
      <c r="E464" s="4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1:19">
      <c r="A465" s="1"/>
      <c r="B465" s="1"/>
      <c r="C465" s="1"/>
      <c r="D465" s="1"/>
      <c r="E465" s="4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1:19">
      <c r="A466" s="1"/>
      <c r="B466" s="1"/>
      <c r="C466" s="1"/>
      <c r="D466" s="1"/>
      <c r="E466" s="4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1:19">
      <c r="A467" s="1"/>
      <c r="B467" s="1"/>
      <c r="C467" s="1"/>
      <c r="D467" s="1"/>
      <c r="E467" s="4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1:19">
      <c r="A468" s="1"/>
      <c r="B468" s="1"/>
      <c r="C468" s="1"/>
      <c r="D468" s="1"/>
      <c r="E468" s="4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1:19">
      <c r="A469" s="1"/>
      <c r="B469" s="1"/>
      <c r="C469" s="1"/>
      <c r="D469" s="1"/>
      <c r="E469" s="4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 spans="1:19">
      <c r="A470" s="1"/>
      <c r="B470" s="1"/>
      <c r="C470" s="1"/>
      <c r="D470" s="1"/>
      <c r="E470" s="4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</row>
    <row r="471" spans="1:19">
      <c r="A471" s="1"/>
      <c r="B471" s="1"/>
      <c r="C471" s="1"/>
      <c r="D471" s="1"/>
      <c r="E471" s="4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</row>
    <row r="472" spans="1:19">
      <c r="A472" s="1"/>
      <c r="B472" s="1"/>
      <c r="C472" s="1"/>
      <c r="D472" s="1"/>
      <c r="E472" s="4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</row>
    <row r="473" spans="1:19">
      <c r="A473" s="1"/>
      <c r="B473" s="1"/>
      <c r="C473" s="1"/>
      <c r="D473" s="1"/>
      <c r="E473" s="4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</row>
    <row r="474" spans="1:19">
      <c r="A474" s="1"/>
      <c r="B474" s="1"/>
      <c r="C474" s="1"/>
      <c r="D474" s="1"/>
      <c r="E474" s="4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</row>
    <row r="475" spans="1:19">
      <c r="A475" s="1"/>
      <c r="B475" s="1"/>
      <c r="C475" s="1"/>
      <c r="D475" s="1"/>
      <c r="E475" s="4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 spans="1:19">
      <c r="A476" s="1"/>
      <c r="B476" s="1"/>
      <c r="C476" s="1"/>
      <c r="D476" s="1"/>
      <c r="E476" s="4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 spans="1:19">
      <c r="A477" s="1"/>
      <c r="B477" s="1"/>
      <c r="C477" s="1"/>
      <c r="D477" s="1"/>
      <c r="E477" s="4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 spans="1:19">
      <c r="A478" s="1"/>
      <c r="B478" s="1"/>
      <c r="C478" s="1"/>
      <c r="D478" s="1"/>
      <c r="E478" s="4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 spans="1:19">
      <c r="A479" s="1"/>
      <c r="B479" s="1"/>
      <c r="C479" s="1"/>
      <c r="D479" s="1"/>
      <c r="E479" s="4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 spans="1:19">
      <c r="A480" s="1"/>
      <c r="B480" s="1"/>
      <c r="C480" s="1"/>
      <c r="D480" s="1"/>
      <c r="E480" s="4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 spans="1:19">
      <c r="A481" s="1"/>
      <c r="B481" s="1"/>
      <c r="C481" s="1"/>
      <c r="D481" s="1"/>
      <c r="E481" s="4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</row>
    <row r="482" spans="1:19">
      <c r="A482" s="1"/>
      <c r="B482" s="1"/>
      <c r="C482" s="1"/>
      <c r="D482" s="1"/>
      <c r="E482" s="4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 spans="1:19">
      <c r="A483" s="1"/>
      <c r="B483" s="1"/>
      <c r="C483" s="1"/>
      <c r="D483" s="1"/>
      <c r="E483" s="4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 spans="1:19">
      <c r="A484" s="1"/>
      <c r="B484" s="1"/>
      <c r="C484" s="1"/>
      <c r="D484" s="1"/>
      <c r="E484" s="4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 spans="1:19">
      <c r="A485" s="1"/>
      <c r="B485" s="1"/>
      <c r="C485" s="1"/>
      <c r="D485" s="1"/>
      <c r="E485" s="4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1:19">
      <c r="A486" s="1"/>
      <c r="B486" s="1"/>
      <c r="C486" s="1"/>
      <c r="D486" s="1"/>
      <c r="E486" s="4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 spans="1:19">
      <c r="A487" s="1"/>
      <c r="B487" s="1"/>
      <c r="C487" s="1"/>
      <c r="D487" s="1"/>
      <c r="E487" s="4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 spans="1:19">
      <c r="A488" s="1"/>
      <c r="B488" s="1"/>
      <c r="C488" s="1"/>
      <c r="D488" s="1"/>
      <c r="E488" s="4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 spans="1:19">
      <c r="A489" s="1"/>
      <c r="B489" s="1"/>
      <c r="C489" s="1"/>
      <c r="D489" s="1"/>
      <c r="E489" s="4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</row>
    <row r="490" spans="1:19">
      <c r="A490" s="1"/>
      <c r="B490" s="1"/>
      <c r="C490" s="1"/>
      <c r="D490" s="1"/>
      <c r="E490" s="4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1:19">
      <c r="A491" s="1"/>
      <c r="B491" s="1"/>
      <c r="C491" s="1"/>
      <c r="D491" s="1"/>
      <c r="E491" s="4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 spans="1:19">
      <c r="A492" s="1"/>
      <c r="B492" s="1"/>
      <c r="C492" s="1"/>
      <c r="D492" s="1"/>
      <c r="E492" s="4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 spans="1:19">
      <c r="A493" s="1"/>
      <c r="B493" s="1"/>
      <c r="C493" s="1"/>
      <c r="D493" s="1"/>
      <c r="E493" s="4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 spans="1:19">
      <c r="A494" s="1"/>
      <c r="B494" s="1"/>
      <c r="C494" s="1"/>
      <c r="D494" s="1"/>
      <c r="E494" s="4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</row>
    <row r="495" spans="1:19">
      <c r="A495" s="1"/>
      <c r="B495" s="1"/>
      <c r="C495" s="1"/>
      <c r="D495" s="1"/>
      <c r="E495" s="4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</row>
    <row r="496" spans="1:19">
      <c r="A496" s="1"/>
      <c r="B496" s="1"/>
      <c r="C496" s="1"/>
      <c r="D496" s="1"/>
      <c r="E496" s="4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</row>
    <row r="497" spans="1:19">
      <c r="A497" s="1"/>
      <c r="B497" s="1"/>
      <c r="C497" s="1"/>
      <c r="D497" s="1"/>
      <c r="E497" s="4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</row>
    <row r="498" spans="1:19">
      <c r="A498" s="1"/>
      <c r="B498" s="1"/>
      <c r="C498" s="1"/>
      <c r="D498" s="1"/>
      <c r="E498" s="4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</row>
    <row r="499" spans="1:19">
      <c r="A499" s="1"/>
      <c r="B499" s="1"/>
      <c r="C499" s="1"/>
      <c r="D499" s="1"/>
      <c r="E499" s="4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</row>
    <row r="500" spans="1:19">
      <c r="A500" s="1"/>
      <c r="B500" s="1"/>
      <c r="C500" s="1"/>
      <c r="D500" s="1"/>
      <c r="E500" s="4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</row>
    <row r="501" spans="1:19">
      <c r="A501" s="1"/>
      <c r="B501" s="1"/>
      <c r="C501" s="1"/>
      <c r="D501" s="1"/>
      <c r="E501" s="4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</row>
    <row r="502" spans="1:19">
      <c r="A502" s="1"/>
      <c r="B502" s="1"/>
      <c r="C502" s="1"/>
      <c r="D502" s="1"/>
      <c r="E502" s="4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</row>
    <row r="503" spans="1:19">
      <c r="A503" s="1"/>
      <c r="B503" s="1"/>
      <c r="C503" s="1"/>
      <c r="D503" s="1"/>
      <c r="E503" s="4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</row>
    <row r="504" spans="1:19">
      <c r="A504" s="1"/>
      <c r="B504" s="1"/>
      <c r="C504" s="1"/>
      <c r="D504" s="1"/>
      <c r="E504" s="4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</row>
    <row r="505" spans="1:19">
      <c r="A505" s="1"/>
      <c r="B505" s="1"/>
      <c r="C505" s="1"/>
      <c r="D505" s="1"/>
      <c r="E505" s="4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</row>
    <row r="506" spans="1:19">
      <c r="A506" s="1"/>
      <c r="B506" s="1"/>
      <c r="C506" s="1"/>
      <c r="D506" s="1"/>
      <c r="E506" s="4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</row>
    <row r="507" spans="1:19">
      <c r="A507" s="1"/>
      <c r="B507" s="1"/>
      <c r="C507" s="1"/>
      <c r="D507" s="1"/>
      <c r="E507" s="4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</row>
    <row r="508" spans="1:19">
      <c r="A508" s="1"/>
      <c r="B508" s="1"/>
      <c r="C508" s="1"/>
      <c r="D508" s="1"/>
      <c r="E508" s="4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</row>
    <row r="509" spans="1:19">
      <c r="A509" s="1"/>
      <c r="B509" s="1"/>
      <c r="C509" s="1"/>
      <c r="D509" s="1"/>
      <c r="E509" s="4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</row>
    <row r="510" spans="1:19">
      <c r="A510" s="1"/>
      <c r="B510" s="1"/>
      <c r="C510" s="1"/>
      <c r="D510" s="1"/>
      <c r="E510" s="4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</row>
    <row r="511" spans="1:19">
      <c r="A511" s="1"/>
      <c r="B511" s="1"/>
      <c r="C511" s="1"/>
      <c r="D511" s="1"/>
      <c r="E511" s="4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</row>
    <row r="512" spans="1:19">
      <c r="A512" s="1"/>
      <c r="B512" s="1"/>
      <c r="C512" s="1"/>
      <c r="D512" s="1"/>
      <c r="E512" s="4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</row>
    <row r="513" spans="1:19">
      <c r="A513" s="1"/>
      <c r="B513" s="1"/>
      <c r="C513" s="1"/>
      <c r="D513" s="1"/>
      <c r="E513" s="4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</row>
    <row r="514" spans="1:19">
      <c r="A514" s="1"/>
      <c r="B514" s="1"/>
      <c r="C514" s="1"/>
      <c r="D514" s="1"/>
      <c r="E514" s="4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</row>
    <row r="515" spans="1:19">
      <c r="A515" s="1"/>
      <c r="B515" s="1"/>
      <c r="C515" s="1"/>
      <c r="D515" s="1"/>
      <c r="E515" s="4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</row>
    <row r="516" spans="1:19">
      <c r="A516" s="1"/>
      <c r="B516" s="1"/>
      <c r="C516" s="1"/>
      <c r="D516" s="1"/>
      <c r="E516" s="4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</row>
    <row r="517" spans="1:19">
      <c r="A517" s="1"/>
      <c r="B517" s="1"/>
      <c r="C517" s="1"/>
      <c r="D517" s="1"/>
      <c r="E517" s="4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</row>
    <row r="518" spans="1:19">
      <c r="A518" s="1"/>
      <c r="B518" s="1"/>
      <c r="C518" s="1"/>
      <c r="D518" s="1"/>
      <c r="E518" s="4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</row>
    <row r="519" spans="1:19">
      <c r="A519" s="1"/>
      <c r="B519" s="1"/>
      <c r="C519" s="1"/>
      <c r="D519" s="1"/>
      <c r="E519" s="4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</row>
    <row r="520" spans="1:19">
      <c r="A520" s="1"/>
      <c r="B520" s="1"/>
      <c r="C520" s="1"/>
      <c r="D520" s="1"/>
      <c r="E520" s="4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</row>
    <row r="521" spans="1:19">
      <c r="A521" s="1"/>
      <c r="B521" s="1"/>
      <c r="C521" s="1"/>
      <c r="D521" s="1"/>
      <c r="E521" s="4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</row>
    <row r="522" spans="1:19">
      <c r="A522" s="1"/>
      <c r="B522" s="1"/>
      <c r="C522" s="1"/>
      <c r="D522" s="1"/>
      <c r="E522" s="4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</row>
    <row r="523" spans="1:19">
      <c r="A523" s="1"/>
      <c r="B523" s="1"/>
      <c r="C523" s="1"/>
      <c r="D523" s="1"/>
      <c r="E523" s="4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</row>
    <row r="524" spans="1:19">
      <c r="A524" s="1"/>
      <c r="B524" s="1"/>
      <c r="C524" s="1"/>
      <c r="D524" s="1"/>
      <c r="E524" s="4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</row>
    <row r="525" spans="1:19">
      <c r="A525" s="1"/>
      <c r="B525" s="1"/>
      <c r="C525" s="1"/>
      <c r="D525" s="1"/>
      <c r="E525" s="4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</row>
    <row r="526" spans="1:19">
      <c r="A526" s="1"/>
      <c r="B526" s="1"/>
      <c r="C526" s="1"/>
      <c r="D526" s="1"/>
      <c r="E526" s="4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</row>
    <row r="527" spans="1:19">
      <c r="A527" s="1"/>
      <c r="B527" s="1"/>
      <c r="C527" s="1"/>
      <c r="D527" s="1"/>
      <c r="E527" s="4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</row>
    <row r="528" spans="1:19">
      <c r="A528" s="1"/>
      <c r="B528" s="1"/>
      <c r="C528" s="1"/>
      <c r="D528" s="1"/>
      <c r="E528" s="4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</row>
    <row r="529" spans="1:19">
      <c r="A529" s="1"/>
      <c r="B529" s="1"/>
      <c r="C529" s="1"/>
      <c r="D529" s="1"/>
      <c r="E529" s="4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</row>
    <row r="530" spans="1:19">
      <c r="A530" s="1"/>
      <c r="B530" s="1"/>
      <c r="C530" s="1"/>
      <c r="D530" s="1"/>
      <c r="E530" s="4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</row>
    <row r="531" spans="1:19">
      <c r="A531" s="1"/>
      <c r="B531" s="1"/>
      <c r="C531" s="1"/>
      <c r="D531" s="1"/>
      <c r="E531" s="4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</row>
    <row r="532" spans="1:19">
      <c r="A532" s="1"/>
      <c r="B532" s="1"/>
      <c r="C532" s="1"/>
      <c r="D532" s="1"/>
      <c r="E532" s="4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</row>
    <row r="533" spans="1:19">
      <c r="A533" s="1"/>
      <c r="B533" s="1"/>
      <c r="C533" s="1"/>
      <c r="D533" s="1"/>
      <c r="E533" s="4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</row>
    <row r="534" spans="1:19">
      <c r="A534" s="1"/>
      <c r="B534" s="1"/>
      <c r="C534" s="1"/>
      <c r="D534" s="1"/>
      <c r="E534" s="4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</row>
    <row r="535" spans="1:19">
      <c r="A535" s="1"/>
      <c r="B535" s="1"/>
      <c r="C535" s="1"/>
      <c r="D535" s="1"/>
      <c r="E535" s="4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</row>
    <row r="536" spans="1:19">
      <c r="A536" s="1"/>
      <c r="B536" s="1"/>
      <c r="C536" s="1"/>
      <c r="D536" s="1"/>
      <c r="E536" s="4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</row>
    <row r="537" spans="1:19">
      <c r="A537" s="1"/>
      <c r="B537" s="1"/>
      <c r="C537" s="1"/>
      <c r="D537" s="1"/>
      <c r="E537" s="4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</row>
    <row r="538" spans="1:19">
      <c r="A538" s="1"/>
      <c r="B538" s="1"/>
      <c r="C538" s="1"/>
      <c r="D538" s="1"/>
      <c r="E538" s="4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</row>
    <row r="539" spans="1:19">
      <c r="A539" s="1"/>
      <c r="B539" s="1"/>
      <c r="C539" s="1"/>
      <c r="D539" s="1"/>
      <c r="E539" s="4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</row>
    <row r="540" spans="1:19">
      <c r="A540" s="1"/>
      <c r="B540" s="1"/>
      <c r="C540" s="1"/>
      <c r="D540" s="1"/>
      <c r="E540" s="4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</row>
    <row r="541" spans="1:19">
      <c r="A541" s="1"/>
      <c r="B541" s="1"/>
      <c r="C541" s="1"/>
      <c r="D541" s="1"/>
      <c r="E541" s="4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</row>
    <row r="542" spans="1:19">
      <c r="A542" s="1"/>
      <c r="B542" s="1"/>
      <c r="C542" s="1"/>
      <c r="D542" s="1"/>
      <c r="E542" s="4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</row>
    <row r="543" spans="1:19">
      <c r="A543" s="1"/>
      <c r="B543" s="1"/>
      <c r="C543" s="1"/>
      <c r="D543" s="1"/>
      <c r="E543" s="4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</row>
    <row r="544" spans="1:19">
      <c r="A544" s="1"/>
      <c r="B544" s="1"/>
      <c r="C544" s="1"/>
      <c r="D544" s="1"/>
      <c r="E544" s="4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</row>
    <row r="545" spans="1:19">
      <c r="A545" s="1"/>
      <c r="B545" s="1"/>
      <c r="C545" s="1"/>
      <c r="D545" s="1"/>
      <c r="E545" s="4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</row>
    <row r="546" spans="1:19">
      <c r="A546" s="1"/>
      <c r="B546" s="1"/>
      <c r="C546" s="1"/>
      <c r="D546" s="1"/>
      <c r="E546" s="4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</row>
    <row r="547" spans="1:19">
      <c r="A547" s="1"/>
      <c r="B547" s="1"/>
      <c r="C547" s="1"/>
      <c r="D547" s="1"/>
      <c r="E547" s="4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</row>
    <row r="548" spans="1:19">
      <c r="A548" s="1"/>
      <c r="B548" s="1"/>
      <c r="C548" s="1"/>
      <c r="D548" s="1"/>
      <c r="E548" s="4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</row>
    <row r="549" spans="1:19">
      <c r="A549" s="1"/>
      <c r="B549" s="1"/>
      <c r="C549" s="1"/>
      <c r="D549" s="1"/>
      <c r="E549" s="4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</row>
    <row r="550" spans="1:19">
      <c r="A550" s="1"/>
      <c r="B550" s="1"/>
      <c r="C550" s="1"/>
      <c r="D550" s="1"/>
      <c r="E550" s="4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</row>
    <row r="551" spans="1:19">
      <c r="A551" s="1"/>
      <c r="B551" s="1"/>
      <c r="C551" s="1"/>
      <c r="D551" s="1"/>
      <c r="E551" s="4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</row>
    <row r="552" spans="1:19">
      <c r="A552" s="1"/>
      <c r="B552" s="1"/>
      <c r="C552" s="1"/>
      <c r="D552" s="1"/>
      <c r="E552" s="4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</row>
    <row r="553" spans="1:19">
      <c r="A553" s="1"/>
      <c r="B553" s="1"/>
      <c r="C553" s="1"/>
      <c r="D553" s="1"/>
      <c r="E553" s="4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</row>
    <row r="554" spans="1:19">
      <c r="A554" s="1"/>
      <c r="B554" s="1"/>
      <c r="C554" s="1"/>
      <c r="D554" s="1"/>
      <c r="E554" s="4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</row>
    <row r="555" spans="1:19">
      <c r="A555" s="1"/>
      <c r="B555" s="1"/>
      <c r="C555" s="1"/>
      <c r="D555" s="1"/>
      <c r="E555" s="4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</row>
    <row r="556" spans="1:19">
      <c r="A556" s="1"/>
      <c r="B556" s="1"/>
      <c r="C556" s="1"/>
      <c r="D556" s="1"/>
      <c r="E556" s="4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</row>
    <row r="557" spans="1:19">
      <c r="A557" s="1"/>
      <c r="B557" s="1"/>
      <c r="C557" s="1"/>
      <c r="D557" s="1"/>
      <c r="E557" s="4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</row>
    <row r="558" spans="1:19">
      <c r="A558" s="1"/>
      <c r="B558" s="1"/>
      <c r="C558" s="1"/>
      <c r="D558" s="1"/>
      <c r="E558" s="4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</row>
    <row r="559" spans="1:19">
      <c r="A559" s="1"/>
      <c r="B559" s="1"/>
      <c r="C559" s="1"/>
      <c r="D559" s="1"/>
      <c r="E559" s="4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</row>
    <row r="560" spans="1:19">
      <c r="A560" s="1"/>
      <c r="B560" s="1"/>
      <c r="C560" s="1"/>
      <c r="D560" s="1"/>
      <c r="E560" s="4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</row>
    <row r="561" spans="1:19">
      <c r="A561" s="1"/>
      <c r="B561" s="1"/>
      <c r="C561" s="1"/>
      <c r="D561" s="1"/>
      <c r="E561" s="4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</row>
    <row r="562" spans="1:19">
      <c r="A562" s="1"/>
      <c r="B562" s="1"/>
      <c r="C562" s="1"/>
      <c r="D562" s="1"/>
      <c r="E562" s="4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</row>
    <row r="563" spans="1:19">
      <c r="A563" s="1"/>
      <c r="B563" s="1"/>
      <c r="C563" s="1"/>
      <c r="D563" s="1"/>
      <c r="E563" s="4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</row>
    <row r="564" spans="1:19">
      <c r="A564" s="1"/>
      <c r="B564" s="1"/>
      <c r="C564" s="1"/>
      <c r="D564" s="1"/>
      <c r="E564" s="4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</row>
    <row r="565" spans="1:19">
      <c r="A565" s="1"/>
      <c r="B565" s="1"/>
      <c r="C565" s="1"/>
      <c r="D565" s="1"/>
      <c r="E565" s="4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</row>
    <row r="566" spans="1:19">
      <c r="A566" s="1"/>
      <c r="B566" s="1"/>
      <c r="C566" s="1"/>
      <c r="D566" s="1"/>
      <c r="E566" s="4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</row>
    <row r="567" spans="1:19">
      <c r="A567" s="1"/>
      <c r="B567" s="1"/>
      <c r="C567" s="1"/>
      <c r="D567" s="1"/>
      <c r="E567" s="4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</row>
    <row r="568" spans="1:19">
      <c r="A568" s="1"/>
      <c r="B568" s="1"/>
      <c r="C568" s="1"/>
      <c r="D568" s="1"/>
      <c r="E568" s="4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</row>
    <row r="569" spans="1:19">
      <c r="A569" s="1"/>
      <c r="B569" s="1"/>
      <c r="C569" s="1"/>
      <c r="D569" s="1"/>
      <c r="E569" s="4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</row>
    <row r="570" spans="1:19">
      <c r="A570" s="1"/>
      <c r="B570" s="1"/>
      <c r="C570" s="1"/>
      <c r="D570" s="1"/>
      <c r="E570" s="4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</row>
    <row r="571" spans="1:19">
      <c r="A571" s="1"/>
      <c r="B571" s="1"/>
      <c r="C571" s="1"/>
      <c r="D571" s="1"/>
      <c r="E571" s="4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</row>
    <row r="572" spans="1:19">
      <c r="A572" s="1"/>
      <c r="B572" s="1"/>
      <c r="C572" s="1"/>
      <c r="D572" s="1"/>
      <c r="E572" s="4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</row>
    <row r="573" spans="1:19">
      <c r="A573" s="1"/>
      <c r="B573" s="1"/>
      <c r="C573" s="1"/>
      <c r="D573" s="1"/>
      <c r="E573" s="4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</row>
    <row r="574" spans="1:19">
      <c r="A574" s="1"/>
      <c r="B574" s="1"/>
      <c r="C574" s="1"/>
      <c r="D574" s="1"/>
      <c r="E574" s="4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</row>
    <row r="575" spans="1:19">
      <c r="A575" s="1"/>
      <c r="B575" s="1"/>
      <c r="C575" s="1"/>
      <c r="D575" s="1"/>
      <c r="E575" s="4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</row>
    <row r="576" spans="1:19">
      <c r="A576" s="1"/>
      <c r="B576" s="1"/>
      <c r="C576" s="1"/>
      <c r="D576" s="1"/>
      <c r="E576" s="4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</row>
    <row r="577" spans="1:19">
      <c r="A577" s="1"/>
      <c r="B577" s="1"/>
      <c r="C577" s="1"/>
      <c r="D577" s="1"/>
      <c r="E577" s="4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</row>
    <row r="578" spans="1:19">
      <c r="A578" s="1"/>
      <c r="B578" s="1"/>
      <c r="C578" s="1"/>
      <c r="D578" s="1"/>
      <c r="E578" s="4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</row>
    <row r="579" spans="1:19">
      <c r="A579" s="1"/>
      <c r="B579" s="1"/>
      <c r="C579" s="1"/>
      <c r="D579" s="1"/>
      <c r="E579" s="4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</row>
    <row r="580" spans="1:19">
      <c r="A580" s="1"/>
      <c r="B580" s="1"/>
      <c r="C580" s="1"/>
      <c r="D580" s="1"/>
      <c r="E580" s="4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</row>
    <row r="581" spans="1:19">
      <c r="A581" s="1"/>
      <c r="B581" s="1"/>
      <c r="C581" s="1"/>
      <c r="D581" s="1"/>
      <c r="E581" s="4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</row>
    <row r="582" spans="1:19">
      <c r="A582" s="1"/>
      <c r="B582" s="1"/>
      <c r="C582" s="1"/>
      <c r="D582" s="1"/>
      <c r="E582" s="4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</row>
    <row r="583" spans="1:19">
      <c r="A583" s="1"/>
      <c r="B583" s="1"/>
      <c r="C583" s="1"/>
      <c r="D583" s="1"/>
      <c r="E583" s="4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</row>
    <row r="584" spans="1:19">
      <c r="A584" s="1"/>
      <c r="B584" s="1"/>
      <c r="C584" s="1"/>
      <c r="D584" s="1"/>
      <c r="E584" s="4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</row>
    <row r="585" spans="1:19">
      <c r="A585" s="1"/>
      <c r="B585" s="1"/>
      <c r="C585" s="1"/>
      <c r="D585" s="1"/>
      <c r="E585" s="4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</row>
    <row r="586" spans="1:19">
      <c r="A586" s="1"/>
      <c r="B586" s="1"/>
      <c r="C586" s="1"/>
      <c r="D586" s="1"/>
      <c r="E586" s="4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</row>
    <row r="587" spans="1:19">
      <c r="A587" s="1"/>
      <c r="B587" s="1"/>
      <c r="C587" s="1"/>
      <c r="D587" s="1"/>
      <c r="E587" s="4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</row>
    <row r="588" spans="1:19">
      <c r="A588" s="1"/>
      <c r="B588" s="1"/>
      <c r="C588" s="1"/>
      <c r="D588" s="1"/>
      <c r="E588" s="4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</row>
    <row r="589" spans="1:19">
      <c r="A589" s="1"/>
      <c r="B589" s="1"/>
      <c r="C589" s="1"/>
      <c r="D589" s="1"/>
      <c r="E589" s="4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</row>
    <row r="590" spans="1:19">
      <c r="A590" s="1"/>
      <c r="B590" s="1"/>
      <c r="C590" s="1"/>
      <c r="D590" s="1"/>
      <c r="E590" s="4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</row>
    <row r="591" spans="1:19">
      <c r="A591" s="1"/>
      <c r="B591" s="1"/>
      <c r="C591" s="1"/>
      <c r="D591" s="1"/>
      <c r="E591" s="4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</row>
    <row r="592" spans="1:19">
      <c r="A592" s="1"/>
      <c r="B592" s="1"/>
      <c r="C592" s="1"/>
      <c r="D592" s="1"/>
      <c r="E592" s="4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</row>
    <row r="593" spans="1:19">
      <c r="A593" s="1"/>
      <c r="B593" s="1"/>
      <c r="C593" s="1"/>
      <c r="D593" s="1"/>
      <c r="E593" s="4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</row>
    <row r="594" spans="1:19">
      <c r="A594" s="1"/>
      <c r="B594" s="1"/>
      <c r="C594" s="1"/>
      <c r="D594" s="1"/>
      <c r="E594" s="4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</row>
    <row r="595" spans="1:19">
      <c r="A595" s="1"/>
      <c r="B595" s="1"/>
      <c r="C595" s="1"/>
      <c r="D595" s="1"/>
      <c r="E595" s="4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</row>
    <row r="596" spans="1:19">
      <c r="A596" s="1"/>
      <c r="B596" s="1"/>
      <c r="C596" s="1"/>
      <c r="D596" s="1"/>
      <c r="E596" s="4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</row>
    <row r="597" spans="1:19">
      <c r="A597" s="1"/>
      <c r="B597" s="1"/>
      <c r="C597" s="1"/>
      <c r="D597" s="1"/>
      <c r="E597" s="4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</row>
    <row r="598" spans="1:19">
      <c r="A598" s="1"/>
      <c r="B598" s="1"/>
      <c r="C598" s="1"/>
      <c r="D598" s="1"/>
      <c r="E598" s="4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</row>
    <row r="599" spans="1:19">
      <c r="A599" s="1"/>
      <c r="B599" s="1"/>
      <c r="C599" s="1"/>
      <c r="D599" s="1"/>
      <c r="E599" s="4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</row>
    <row r="600" spans="1:19">
      <c r="A600" s="1"/>
      <c r="B600" s="1"/>
      <c r="C600" s="1"/>
      <c r="D600" s="1"/>
      <c r="E600" s="4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</row>
    <row r="601" spans="1:19">
      <c r="A601" s="1"/>
      <c r="B601" s="1"/>
      <c r="C601" s="1"/>
      <c r="D601" s="1"/>
      <c r="E601" s="4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</row>
    <row r="602" spans="1:19">
      <c r="A602" s="1"/>
      <c r="B602" s="1"/>
      <c r="C602" s="1"/>
      <c r="D602" s="1"/>
      <c r="E602" s="4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</row>
    <row r="603" spans="1:19">
      <c r="A603" s="1"/>
      <c r="B603" s="1"/>
      <c r="C603" s="1"/>
      <c r="D603" s="1"/>
      <c r="E603" s="4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</row>
    <row r="604" spans="1:19">
      <c r="A604" s="1"/>
      <c r="B604" s="1"/>
      <c r="C604" s="1"/>
      <c r="D604" s="1"/>
      <c r="E604" s="4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</row>
    <row r="605" spans="1:19">
      <c r="A605" s="1"/>
      <c r="B605" s="1"/>
      <c r="C605" s="1"/>
      <c r="D605" s="1"/>
      <c r="E605" s="4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</row>
    <row r="606" spans="1:19">
      <c r="A606" s="1"/>
      <c r="B606" s="1"/>
      <c r="C606" s="1"/>
      <c r="D606" s="1"/>
      <c r="E606" s="4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</row>
    <row r="607" spans="1:19">
      <c r="A607" s="1"/>
      <c r="B607" s="1"/>
      <c r="C607" s="1"/>
      <c r="D607" s="1"/>
      <c r="E607" s="4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</row>
    <row r="608" spans="1:19">
      <c r="A608" s="1"/>
      <c r="B608" s="1"/>
      <c r="C608" s="1"/>
      <c r="D608" s="1"/>
      <c r="E608" s="4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</row>
    <row r="609" spans="1:19">
      <c r="A609" s="1"/>
      <c r="B609" s="1"/>
      <c r="C609" s="1"/>
      <c r="D609" s="1"/>
      <c r="E609" s="4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</row>
    <row r="610" spans="1:19">
      <c r="A610" s="1"/>
      <c r="B610" s="1"/>
      <c r="C610" s="1"/>
      <c r="D610" s="1"/>
      <c r="E610" s="4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</row>
    <row r="611" spans="1:19">
      <c r="A611" s="1"/>
      <c r="B611" s="1"/>
      <c r="C611" s="1"/>
      <c r="D611" s="1"/>
      <c r="E611" s="4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</row>
    <row r="612" spans="1:19">
      <c r="A612" s="1"/>
      <c r="B612" s="1"/>
      <c r="C612" s="1"/>
      <c r="D612" s="1"/>
      <c r="E612" s="4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</row>
    <row r="613" spans="1:19">
      <c r="A613" s="1"/>
      <c r="B613" s="1"/>
      <c r="C613" s="1"/>
      <c r="D613" s="1"/>
      <c r="E613" s="4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</row>
    <row r="614" spans="1:19">
      <c r="A614" s="1"/>
      <c r="B614" s="1"/>
      <c r="C614" s="1"/>
      <c r="D614" s="1"/>
      <c r="E614" s="4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</row>
    <row r="615" spans="1:19">
      <c r="A615" s="1"/>
      <c r="B615" s="1"/>
      <c r="C615" s="1"/>
      <c r="D615" s="1"/>
      <c r="E615" s="4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</row>
    <row r="616" spans="1:19">
      <c r="A616" s="1"/>
      <c r="B616" s="1"/>
      <c r="C616" s="1"/>
      <c r="D616" s="1"/>
      <c r="E616" s="4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</row>
    <row r="617" spans="1:19">
      <c r="A617" s="1"/>
      <c r="B617" s="1"/>
      <c r="C617" s="1"/>
      <c r="D617" s="1"/>
      <c r="E617" s="4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</row>
    <row r="618" spans="1:19">
      <c r="A618" s="1"/>
      <c r="B618" s="1"/>
      <c r="C618" s="1"/>
      <c r="D618" s="1"/>
      <c r="E618" s="4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</row>
    <row r="619" spans="1:19">
      <c r="A619" s="1"/>
      <c r="B619" s="1"/>
      <c r="C619" s="1"/>
      <c r="D619" s="1"/>
      <c r="E619" s="4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</row>
    <row r="620" spans="1:19">
      <c r="A620" s="1"/>
      <c r="B620" s="1"/>
      <c r="C620" s="1"/>
      <c r="D620" s="1"/>
      <c r="E620" s="4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</row>
    <row r="621" spans="1:19">
      <c r="A621" s="1"/>
      <c r="B621" s="1"/>
      <c r="C621" s="1"/>
      <c r="D621" s="1"/>
      <c r="E621" s="4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</row>
    <row r="622" spans="1:19">
      <c r="A622" s="1"/>
      <c r="B622" s="1"/>
      <c r="C622" s="1"/>
      <c r="D622" s="1"/>
      <c r="E622" s="4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</row>
    <row r="623" spans="1:19">
      <c r="A623" s="1"/>
      <c r="B623" s="1"/>
      <c r="C623" s="1"/>
      <c r="D623" s="1"/>
      <c r="E623" s="4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</row>
  </sheetData>
  <autoFilter ref="A5:T239"/>
  <mergeCells count="17">
    <mergeCell ref="A1:S3"/>
    <mergeCell ref="A4:S4"/>
    <mergeCell ref="C173:C178"/>
    <mergeCell ref="C179:C229"/>
    <mergeCell ref="C230:C236"/>
    <mergeCell ref="C237:C238"/>
    <mergeCell ref="C6:C10"/>
    <mergeCell ref="C81:C96"/>
    <mergeCell ref="C97:C128"/>
    <mergeCell ref="C129:C150"/>
    <mergeCell ref="C151:C166"/>
    <mergeCell ref="C167:C172"/>
    <mergeCell ref="C11:C15"/>
    <mergeCell ref="C16:C24"/>
    <mergeCell ref="C25:C39"/>
    <mergeCell ref="C68:C80"/>
    <mergeCell ref="C40:C67"/>
  </mergeCells>
  <hyperlinks>
    <hyperlink ref="N56" r:id="rId1" display="alejandro_torresorrego1981@hotmail.com"/>
    <hyperlink ref="N279" r:id="rId2" display="mailto:casapaternitas@tie.cl;"/>
    <hyperlink ref="N278" r:id="rId3" display="mailto:casapaternitas@tie.cl;"/>
    <hyperlink ref="N269" r:id="rId4" display="mailto:aldeamisamigos@yahoo.es;"/>
    <hyperlink ref="N268" r:id="rId5" display="mailto:aldeamisamigos@yahoo.es;"/>
    <hyperlink ref="N406" r:id="rId6" display="mossandon@munistgo.cl;"/>
    <hyperlink ref="N214" r:id="rId7" display="opd@huechuraba.cl; opdhuechuraba@gmail.com;_x000a__x000a_"/>
    <hyperlink ref="N213" r:id="rId8"/>
    <hyperlink ref="N418" r:id="rId9" display="cepijrenca@opcion.cl;"/>
    <hyperlink ref="N201" r:id="rId10" display="administracion.macul@regazo.cl"/>
    <hyperlink ref="N444:N445" r:id="rId11" display="fundacionpadresemeria@123hotmail.es"/>
    <hyperlink ref="N328" r:id="rId12" display="mailto:mcastillo@mph.cl;"/>
    <hyperlink ref="N198" r:id="rId13"/>
    <hyperlink ref="N210" r:id="rId14"/>
    <hyperlink ref="N380" r:id="rId15" display="mailto:corporacionchileamerica@gmail.com;"/>
    <hyperlink ref="N327" r:id="rId16" display="contacto@tdesperanza.cl"/>
    <hyperlink ref="N209" r:id="rId17" display="apj23colocacion@gmail.com"/>
    <hyperlink ref="N317" r:id="rId18" display="mailto:pdepudahuel.casona@gmail.com;"/>
    <hyperlink ref="N187" r:id="rId19"/>
    <hyperlink ref="N439" r:id="rId20" display="mailto:cahumada@opcion.cl;"/>
    <hyperlink ref="N262" r:id="rId21" display="pamctrr@gmail.com;"/>
    <hyperlink ref="N441" r:id="rId22" display="mailto:cenimlapintana@fundacionmicasa.cl;"/>
    <hyperlink ref="N261" r:id="rId23" display="amonjes@opcion.cl; "/>
    <hyperlink ref="N342" r:id="rId24" display="mailto:veronica.escobar@coanil.cl;"/>
    <hyperlink ref="N440" r:id="rId25" display="mailto:cenimpaine@fundacionmicasa.cl;"/>
    <hyperlink ref="N454" r:id="rId26" display="mailto:pdcpuentealto@gmail.com;"/>
    <hyperlink ref="N453" r:id="rId27" display="mailto:pdefundacionleonbloy@gmail.com;"/>
    <hyperlink ref="N348" r:id="rId28" display="mailto:pibestacioncentral@outlook.com;"/>
    <hyperlink ref="N324" r:id="rId29" display="mailto:pdcrecoleta@tdesperanza.cl;"/>
    <hyperlink ref="N266" r:id="rId30" display="dirmagtalagante@codeni.cl;"/>
    <hyperlink ref="N379" r:id="rId31" display="adrachile@adra.cl;"/>
    <hyperlink ref="N429" r:id="rId32" display="mailto:cepijlapintana@opcion.cl;"/>
    <hyperlink ref="N392" r:id="rId33" display="cepijpudahuel@opcion.cl;"/>
    <hyperlink ref="N407" r:id="rId34" display="cepijsantiago@opcion.cl; "/>
    <hyperlink ref="N200" r:id="rId35"/>
    <hyperlink ref="N199" r:id="rId36"/>
    <hyperlink ref="N295" r:id="rId37" display="mailto:faedemestacioncentral@gmail.com;"/>
    <hyperlink ref="N322" r:id="rId38" display="pie24elsalto@opcion.cl"/>
    <hyperlink ref="N458" r:id="rId39" display="kaicheleg@gmail.com;_x000a__x000a_"/>
    <hyperlink ref="N333" r:id="rId40" display="ppctiltil@hogardecristo.cl;"/>
    <hyperlink ref="N264" r:id="rId41" display="piepenalolen@corporacionideco.cl;"/>
    <hyperlink ref="N361" r:id="rId42" display="mailto:opdlampa@gmail.com;"/>
    <hyperlink ref="N345" r:id="rId43" display="mailto:ppclobarnechea@gmail.com;"/>
    <hyperlink ref="N409" r:id="rId44" display="directoraopdrenca@gmail.com; "/>
    <hyperlink ref="N404" r:id="rId45" display="mailto:opdsanjoaquin@gmail.com;"/>
    <hyperlink ref="N466" r:id="rId46" display="mailto:fparra@hogardecristo.cl;"/>
    <hyperlink ref="N375" r:id="rId47" display="mailto:mrivera@hogardecristo.cl;"/>
    <hyperlink ref="N258" r:id="rId48" display="mailto:opdpenalolen@gmail.com;"/>
    <hyperlink ref="N344" r:id="rId49" display="mailto:pherrada@fundaciondonbosco.cl;"/>
    <hyperlink ref="N343" r:id="rId50" display="mailto:pherrada@fundaciondonbosco.cl;"/>
    <hyperlink ref="N281" r:id="rId51" display="mailto:fmontes@sename.cl;"/>
    <hyperlink ref="N263" r:id="rId52" display="mailto:pde.penalolen@gmail.com;"/>
    <hyperlink ref="N383" r:id="rId53" display="mailto:ppcpehuen@ongsurcos.cl;"/>
    <hyperlink ref="N253" r:id="rId54" display="mailto:cenimsanbernardo@fundacionmicasa.cl;"/>
    <hyperlink ref="N398" r:id="rId55" display="gsoto@fundacionsanjose.cl"/>
    <hyperlink ref="N353" r:id="rId56" display="mailto:dammelipilla@opcion.cl;"/>
    <hyperlink ref="N426" r:id="rId57" display="damlapintana@achnu.cl"/>
    <hyperlink ref="N280" r:id="rId58" display="mailto:mcrojas@sename.cl;"/>
    <hyperlink ref="N435" r:id="rId59" display="mailto:casapreegresados@gmail.com;"/>
    <hyperlink ref="N188" r:id="rId60"/>
    <hyperlink ref="N449" r:id="rId61" display="mailto:piesector1@gmail.com;"/>
    <hyperlink ref="N252" r:id="rId62" display="aldeabuencamino@yahoo.es;"/>
    <hyperlink ref="N387:N388" r:id="rId63" display="uajazmines@coanil.cl"/>
    <hyperlink ref="N303" r:id="rId64" display="mailto:residenciagabrielamistral@gmail.com;"/>
    <hyperlink ref="N314" r:id="rId65" display="mailto:aldeamisamigos@yahoo.es;"/>
    <hyperlink ref="N416" r:id="rId66" display="ctsanvicente@fundacionparentesis.cl          "/>
    <hyperlink ref="N356" r:id="rId67" display="mailto:csoto@rodelillo.cl;"/>
    <hyperlink ref="N341" r:id="rId68" display="mailto:opdcolina@gmail.com;"/>
    <hyperlink ref="N411" r:id="rId69" display="pecrenca@achnu.cl; "/>
    <hyperlink ref="N378" r:id="rId70" display="mailto:jovenenredmaipu@gmail.com;"/>
    <hyperlink ref="N242" r:id="rId71" display="mailto:enaccionjoven@gmail.com;"/>
    <hyperlink ref="N287" r:id="rId72" display="pibsantarosa@protectora.cl; "/>
    <hyperlink ref="N275" r:id="rId73" display="mailto:caidvidanueva@gmail.com;"/>
    <hyperlink ref="N415" r:id="rId74" display="uaceibos@coanil.cl;"/>
    <hyperlink ref="N207" r:id="rId75" display="pdepintana.sumate@gmail.com"/>
    <hyperlink ref="N276" r:id="rId76" display="mailto:caidlagranja@gmail.com;"/>
    <hyperlink ref="N447" r:id="rId77" display="mailto:pie24hrs.pnte@hotmail.com;"/>
    <hyperlink ref="N318" r:id="rId78" display="pibrecoleta@corporacionideco.cl;"/>
    <hyperlink ref="N296" r:id="rId79" display="mailto:piemelipilla@gmail.com;"/>
    <hyperlink ref="N360" r:id="rId80" display="mailto:pieentrecerros@gmail.com;"/>
    <hyperlink ref="N251" r:id="rId81" display="llizana@opcion.cl"/>
    <hyperlink ref="N184" r:id="rId82"/>
    <hyperlink ref="N273" r:id="rId83" display="piblagranja24horas@gmail.com;"/>
    <hyperlink ref="N465" r:id="rId84" display="diagnosticoindependencia@opcion.cl; "/>
    <hyperlink ref="N282" r:id="rId85" display="mailto:nuvia.caro@sename.cl;"/>
    <hyperlink ref="N311" r:id="rId86" display="mailto:pie24horaspudahuelsur@gmail.com;"/>
    <hyperlink ref="N464" r:id="rId87" display="mailto:pecrecoleta@achnu.cl;"/>
    <hyperlink ref="N448" r:id="rId88" display="mailto:piepuentealtooriente@gmail.com;"/>
    <hyperlink ref="N260" r:id="rId89" display="pie24penalolen@opcion.cl"/>
    <hyperlink ref="N323" r:id="rId90" display="pie24slbloy@gmail.com"/>
    <hyperlink ref="N274" r:id="rId91" display="mailto:pie24horassangregorio@gmail.com;"/>
    <hyperlink ref="N272" r:id="rId92" display="mailto:pie.yungay@gmail.com;"/>
    <hyperlink ref="N206" r:id="rId93" tooltip="mailto:pie.santotomas@gmail.com" display="mailto:pie.santotomas@gmail.com"/>
    <hyperlink ref="N390" r:id="rId94" display="mailto:opd_quintanormal@hotmail.cl;"/>
    <hyperlink ref="N316" r:id="rId95" display="raicesponiente@tie.cl;"/>
    <hyperlink ref="N399" r:id="rId96" display="faedemsantiagofundaciondem2009@gmail.com"/>
    <hyperlink ref="N241" r:id="rId97" display="mailto:dircainiquilicura@codeni.cl;"/>
    <hyperlink ref="N396" r:id="rId98" display="mailto:mjpizarro@fundaciondonbosco.cl;"/>
    <hyperlink ref="N320" r:id="rId99" display="mailto:prmchacabuco@gmail.com;"/>
    <hyperlink ref="N463" r:id="rId100" display="pibhuechuraba@protectora.cl"/>
    <hyperlink ref="N326" r:id="rId101" display="pibrecoleta@protectora.cl"/>
    <hyperlink ref="N203" r:id="rId102" display="piblapintana@corporacionideco.cl"/>
    <hyperlink ref="N362" r:id="rId103" display="cenimpenalolen@fundacionmicasa.cl;"/>
    <hyperlink ref="N403" r:id="rId104" display="mailto:opd.melipilla@cormumel.cl;"/>
    <hyperlink ref="N306" r:id="rId105" display="mailto:ppc.espiral@gmail.com;"/>
    <hyperlink ref="N305" r:id="rId106" display="mailto:ppc.arcoiris@gmail.com;"/>
    <hyperlink ref="N347" r:id="rId107" display="salvarado@hogardecristo.cl"/>
    <hyperlink ref="N370" r:id="rId108" display="mailto:hogarrefugio@gmail.com;"/>
    <hyperlink ref="N181" r:id="rId109"/>
    <hyperlink ref="N288:N289" r:id="rId110" display="adrachile@adra.cl"/>
    <hyperlink ref="N428" r:id="rId111" display="mailto:hellenkeller50@yahoo.es;"/>
    <hyperlink ref="N424" r:id="rId112" display="ppcelbosque@yahoo.cl "/>
    <hyperlink ref="N410" r:id="rId113" display="mailto:artesanosdelavida@yahoo.com;"/>
    <hyperlink ref="N401" r:id="rId114" display="ppcmelipilla@gmail.com; "/>
    <hyperlink ref="N425" r:id="rId115" display="mailto:piesanramon@fundacionleonbloy.cl;"/>
    <hyperlink ref="N437" r:id="rId116" display="mailto:centroacogidaraices@gmail.com;"/>
    <hyperlink ref="N339" r:id="rId117" display="fsilva@coanil.cl "/>
    <hyperlink ref="N185" r:id="rId118" display="paulinasolis@achnu.cl"/>
    <hyperlink ref="N386" r:id="rId119" display="mailto:ppcmarialuisabombal@opcion.cl;"/>
    <hyperlink ref="N192" r:id="rId120" display="opdconchali@gmail.com;"/>
    <hyperlink ref="N321" r:id="rId121" display="faerecoleta@opcion.cl"/>
    <hyperlink ref="N400" r:id="rId122" display="mailto:pibsanjoaquin@gmail.com;"/>
    <hyperlink ref="N254" r:id="rId123" display="mailto:pibct@chasqui.cl;"/>
    <hyperlink ref="N250" r:id="rId124" display="mailto:ppcnorte@chasqui.cl;"/>
    <hyperlink ref="N247" r:id="rId125" display="mailto:ppc_comunidad@chasqui.cl;"/>
    <hyperlink ref="N249" r:id="rId126" display="mailto:pie@chasqui.cl;"/>
    <hyperlink ref="N358" r:id="rId127" display="ppchrojas@opcion.cl"/>
    <hyperlink ref="N271" r:id="rId128" display="mailto:ppcsangregorio@rodelillo.cl;"/>
    <hyperlink ref="N359" r:id="rId129" display="ppcherminda@rodelillo.cl;"/>
    <hyperlink ref="N371" r:id="rId130" display="mailto:pibmaipu@protectora.cl;"/>
    <hyperlink ref="N387" r:id="rId131" display="mailto:ppcsimonbolivar@rodelillo.cl;"/>
    <hyperlink ref="N388" r:id="rId132" display="mailto:ppcmariajose@rodelillo.cl;"/>
    <hyperlink ref="N417" r:id="rId133" display="david.covarrubias@serpajchile.cl"/>
    <hyperlink ref="N191" r:id="rId134" display="adm_casona@yahoo.com"/>
    <hyperlink ref="N204" r:id="rId135"/>
    <hyperlink ref="N369" r:id="rId136" display="mailto:ppcmariapinto@adra.cl;"/>
    <hyperlink ref="N182" r:id="rId137" display="denisse.romero@laflorida.cl; opd@laflorida.cl;"/>
    <hyperlink ref="N189" r:id="rId138" display="chilederechos@gmail.com"/>
    <hyperlink ref="N391" r:id="rId139" display="mailto:quintanormal@rodelillo.cl;"/>
    <hyperlink ref="N289" r:id="rId140" display="mailto:proyecto.familia@gmail.com;"/>
    <hyperlink ref="N462" r:id="rId141" display="mailto:ppccolina@gmail.com;"/>
    <hyperlink ref="N357" r:id="rId142" display="edupaula.cn@terra.cl"/>
    <hyperlink ref="N248" r:id="rId143" display="mailto:ppcchicosdebarrio@chasqui.cl;"/>
    <hyperlink ref="N190" r:id="rId144" display="chilederechos@gmail.com"/>
    <hyperlink ref="N292" r:id="rId145" display="mailto:juridicocajes@gmail.com;"/>
    <hyperlink ref="N215" r:id="rId146"/>
    <hyperlink ref="N405" r:id="rId147" display="meninf@gmail.com"/>
    <hyperlink ref="N331" r:id="rId148" display="cavas@investigaciones.cl"/>
    <hyperlink ref="N433" r:id="rId149" display="damlacisterna@gmail.com"/>
    <hyperlink ref="N337" r:id="rId150" display="cepijnunoa@opcion.cl"/>
    <hyperlink ref="N240" r:id="rId151" display="mailto:dirpibquilicura@codeni.cl;"/>
    <hyperlink ref="N239" r:id="rId152" display="opdquilicura@gmail.com"/>
    <hyperlink ref="N422" r:id="rId153" display="caranda@corporacionideco.cl; "/>
    <hyperlink ref="N385" r:id="rId154" display="mailto:ppfloprado@opcion.cl;"/>
    <hyperlink ref="N310" r:id="rId155" display="mailto:alarenas@protectora.cl"/>
    <hyperlink ref="N304" r:id="rId156" display="mailto:opdconchali@gmail.com;"/>
    <hyperlink ref="N427" r:id="rId157" display="mailto:opdsanramon@gmail.com;"/>
    <hyperlink ref="N298" r:id="rId158" display="piecolina@gmail.com;"/>
    <hyperlink ref="N438" r:id="rId159" display="mailto:opdsanmiguel@gmail.com;"/>
    <hyperlink ref="N325" r:id="rId160" display="kassia@tdesperanza.cl;"/>
    <hyperlink ref="N286" r:id="rId161" display="mailto:piesantiago@gmail.com;"/>
    <hyperlink ref="N338" r:id="rId162" display="pienunoa@opcion.cl                 "/>
    <hyperlink ref="N179" r:id="rId163" display="opdmacul@gmail.com;"/>
    <hyperlink ref="N202" r:id="rId164"/>
    <hyperlink ref="N456" r:id="rId165" display="mailto:opdindependencia@gmail.com;"/>
    <hyperlink ref="N346" r:id="rId166" display="opdestacioncentral@gmail.com"/>
    <hyperlink ref="N180" r:id="rId167" display="prmtalagante@gmail.com"/>
    <hyperlink ref="N434" r:id="rId168" display="pieelbosque@opcion.cl"/>
    <hyperlink ref="N457" r:id="rId169" display="prmindependencia@gmail.com"/>
    <hyperlink ref="N332" r:id="rId170" display="mailto:crieselquijote@gmail.com;"/>
    <hyperlink ref="N382" r:id="rId171" display="mailto:cepijloprado@opcion.cl;"/>
    <hyperlink ref="N193" r:id="rId172" display="cepijlaflorida@opcion.cl; "/>
    <hyperlink ref="N285" r:id="rId173" display="mailto:pietalagantesedej@gmail.com"/>
    <hyperlink ref="N336" r:id="rId174" display="plazcano@nunoa.cl"/>
    <hyperlink ref="N376" r:id="rId175" display="mailto:opdmaipu@gmail.com;"/>
    <hyperlink ref="N283" r:id="rId176" display="mailto:angelica.brunel@gendarmeria.cl;"/>
    <hyperlink ref="N373" r:id="rId177" display="mailto:dirdammaipu@codeni.cl;"/>
    <hyperlink ref="N290" r:id="rId178" display="damsantiagobloy@gmail.com"/>
    <hyperlink ref="N414" r:id="rId179" display="mailto:diagnosticoquintanormal@opcion.cl;"/>
    <hyperlink ref="N340" r:id="rId180" display="diagnosticonunoa@opcion.cl"/>
    <hyperlink ref="N334" r:id="rId181" display="mailto:onggrada@gmail.com;"/>
    <hyperlink ref="N335" r:id="rId182" display="mailto:onggrada@gmail.com;"/>
    <hyperlink ref="N432" r:id="rId183" display="mailto:cperegacito@regazo.cl;"/>
    <hyperlink ref="N197" r:id="rId184"/>
    <hyperlink ref="N421" r:id="rId185" display="arojasmonje@hotmail.com"/>
    <hyperlink ref="N367" r:id="rId186" display="opdtalagante2@gmail.com;"/>
    <hyperlink ref="N368" r:id="rId187" display="mailto:cenimpenalolen2@fundacionmicasa.cl;"/>
    <hyperlink ref="N194" r:id="rId188" display="opdcaleradetango@gmail.com;"/>
    <hyperlink ref="N444" r:id="rId189" display="mailto:jair.alvarez@mpuentealto.cl;"/>
    <hyperlink ref="N297" r:id="rId190" display="mailto:hsparmengolrec@yahoo.es;"/>
    <hyperlink ref="N308" r:id="rId191" display="uacamelias@coanil.cl"/>
    <hyperlink ref="N245" r:id="rId192" display="opdsanbernardo@gmail.com"/>
    <hyperlink ref="N389" r:id="rId193" display="mailto:ualaureles@coanil.cl;"/>
    <hyperlink ref="N374" r:id="rId194" display="mailto:mrivera@hogardecristo.cl;"/>
    <hyperlink ref="N461" r:id="rId195" display="mailto:fparra@hogardecristo.cl;"/>
    <hyperlink ref="N257" r:id="rId196" display="mailto:hnkoinomadelfia@hotmail.com;"/>
    <hyperlink ref="N354" r:id="rId197" display="dnorione@ctcinternet.cl"/>
    <hyperlink ref="N309" r:id="rId198" display="opdpudahuel@gmail.com; "/>
    <hyperlink ref="N384" r:id="rId199" display="mailto:opd@loprado.cl;"/>
    <hyperlink ref="N355" r:id="rId200" display="mailto:opdcnavia@gmail.com;"/>
    <hyperlink ref="N211" r:id="rId201" display="faedemestacioncentral@gmail.com;"/>
    <hyperlink ref="N349" r:id="rId202" display="faedemestacioncentral@gmail.com;"/>
    <hyperlink ref="N372" r:id="rId203" display="mailto:maipu@eltrampolin.cl;"/>
    <hyperlink ref="N352" r:id="rId204" display="mailto:ppcinfanciaencomunidad@gmail.com"/>
    <hyperlink ref="N312" r:id="rId205" display="piesantaana@opcion.cl;"/>
    <hyperlink ref="N452" r:id="rId206" display="mailto:piesector2@gmail.com;"/>
    <hyperlink ref="N395" r:id="rId207" display="mailto:ualaureles@coanil.cl;"/>
    <hyperlink ref="N246" r:id="rId208" display="mailto:jldiaz@protectora.cl"/>
    <hyperlink ref="N445" r:id="rId209" display="mailto:ccifuentes@protectora.cl"/>
    <hyperlink ref="N446" r:id="rId210" display="mailto:ctobar@protectora.cl"/>
    <hyperlink ref="N455" r:id="rId211" display="mailto:karias@protectora.cl"/>
    <hyperlink ref="N419" r:id="rId212" display="mailto:piequintanormal@opcion.cl"/>
    <hyperlink ref="N467" r:id="rId213" display="mailto:oramirez@corporacionideco.cl"/>
    <hyperlink ref="N420" r:id="rId214" display="mailto:haguirre@rodelillo.cl"/>
    <hyperlink ref="N442" r:id="rId215" display="mailto:macarena.varas@fundacionleonbloy.cl"/>
    <hyperlink ref="N196" r:id="rId216" display="administracion.macul@regazo.cl"/>
    <hyperlink ref="N315" r:id="rId217" display="mailto:hogarsanfranciscoderegis@gmail.com;"/>
    <hyperlink ref="N307" r:id="rId218" display="mailto:hogarsanfranciscoderegis@gmail.com;"/>
    <hyperlink ref="N277" r:id="rId219" display="mailto:cenimlampa@fundacionmicasa.cl;"/>
    <hyperlink ref="N443" r:id="rId220" display="mailto:ppfsanmarcos@protectora.cl;"/>
    <hyperlink ref="N350" r:id="rId221" display="faedemestacioncentral@gmail.com;"/>
    <hyperlink ref="N468" r:id="rId222" display="mailto:hogarrefugio@gmail.com;"/>
    <hyperlink ref="N469" r:id="rId223" display="casapre@yahoo.com.ar"/>
    <hyperlink ref="N471" r:id="rId224" display="mailto:opd.paine@gmail.com;"/>
    <hyperlink ref="N423" r:id="rId225" display="mailto:ppfelbosque@gmail.com"/>
    <hyperlink ref="N351" r:id="rId226" display="mailto:ppc.cerronavia@protectora.cl;"/>
    <hyperlink ref="N293" r:id="rId227" display="mailto:direccionclstgo@fundacionlauravicuna.cl;"/>
    <hyperlink ref="N294" r:id="rId228" display="mailto:direccionclstgo@fundacionlauravicuna.cl;"/>
    <hyperlink ref="N267" r:id="rId229" display="mailto:psclaudiofigueroa@gmail.com;"/>
    <hyperlink ref="N381" r:id="rId230" display="mailto:dirdammaipunorte@codeni.cl"/>
    <hyperlink ref="N470" r:id="rId231" display="casapre@yahoo.com.ar"/>
    <hyperlink ref="N299" r:id="rId232" display="mailto:ppfconchali@protectora.cl"/>
    <hyperlink ref="N300" r:id="rId233" display="mailto:mecantuarias@protectora.cl"/>
    <hyperlink ref="N284" r:id="rId234" display="mailto:angelica.brunel@gendarmeria.cl;"/>
    <hyperlink ref="N365" r:id="rId235" display="mailto:cv.mery@gmail.com;"/>
    <hyperlink ref="N366" r:id="rId236" display="mailto:cv.mery@gmail.com;"/>
    <hyperlink ref="N291" r:id="rId237" display="mailto:ppcamanecer@corporacionideco.cl;"/>
    <hyperlink ref="N302" r:id="rId238" display="mailto:danconchali@achnnu.cl;"/>
    <hyperlink ref="N408" r:id="rId239" display="gsoto@fundacionsanjose.cl"/>
    <hyperlink ref="R409" r:id="rId240" display="mailto:casadelamujer@hotmail.com"/>
    <hyperlink ref="R316" r:id="rId241" display="mailto:raices@tie.cl"/>
    <hyperlink ref="R403" r:id="rId242" display="mailto:gerencia@cormumel.cl;"/>
    <hyperlink ref="R269" r:id="rId243" display="mailto:aldeamisamigos@yahoo.es;"/>
    <hyperlink ref="R268" r:id="rId244" display="mailto:aldeamisamigos@yahoo.es;"/>
    <hyperlink ref="R314" r:id="rId245" display="mailto:aldeamisamigos@yahoo.es;"/>
    <hyperlink ref="R307" r:id="rId246" display="mailto:sisterisabel2003@yahoo.es"/>
    <hyperlink ref="R315" r:id="rId247" display="mailto:sisterisabel2003@yahoo.es"/>
    <hyperlink ref="R259" r:id="rId248" display="mailto:jorgeale@adra.cl;"/>
    <hyperlink ref="R369" r:id="rId249" display="mailto:jorgeale@adra.cl;"/>
    <hyperlink ref="R370" r:id="rId250" display="mailto:mcongregacion@gmail.com;"/>
    <hyperlink ref="R286" r:id="rId251" display="maipu@eltrampolin.cl;"/>
    <hyperlink ref="R290" r:id="rId252" display="maipu@eltrampolin.cl;"/>
    <hyperlink ref="R292" r:id="rId253" display="maipu@eltrampolin.cl;"/>
    <hyperlink ref="R298" r:id="rId254" display="maipu@eltrampolin.cl;"/>
    <hyperlink ref="R311" r:id="rId255" display="maipu@eltrampolin.cl;"/>
    <hyperlink ref="R323" r:id="rId256" display="maipu@eltrampolin.cl;"/>
    <hyperlink ref="R425" r:id="rId257" display="maipu@eltrampolin.cl;"/>
    <hyperlink ref="R442" r:id="rId258" display="maipu@eltrampolin.cl;"/>
    <hyperlink ref="R447:R449" r:id="rId259" display="maipu@eltrampolin.cl;"/>
    <hyperlink ref="R452:R454" r:id="rId260" display="maipu@eltrampolin.cl;"/>
    <hyperlink ref="R252" r:id="rId261" display="mailto:agana@ironetchile.cl;"/>
    <hyperlink ref="R363:R364" r:id="rId262" display="agana@ironetchile.cl;"/>
    <hyperlink ref="R293" r:id="rId263" display="mailto:fargomaniz@fundacionlauravicuna.cl;"/>
    <hyperlink ref="R328" r:id="rId264" display="mailto:alcaldia@mph.cl;"/>
    <hyperlink ref="R243" r:id="rId265" display="mailto:ffierro@acym.cl;"/>
    <hyperlink ref="R239" r:id="rId266" display="mailto:juancarrasco@quilicura.cl;"/>
    <hyperlink ref="R283" r:id="rId267" display="mailto:Carlos.quintana@gendarmeria.cl;"/>
    <hyperlink ref="R289" r:id="rId268" display="mailto:Carlos.quintana@gendarmeria.cl;"/>
    <hyperlink ref="R435" r:id="rId269" display="fundacionicyc@gmail.com; "/>
    <hyperlink ref="R255" r:id="rId270" display="mailto:hogarquillahua@yahoo.es"/>
    <hyperlink ref="R354" r:id="rId271" display="casadnorione@yahoo.es"/>
    <hyperlink ref="R417" r:id="rId272" display="mailto:patricio.labra@serpajchile.cl;"/>
    <hyperlink ref="R410" r:id="rId273" display="mailto:incavincav@yahoo.com;"/>
    <hyperlink ref="R204" r:id="rId274" display="alcaldesa@quintanormal.cl; "/>
    <hyperlink ref="R209" r:id="rId275"/>
    <hyperlink ref="R184" r:id="rId276"/>
    <hyperlink ref="R365" r:id="rId277" display="cv.mery@gmail.com;"/>
    <hyperlink ref="R343" r:id="rId278" display="mailto:smercado@fundaciondonbosco.cl;"/>
    <hyperlink ref="R344" r:id="rId279" display="mailto:smercado@fundaciondonbosco.cl;"/>
    <hyperlink ref="R396" r:id="rId280" display="mailto:smercado@fundaciondonbosco.cl;"/>
    <hyperlink ref="R416" r:id="rId281" display="mailto:smercado@fundaciondonbosco.cl;"/>
    <hyperlink ref="R198" r:id="rId282"/>
    <hyperlink ref="R247:R250" r:id="rId283" display="corporacion@chasqui.cl;"/>
    <hyperlink ref="R254" r:id="rId284" display="mailto:corporacion@chasqui.cl;"/>
    <hyperlink ref="R319" r:id="rId285" display="daniel.jadue@recoleta.cl; "/>
    <hyperlink ref="R334" r:id="rId286" display="mailto:mzambra@cchen.cl;"/>
    <hyperlink ref="R335" r:id="rId287" display="mailto:mzambra@cchen.cl;"/>
    <hyperlink ref="R393" r:id="rId288" display="mailto:rabascal@colmena.cl;"/>
    <hyperlink ref="R320" r:id="rId289" display="mailto:cruiz@corpcolina.cl;"/>
    <hyperlink ref="R462" r:id="rId290" display="mailto:cruiz@corpcolina.cl;"/>
    <hyperlink ref="R270" r:id="rId291" display="alcaldia@mlagranja.cl; "/>
    <hyperlink ref="R272:R276" r:id="rId292" display="alcaldia@mlagranja.cl; "/>
    <hyperlink ref="R406" r:id="rId293" display="mailto:alcaldesa@munistgo.cl;"/>
    <hyperlink ref="R458" r:id="rId294" display="mailto:alcaldecuadrado@huechuraba.cl;"/>
    <hyperlink ref="R182" r:id="rId295"/>
    <hyperlink ref="R432" r:id="rId296" display="mailto:administracion.macul@regazo.cl;"/>
    <hyperlink ref="R258" r:id="rId297" display="mailto:alcaldesa@penalolen.cl"/>
    <hyperlink ref="R444" r:id="rId298" display="mailto:alcalde@mpuentealto.cl"/>
    <hyperlink ref="R271" r:id="rId299" display="mailto:macarenac@rodelillo.cl;"/>
    <hyperlink ref="R356" r:id="rId300" display="mailto:macarenac@rodelillo.cl;"/>
    <hyperlink ref="R359" r:id="rId301" display="mailto:macarenac@rodelillo.cl;"/>
    <hyperlink ref="R387:R388" r:id="rId302" display="macarenac@rodelillo.cl; "/>
    <hyperlink ref="R391" r:id="rId303" display="mailto:macarenac@rodelillo.cl;"/>
    <hyperlink ref="R420" r:id="rId304" display="mailto:macarenac@rodelillo.cl;"/>
    <hyperlink ref="R245" r:id="rId305" display="mailto:ncuevas@sanbernardo.cl"/>
    <hyperlink ref="R257" r:id="rId306" display="mailto:hnkoinomadelfia@hotmail.com;"/>
    <hyperlink ref="R380" r:id="rId307" display="mailto:corporacionchileamerica@gmail.com;"/>
    <hyperlink ref="R189:R190" r:id="rId308" display="mailto:chilederecho@gmail.com"/>
    <hyperlink ref="R355" r:id="rId309" display="mailto:alcaldia@cerronavia.cl"/>
    <hyperlink ref="R346" r:id="rId310" display="mailto:rodrigodelgado@estacioncentral.cl;"/>
    <hyperlink ref="R421" r:id="rId311" display="mailto:sadimelo@imelbosque.cl"/>
    <hyperlink ref="R194" r:id="rId312"/>
    <hyperlink ref="R309" r:id="rId313" display="mailto:gabinete@mpudahuel.cl"/>
    <hyperlink ref="R367" r:id="rId314" display="mailto:rleiva@talagante.cl;"/>
    <hyperlink ref="R361" r:id="rId315" display="mailto:pvargas@corporacionlampa.cl;"/>
    <hyperlink ref="R348" r:id="rId316" display="mailto:contabilidad.mariaacoge@gmail.com"/>
    <hyperlink ref="R383" r:id="rId317" display="mailto:cristinaruiz@ongsurcos.cl;"/>
    <hyperlink ref="R427" r:id="rId318" display="mailto:alcalde@msramon.cl;"/>
    <hyperlink ref="R404" r:id="rId319" display="mailto:marysanchez.sanjoaquin@gmail.com;"/>
    <hyperlink ref="R357" r:id="rId320" display="alcalde@msramon.cl;"/>
    <hyperlink ref="R266" r:id="rId321" display="mailto:mtsepulveda@codeni.cl;"/>
    <hyperlink ref="R381" r:id="rId322" display="mailto:mtsepulveda@codeni.cl;"/>
    <hyperlink ref="R352" r:id="rId323" display="mailto:gerencia@cmcerronavia.cl;"/>
    <hyperlink ref="R331" r:id="rId324" display="mailto:inscrim@investigaciones.cl;"/>
    <hyperlink ref="R332" r:id="rId325" display="crieselquijote@gmail.com;"/>
    <hyperlink ref="R437" r:id="rId326" display="mailto:raices@tie.cl"/>
    <hyperlink ref="R372" r:id="rId327" display="mailto:miriamaguileras@hotmail.com;"/>
    <hyperlink ref="R384" r:id="rId328" display="mailto:alcaldia@loprado.cl;"/>
    <hyperlink ref="R438" r:id="rId329" display="mailto:alcaldia@sanmiguel.cl;"/>
    <hyperlink ref="R360" r:id="rId330" display="mailto:sedej.directorio@gmail.com;"/>
    <hyperlink ref="R336" r:id="rId331" display="mailto:alcalde@nunoa.cl;"/>
    <hyperlink ref="R341" r:id="rId332" display="mailto:alcaldia@colina.cl"/>
    <hyperlink ref="R376" r:id="rId333" display="mailto:cvittori@maipu.cl;"/>
    <hyperlink ref="R390" r:id="rId334" display="mailto:alcaldesa@quintanormal.cl;"/>
    <hyperlink ref="R345" r:id="rId335" display="mailto:alcaldia@lobarnechea.cl;"/>
    <hyperlink ref="R297" r:id="rId336" display="mailto:provincial@mercedarios.cl;"/>
    <hyperlink ref="R284" r:id="rId337" display="mailto:Carlos.quintana@gendarmeria.cl;"/>
    <hyperlink ref="R397:R398" r:id="rId338" display="begana@fundacionsanjose.cl"/>
    <hyperlink ref="R408" r:id="rId339" display="begana@fundacionsanjose.cl"/>
    <hyperlink ref="R468" r:id="rId340" display="mailto:mcongregacion@gmail.com;"/>
    <hyperlink ref="R253" r:id="rId341" display="mailto:ddelgatto@fundacionmicasa.cl;"/>
    <hyperlink ref="R277" r:id="rId342" display="mailto:ddelgatto@fundacionmicasa.cl;"/>
    <hyperlink ref="R362" r:id="rId343" display="mailto:ddelgatto@fundacionmicasa.cl;"/>
    <hyperlink ref="R368" r:id="rId344" display="mailto:ddelgatto@fundacionmicasa.cl;"/>
    <hyperlink ref="R440:R441" r:id="rId345" display="ddelgatto@fundacionmicasa.cl;"/>
    <hyperlink ref="R379" r:id="rId346" display="mcongregacion@gmail.com; "/>
    <hyperlink ref="R394" r:id="rId347" display="mailto:rabascal@colmena.cl;"/>
    <hyperlink ref="R294" r:id="rId348" display="mailto:fargomaniz@fundacionlauravicuna.cl;"/>
    <hyperlink ref="R412:R413" r:id="rId349" display="fargomaniz@fundacionlauravicuna.cl;"/>
    <hyperlink ref="R471" r:id="rId350" display="mailto:diego.vergara@paine.cl;"/>
    <hyperlink ref="R265" r:id="rId351" display="luzfontecilla@mariayuda.cl;"/>
    <hyperlink ref="R303" r:id="rId352" display="mailto:jose.zuleta@coresam.cl"/>
    <hyperlink ref="R304:R306" r:id="rId353" display="jose.zuleta@coresam.cl"/>
    <hyperlink ref="R300" r:id="rId354" display="mailto:jose.zuleta@coresam.cl"/>
    <hyperlink ref="R366" r:id="rId355" display="cv.mery@gmail.com;"/>
    <hyperlink ref="R428" r:id="rId356" display="mailto:hellenkeller50@yahoo.es;"/>
    <hyperlink ref="R188" r:id="rId357" display="hellenkeller50@yahoo.es;"/>
    <hyperlink ref="R459:R460" r:id="rId358" display="hellenkeller50@yahoo.es;"/>
    <hyperlink ref="R378" r:id="rId359" display="mailto:corporacion.carloscasanueva@gmail.com"/>
    <hyperlink ref="R242" r:id="rId360" display="mailto:corporacion.carloscasanueva@gmail.com"/>
    <hyperlink ref="R180" r:id="rId361"/>
    <hyperlink ref="P199" r:id="rId362"/>
    <hyperlink ref="P181" r:id="rId363"/>
    <hyperlink ref="P201" r:id="rId364"/>
    <hyperlink ref="R25" r:id="rId365"/>
    <hyperlink ref="R28" r:id="rId366" display="alcaldia@municipalidadvicuna.cl"/>
    <hyperlink ref="R29" r:id="rId367"/>
    <hyperlink ref="P174" r:id="rId368"/>
    <hyperlink ref="R173" r:id="rId369"/>
    <hyperlink ref="R18" r:id="rId370"/>
    <hyperlink ref="R17" r:id="rId371"/>
    <hyperlink ref="N27" r:id="rId372"/>
    <hyperlink ref="N195" r:id="rId373" display="mailto:mcastillo@didecomph.cl"/>
    <hyperlink ref="N156" r:id="rId374" display="karymarticorena@gmail.com"/>
    <hyperlink ref="R156" r:id="rId375" display="ro.guarda276@gmail.com"/>
    <hyperlink ref="P155" r:id="rId376"/>
    <hyperlink ref="P101" r:id="rId377"/>
    <hyperlink ref="R97" r:id="rId378"/>
    <hyperlink ref="R100" r:id="rId379"/>
    <hyperlink ref="R101" r:id="rId380"/>
    <hyperlink ref="R104" r:id="rId381"/>
    <hyperlink ref="R113" r:id="rId382" display="dgonzalez@chiguayante.cl"/>
    <hyperlink ref="N97" r:id="rId383"/>
    <hyperlink ref="P108" r:id="rId384"/>
    <hyperlink ref="N112" r:id="rId385" display="opdlebu@gmail.com; "/>
    <hyperlink ref="N216" r:id="rId386" display="opdbuin@buin.cl"/>
    <hyperlink ref="N131" r:id="rId387" display="opd@padrelascasas.cl"/>
    <hyperlink ref="R135" r:id="rId388"/>
    <hyperlink ref="R134" r:id="rId389"/>
    <hyperlink ref="R133" r:id="rId390"/>
    <hyperlink ref="N183" r:id="rId391" display="carolina.solis@mpirque.cl"/>
    <hyperlink ref="N133" r:id="rId392" display="opdvilcun@gmail.com "/>
    <hyperlink ref="N141" r:id="rId393" display="pllanos@galvarinochile.cl "/>
    <hyperlink ref="N142" r:id="rId394"/>
    <hyperlink ref="N143" r:id="rId395"/>
    <hyperlink ref="N145" r:id="rId396" display="opd.puren.lossauces@gmail.com"/>
    <hyperlink ref="R143" r:id="rId397"/>
    <hyperlink ref="N105" r:id="rId398"/>
    <hyperlink ref="R111" r:id="rId399" display="alcaldia@quillon.cl "/>
    <hyperlink ref="N118" r:id="rId400"/>
    <hyperlink ref="N119" r:id="rId401" display="opdcoihueco@gmail.com"/>
    <hyperlink ref="N120" r:id="rId402"/>
    <hyperlink ref="N115" r:id="rId403" display="mailto:opdhualpen@hualpenciudad.cl"/>
    <hyperlink ref="R120" r:id="rId404"/>
    <hyperlink ref="R117" r:id="rId405"/>
    <hyperlink ref="N144" r:id="rId406" display="opd.puren.lossauces@gmail.com"/>
    <hyperlink ref="N9" r:id="rId407"/>
    <hyperlink ref="N10" r:id="rId408" display="opdpica@gmail.com"/>
    <hyperlink ref="P9" r:id="rId409"/>
    <hyperlink ref="N32" r:id="rId410" display="mailto:OPD@MUNIPUNITAQUI.CL%20;%20leslie"/>
    <hyperlink ref="N33" r:id="rId411" display="dideco@combarbala.cl "/>
    <hyperlink ref="N186" r:id="rId412"/>
    <hyperlink ref="N175" r:id="rId413" display="rrozas@muniporvenir.cl"/>
    <hyperlink ref="N31" r:id="rId414" display="giovanna_araya@yahoo.es"/>
    <hyperlink ref="N54" r:id="rId415" display="casadelafamilia@munizapallar.cl_x000a__x000a_"/>
    <hyperlink ref="R23" r:id="rId416" display="altodel@123mail.cl"/>
    <hyperlink ref="N76" r:id="rId417" display="jocelynrojas@requinoa.cl"/>
    <hyperlink ref="R75" r:id="rId418"/>
    <hyperlink ref="N129" r:id="rId419"/>
    <hyperlink ref="N146" r:id="rId420" display="opdentreriosaraucania@gmail.com"/>
    <hyperlink ref="P82" r:id="rId421"/>
    <hyperlink ref="N233" r:id="rId422" display="diana.betanzo@munipangui.cl"/>
    <hyperlink ref="N226" r:id="rId423" display="opd.curacavi@gmail.com"/>
    <hyperlink ref="N58" r:id="rId424"/>
    <hyperlink ref="N224" r:id="rId425" display="oficinadelainfancia@lobarnechea.cl "/>
    <hyperlink ref="N74" r:id="rId426"/>
    <hyperlink ref="N73" r:id="rId427" display="nataliabascunan@pichidegua.cl "/>
    <hyperlink ref="N17" r:id="rId428"/>
    <hyperlink ref="N80" r:id="rId429"/>
    <hyperlink ref="N24" r:id="rId430" display="sbarrazaa@gmail.com"/>
    <hyperlink ref="N41" r:id="rId431"/>
    <hyperlink ref="N57" r:id="rId432" display="opdcasablanca.coordinacion@gmail.com"/>
    <hyperlink ref="N208" r:id="rId433"/>
    <hyperlink ref="N132" r:id="rId434"/>
    <hyperlink ref="N159" r:id="rId435"/>
    <hyperlink ref="N222" r:id="rId436"/>
    <hyperlink ref="N125" r:id="rId437" display="carlahormazabal@munitirua.com"/>
    <hyperlink ref="N123" r:id="rId438"/>
    <hyperlink ref="N122" r:id="rId439" display="mailto:opdmulchen@gmail.com"/>
    <hyperlink ref="N121" r:id="rId440"/>
    <hyperlink ref="N6" r:id="rId441"/>
    <hyperlink ref="N18" r:id="rId442" display="opdcaldera@gmail.com; "/>
    <hyperlink ref="N64" r:id="rId443"/>
    <hyperlink ref="N63" r:id="rId444"/>
    <hyperlink ref="N128" r:id="rId445" display="pablo.salazar@santabarbara.cl"/>
    <hyperlink ref="N236" r:id="rId446"/>
    <hyperlink ref="N75" r:id="rId447" display="mbeitia@interior.gov.cl"/>
    <hyperlink ref="N15" r:id="rId448"/>
    <hyperlink ref="N232" r:id="rId449" display="didecolaunion@yahoo.es"/>
    <hyperlink ref="P130" r:id="rId450"/>
    <hyperlink ref="N237" r:id="rId451" display="aevillagran1@gmail.com"/>
    <hyperlink ref="R237" r:id="rId452"/>
    <hyperlink ref="N72" r:id="rId453" display="coordinacionopd@munisanfernando.com"/>
    <hyperlink ref="N219" r:id="rId454"/>
    <hyperlink ref="N84" r:id="rId455"/>
    <hyperlink ref="N21" r:id="rId456"/>
    <hyperlink ref="N22" r:id="rId457"/>
    <hyperlink ref="N36" r:id="rId458"/>
    <hyperlink ref="N77" r:id="rId459" display="abogado@municipalidadgraneros.cl "/>
    <hyperlink ref="N229" r:id="rId460"/>
    <hyperlink ref="R229" r:id="rId461" display="hellenkeller50@yahoo.es;"/>
    <hyperlink ref="N19" r:id="rId462"/>
    <hyperlink ref="P17" r:id="rId463"/>
    <hyperlink ref="P23" r:id="rId464"/>
    <hyperlink ref="P105" r:id="rId465"/>
    <hyperlink ref="R22" r:id="rId466"/>
    <hyperlink ref="R67" r:id="rId467"/>
    <hyperlink ref="R19" r:id="rId468"/>
    <hyperlink ref="R72" r:id="rId469"/>
    <hyperlink ref="R73" r:id="rId470"/>
    <hyperlink ref="N55" r:id="rId471"/>
    <hyperlink ref="R55" r:id="rId472"/>
    <hyperlink ref="R65" r:id="rId473"/>
    <hyperlink ref="P75" r:id="rId474" display="www.facebook.com/profile.php?id=100011527728544"/>
    <hyperlink ref="P202" r:id="rId475"/>
    <hyperlink ref="N37" r:id="rId476"/>
    <hyperlink ref="N67" r:id="rId477"/>
    <hyperlink ref="N78" r:id="rId478"/>
    <hyperlink ref="N94" r:id="rId479"/>
    <hyperlink ref="N126" r:id="rId480"/>
    <hyperlink ref="N176" r:id="rId481"/>
    <hyperlink ref="N79" r:id="rId482"/>
    <hyperlink ref="R14" r:id="rId483"/>
    <hyperlink ref="N127" r:id="rId484"/>
    <hyperlink ref="N95" r:id="rId485"/>
    <hyperlink ref="R177" r:id="rId486"/>
    <hyperlink ref="N225" r:id="rId487"/>
    <hyperlink ref="N164" r:id="rId488"/>
    <hyperlink ref="N171" r:id="rId489"/>
    <hyperlink ref="N148" r:id="rId490"/>
    <hyperlink ref="N147" r:id="rId491"/>
    <hyperlink ref="N228" r:id="rId492"/>
    <hyperlink ref="R146" r:id="rId493"/>
    <hyperlink ref="N149" r:id="rId494"/>
    <hyperlink ref="N231" r:id="rId495"/>
    <hyperlink ref="N11" r:id="rId496" display="oficinaprotecciondederechos@imtocopilla.cl"/>
    <hyperlink ref="N117" r:id="rId497"/>
    <hyperlink ref="N113" r:id="rId498"/>
  </hyperlinks>
  <pageMargins left="0.7" right="0.7" top="0.75" bottom="0.75" header="0.3" footer="0.3"/>
  <pageSetup orientation="portrait" r:id="rId4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Virginia Rios</dc:creator>
  <cp:lastModifiedBy>hugo.marivil</cp:lastModifiedBy>
  <cp:lastPrinted>2016-06-28T14:55:23Z</cp:lastPrinted>
  <dcterms:created xsi:type="dcterms:W3CDTF">2014-07-23T14:07:05Z</dcterms:created>
  <dcterms:modified xsi:type="dcterms:W3CDTF">2017-06-06T15:55:32Z</dcterms:modified>
</cp:coreProperties>
</file>