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Hoja1!$A$5:$Q$239</definedName>
    <definedName name="_xlnm.Print_Area" localSheetId="0">Hoja1!$B$5:$D$236</definedName>
  </definedNames>
  <calcPr calcId="125725"/>
</workbook>
</file>

<file path=xl/calcChain.xml><?xml version="1.0" encoding="utf-8"?>
<calcChain xmlns="http://schemas.openxmlformats.org/spreadsheetml/2006/main">
  <c r="N72" i="1"/>
  <c r="Q150"/>
  <c r="N230"/>
  <c r="N129"/>
  <c r="N8"/>
  <c r="N7"/>
  <c r="N6"/>
  <c r="N111"/>
  <c r="N110"/>
  <c r="N140"/>
  <c r="N139"/>
  <c r="N138"/>
  <c r="N137"/>
  <c r="N136"/>
  <c r="N135"/>
  <c r="N134"/>
  <c r="N132"/>
  <c r="N114"/>
  <c r="N109"/>
  <c r="N107"/>
  <c r="N106"/>
  <c r="N104"/>
  <c r="N103"/>
  <c r="N100"/>
  <c r="N99"/>
  <c r="N98"/>
  <c r="N97"/>
  <c r="N87"/>
  <c r="N86"/>
  <c r="N85"/>
  <c r="N84"/>
  <c r="N81"/>
  <c r="N157"/>
  <c r="N154"/>
  <c r="N153"/>
  <c r="N151"/>
  <c r="N173"/>
  <c r="N200"/>
  <c r="N214"/>
  <c r="N184"/>
  <c r="N182"/>
  <c r="N197"/>
  <c r="N205"/>
  <c r="N209"/>
  <c r="N188"/>
  <c r="N180"/>
  <c r="N185"/>
  <c r="N198"/>
  <c r="N204"/>
  <c r="N190"/>
  <c r="N189"/>
  <c r="N213"/>
  <c r="N191"/>
  <c r="N193"/>
  <c r="N212"/>
  <c r="N210"/>
  <c r="N203"/>
  <c r="N71"/>
  <c r="N70"/>
  <c r="N68"/>
  <c r="N53"/>
  <c r="N52"/>
  <c r="N51"/>
  <c r="N50"/>
  <c r="N49"/>
  <c r="N48"/>
  <c r="N47"/>
  <c r="N46"/>
  <c r="N45"/>
  <c r="N44"/>
  <c r="N43"/>
  <c r="N42"/>
  <c r="N41"/>
  <c r="N40"/>
  <c r="N30"/>
  <c r="N29"/>
  <c r="N28"/>
  <c r="N27"/>
  <c r="N26"/>
  <c r="N25"/>
  <c r="N18"/>
  <c r="N16"/>
  <c r="N12"/>
</calcChain>
</file>

<file path=xl/sharedStrings.xml><?xml version="1.0" encoding="utf-8"?>
<sst xmlns="http://schemas.openxmlformats.org/spreadsheetml/2006/main" count="3172" uniqueCount="2469">
  <si>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</si>
  <si>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</si>
  <si>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</si>
  <si>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</si>
  <si>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</si>
  <si>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</si>
  <si>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</si>
  <si>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</si>
  <si>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</si>
  <si>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</si>
  <si>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</si>
  <si>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</si>
  <si>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</si>
  <si>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</si>
  <si>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</si>
  <si>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</si>
  <si>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</si>
  <si>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</si>
  <si>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</si>
  <si>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</si>
  <si>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</si>
  <si>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</si>
  <si>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</si>
  <si>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</si>
  <si>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</si>
  <si>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</si>
  <si>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</si>
  <si>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</si>
  <si>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</si>
  <si>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</si>
  <si>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</si>
  <si>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</si>
  <si>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</si>
  <si>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</si>
  <si>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</si>
  <si>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</si>
  <si>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</si>
  <si>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</si>
  <si>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</si>
  <si>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</si>
  <si>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</si>
  <si>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</si>
  <si>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</si>
  <si>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</si>
  <si>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</si>
  <si>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</si>
  <si>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</si>
  <si>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</si>
  <si>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</si>
  <si>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</si>
  <si>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</si>
  <si>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</si>
  <si>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</si>
  <si>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</si>
  <si>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</si>
  <si>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</si>
  <si>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</si>
  <si>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</si>
  <si>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</si>
  <si>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</si>
  <si>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</si>
  <si>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</si>
  <si>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</si>
  <si>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</si>
  <si>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</si>
  <si>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</si>
  <si>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</si>
  <si>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</si>
  <si>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</si>
  <si>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</si>
  <si>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</si>
  <si>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</si>
  <si>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</si>
  <si>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</si>
  <si>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</si>
  <si>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</si>
  <si>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</si>
  <si>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</si>
  <si>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</si>
  <si>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</si>
  <si>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</si>
  <si>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</si>
  <si>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</si>
  <si>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</si>
  <si>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</si>
  <si>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</si>
  <si>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</si>
  <si>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</si>
  <si>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</si>
  <si>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</si>
  <si>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</si>
  <si>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</si>
  <si>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</si>
  <si>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</si>
  <si>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</si>
  <si>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</si>
  <si>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</si>
  <si>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</si>
  <si>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</si>
  <si>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</si>
  <si>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</si>
  <si>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</si>
  <si>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</si>
  <si>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</si>
  <si>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</si>
  <si>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</si>
  <si>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</si>
  <si>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</si>
  <si>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</si>
  <si>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</si>
  <si>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</si>
  <si>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</si>
  <si>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</si>
  <si>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</si>
  <si>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</si>
  <si>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</si>
  <si>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</si>
  <si>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</si>
  <si>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</si>
  <si>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</si>
  <si>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</si>
  <si>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</si>
  <si>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</si>
  <si>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</si>
  <si>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</si>
  <si>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</si>
  <si>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</si>
  <si>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</si>
  <si>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</si>
  <si>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</si>
  <si>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</si>
  <si>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</si>
  <si>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</si>
  <si>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</si>
  <si>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</si>
  <si>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</si>
  <si>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</si>
  <si>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</si>
  <si>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</si>
  <si>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</si>
  <si>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</si>
  <si>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</si>
  <si>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</si>
  <si>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</si>
  <si>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</si>
  <si>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</si>
  <si>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</si>
  <si>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</si>
  <si>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</si>
  <si>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</si>
  <si>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</si>
  <si>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</si>
  <si>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</si>
  <si>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</si>
  <si>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</si>
  <si>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</si>
  <si>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</si>
  <si>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</si>
  <si>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</si>
  <si>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</si>
  <si>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</si>
  <si>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</si>
  <si>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</si>
  <si>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</si>
  <si>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</si>
  <si>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</si>
  <si>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</si>
  <si>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</si>
  <si>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</si>
  <si>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</si>
  <si>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</si>
  <si>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</si>
  <si>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</si>
  <si>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</si>
  <si>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</si>
  <si>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</si>
  <si>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</si>
  <si>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</si>
  <si>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</si>
  <si>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</si>
  <si>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</si>
  <si>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</si>
  <si>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</si>
  <si>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</si>
  <si>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</si>
  <si>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</si>
  <si>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</si>
  <si>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</si>
  <si>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</si>
  <si>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</si>
  <si>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</si>
  <si>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</si>
  <si>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</si>
  <si>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</si>
  <si>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</si>
  <si>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</si>
  <si>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</si>
  <si>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</si>
  <si>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</si>
  <si>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</si>
  <si>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</si>
  <si>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</si>
  <si>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</si>
  <si>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</si>
  <si>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</si>
  <si>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</si>
  <si>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</si>
  <si>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</si>
  <si>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</si>
  <si>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</si>
  <si>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</si>
  <si>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</si>
  <si>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</si>
  <si>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</si>
  <si>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</si>
  <si>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</si>
  <si>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</si>
  <si>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</si>
  <si>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</si>
  <si>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</si>
  <si>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</si>
  <si>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</si>
  <si>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</si>
  <si>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</si>
  <si>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</si>
  <si>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</si>
  <si>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</si>
  <si>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</si>
  <si>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</si>
  <si>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</si>
  <si>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</si>
  <si>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</si>
  <si>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</si>
  <si>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</si>
  <si>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</si>
  <si>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</si>
  <si>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</si>
  <si>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</si>
  <si>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</si>
  <si>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</si>
  <si>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</si>
  <si>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</si>
  <si>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</si>
  <si>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</si>
  <si>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</si>
  <si>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</si>
  <si>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</si>
  <si>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</si>
  <si>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</si>
  <si>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</si>
  <si>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</si>
  <si>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</si>
  <si>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</si>
  <si>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</si>
  <si>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</si>
  <si>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</si>
  <si>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</si>
  <si>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</si>
  <si>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</si>
  <si>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</si>
  <si>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</si>
  <si>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</si>
  <si>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</si>
  <si>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</si>
  <si>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</si>
  <si>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</si>
  <si>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</si>
  <si>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</si>
  <si>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</si>
  <si>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</si>
  <si>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</si>
  <si>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</si>
  <si>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</si>
  <si>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</si>
  <si>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</si>
  <si>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</si>
  <si>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</si>
  <si>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</si>
  <si>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</si>
  <si>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</si>
  <si>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</si>
  <si>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</si>
  <si>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</si>
  <si>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</si>
  <si>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</si>
  <si>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</si>
  <si>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</si>
  <si>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</si>
  <si>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</si>
  <si>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</si>
  <si>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</si>
  <si>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</si>
  <si>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</si>
  <si>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</si>
  <si>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</si>
  <si>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</si>
  <si>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</si>
  <si>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</si>
  <si>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</si>
  <si>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</si>
  <si>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</si>
  <si>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</si>
  <si>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</si>
  <si>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</si>
  <si>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</si>
  <si>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</si>
  <si>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</si>
  <si>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</si>
  <si>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</si>
  <si>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</si>
  <si>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</si>
  <si>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</si>
  <si>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</si>
  <si>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</si>
  <si>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</si>
  <si>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</si>
  <si>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</si>
  <si>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</si>
  <si>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</si>
  <si>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</si>
  <si>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</si>
  <si>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</si>
  <si>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</si>
  <si>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</si>
  <si>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</si>
  <si>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</si>
  <si>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</si>
  <si>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</si>
  <si>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</si>
  <si>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</si>
  <si>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</si>
  <si>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</si>
  <si>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</si>
  <si>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</si>
  <si>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</si>
  <si>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</si>
  <si>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</si>
  <si>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</si>
  <si>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</si>
  <si>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</si>
  <si>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</si>
  <si>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</si>
  <si>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</si>
  <si>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</si>
  <si>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</si>
  <si>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</si>
  <si>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</si>
  <si>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</si>
  <si>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</si>
  <si>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</si>
  <si>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</si>
  <si>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</si>
  <si>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</si>
  <si>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</si>
  <si>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</si>
  <si>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</si>
  <si>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</si>
  <si>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</si>
  <si>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</si>
  <si>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</si>
  <si>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</si>
  <si>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</si>
  <si>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</si>
  <si>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</si>
  <si>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</si>
  <si>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</si>
  <si>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</si>
  <si>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</si>
  <si>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</si>
  <si>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</si>
  <si>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</si>
  <si>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</si>
  <si>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</si>
  <si>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</si>
  <si>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</si>
  <si>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</si>
  <si>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</si>
  <si>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</si>
  <si>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</si>
  <si>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</si>
  <si>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</si>
  <si>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</si>
  <si>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</si>
  <si>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</si>
  <si>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</si>
  <si>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</si>
  <si>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</si>
  <si>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</si>
  <si>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</si>
  <si>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</si>
  <si>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</si>
  <si>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</si>
  <si>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</si>
  <si>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</si>
  <si>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</si>
  <si>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</si>
  <si>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</si>
  <si>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</si>
  <si>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</si>
  <si>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</si>
  <si>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</si>
  <si>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</si>
  <si>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</si>
  <si>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</si>
  <si>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</si>
  <si>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</si>
  <si>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</si>
  <si>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</si>
  <si>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</si>
  <si>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</si>
  <si>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</si>
  <si>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</si>
  <si>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</si>
  <si>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</si>
  <si>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</si>
  <si>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</si>
  <si>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</si>
  <si>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</si>
  <si>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</si>
  <si>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</si>
  <si>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</si>
  <si>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</si>
  <si>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</si>
  <si>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</si>
  <si>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</si>
  <si>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</si>
  <si>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</si>
  <si>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</si>
  <si>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</si>
  <si>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</si>
  <si>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</si>
  <si>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</si>
  <si>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</si>
  <si>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</si>
  <si>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</si>
  <si>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</si>
  <si>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</si>
  <si>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</si>
  <si>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</si>
  <si>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</si>
  <si>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opdindependencia@gmail.com;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</si>
  <si>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</si>
  <si>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</si>
  <si>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</si>
  <si>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</si>
  <si>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</si>
  <si>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</si>
  <si>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</si>
  <si>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</si>
  <si>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</si>
  <si>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</si>
  <si>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</si>
  <si>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</si>
  <si>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</si>
  <si>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</si>
  <si>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</si>
  <si>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</si>
  <si>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</si>
  <si>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</si>
  <si>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</si>
  <si>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</si>
  <si>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</si>
  <si>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</si>
  <si>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</si>
  <si>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</si>
  <si>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</si>
  <si>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</si>
  <si>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</si>
  <si>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</si>
  <si>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</si>
  <si>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</si>
  <si>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</si>
  <si>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</si>
  <si>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</si>
  <si>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</si>
  <si>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</si>
  <si>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</si>
  <si>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</si>
  <si>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</si>
  <si>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</si>
  <si>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</si>
  <si>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</si>
  <si>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</si>
  <si>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</si>
  <si>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</si>
  <si>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</si>
  <si>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</si>
  <si>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</si>
  <si>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</si>
  <si>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</si>
  <si>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</si>
  <si>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</si>
  <si>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</si>
  <si>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</si>
  <si>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</si>
  <si>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</si>
  <si>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</si>
  <si>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</si>
  <si>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</si>
  <si>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</si>
  <si>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</si>
  <si>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</si>
  <si>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</si>
  <si>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</si>
  <si>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</si>
  <si>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</si>
  <si>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</si>
  <si>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</si>
  <si>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</si>
  <si>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</si>
  <si>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</si>
  <si>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</si>
  <si>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</si>
  <si>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</si>
  <si>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</si>
  <si>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</si>
  <si>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</si>
  <si>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</si>
  <si>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</si>
  <si>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</si>
  <si>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</si>
  <si>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</si>
  <si>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</si>
  <si>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</si>
  <si>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</si>
  <si>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</si>
  <si>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</si>
  <si>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</si>
  <si>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</si>
  <si>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</si>
  <si>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</si>
  <si>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</si>
  <si>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</si>
  <si>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</si>
  <si>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</si>
  <si>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</si>
  <si>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</si>
  <si>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</si>
  <si>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</si>
  <si>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</si>
  <si>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</si>
  <si>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</si>
  <si>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</si>
  <si>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</si>
  <si>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</si>
  <si>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</si>
  <si>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</si>
  <si>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</si>
  <si>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</si>
  <si>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</si>
  <si>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</si>
  <si>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</si>
  <si>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</si>
  <si>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</si>
  <si>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</si>
  <si>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</si>
  <si>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</si>
  <si>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</si>
  <si>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</si>
  <si>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</si>
  <si>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</si>
  <si>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</si>
  <si>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</si>
  <si>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</si>
  <si>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</si>
  <si>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</si>
  <si>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</si>
  <si>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</si>
  <si>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</si>
  <si>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</si>
  <si>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</si>
  <si>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</si>
  <si>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</si>
  <si>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</si>
  <si>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</si>
  <si>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</si>
  <si>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</si>
  <si>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</si>
  <si>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</si>
  <si>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</si>
  <si>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</si>
  <si>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</si>
  <si>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</si>
  <si>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</si>
  <si>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</si>
  <si>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</si>
  <si>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</si>
  <si>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</si>
  <si>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</si>
  <si>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</si>
  <si>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</si>
  <si>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</si>
  <si>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</si>
  <si>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</si>
  <si>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</si>
  <si>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OPD Pedro Aguirre Cerda Amigos de la Infancia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</si>
  <si>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</si>
  <si>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</si>
  <si>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</si>
  <si>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</si>
  <si>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</si>
  <si>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</si>
  <si>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</si>
  <si>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</si>
  <si>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</si>
  <si>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</si>
  <si>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</si>
  <si>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</si>
  <si>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</si>
  <si>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</si>
  <si>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</si>
  <si>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</si>
  <si>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</si>
  <si>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</si>
  <si>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</si>
  <si>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</si>
  <si>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</si>
  <si>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</si>
  <si>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</si>
  <si>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</si>
  <si>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</si>
  <si>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</si>
  <si>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</si>
  <si>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</si>
  <si>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</si>
  <si>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</si>
  <si>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</si>
  <si>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</si>
  <si>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</si>
  <si>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</si>
  <si>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</si>
  <si>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</si>
  <si>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</si>
  <si>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</si>
  <si>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</si>
  <si>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</si>
  <si>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</si>
  <si>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</si>
  <si>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</si>
  <si>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</si>
  <si>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</si>
  <si>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</si>
  <si>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</si>
  <si>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</si>
  <si>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</si>
  <si>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</si>
  <si>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</si>
  <si>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</si>
  <si>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</si>
  <si>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</si>
  <si>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</si>
  <si>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</si>
  <si>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</si>
  <si>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</si>
  <si>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</si>
  <si>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</si>
  <si>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</si>
  <si>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</si>
  <si>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</si>
  <si>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</si>
  <si>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</si>
  <si>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</si>
  <si>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</si>
  <si>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</si>
  <si>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</si>
  <si>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</si>
  <si>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</si>
  <si>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</si>
  <si>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</si>
  <si>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</si>
  <si>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</si>
  <si>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</si>
  <si>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</si>
  <si>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</si>
  <si>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</si>
  <si>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</si>
  <si>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</si>
  <si>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</si>
  <si>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</si>
  <si>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</si>
  <si>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</si>
  <si>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</si>
  <si>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</si>
  <si>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</si>
  <si>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</si>
  <si>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</si>
  <si>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</si>
  <si>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</si>
  <si>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</si>
  <si>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</si>
  <si>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</si>
  <si>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</si>
  <si>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</si>
  <si>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</si>
  <si>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</si>
  <si>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</si>
  <si>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</si>
  <si>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</si>
  <si>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</si>
  <si>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</si>
  <si>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</si>
  <si>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</si>
  <si>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</si>
  <si>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</si>
  <si>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</si>
  <si>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</si>
  <si>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</si>
  <si>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</si>
  <si>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</si>
  <si>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</si>
  <si>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</si>
  <si>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</si>
  <si>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</si>
  <si>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</si>
  <si>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</si>
  <si>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</si>
  <si>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</si>
  <si>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</si>
  <si>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</si>
  <si>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</si>
  <si>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</si>
  <si>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</si>
  <si>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</si>
  <si>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</si>
  <si>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</si>
  <si>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</si>
  <si>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</si>
  <si>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</si>
  <si>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</si>
  <si>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</si>
  <si>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</si>
  <si>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</si>
  <si>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</si>
  <si>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</si>
  <si>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</si>
  <si>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</si>
  <si>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</si>
  <si>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</si>
  <si>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</si>
  <si>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</si>
  <si>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</si>
  <si>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</si>
  <si>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</si>
  <si>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</si>
  <si>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</si>
  <si>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</si>
  <si>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</si>
  <si>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</si>
  <si>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</si>
  <si>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</si>
  <si>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</si>
  <si>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</si>
  <si>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</si>
  <si>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</si>
  <si>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</si>
  <si>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</si>
  <si>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</si>
  <si>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</si>
  <si>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</si>
  <si>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</si>
  <si>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</si>
  <si>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</si>
  <si>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</si>
  <si>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</si>
  <si>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</si>
  <si>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</si>
  <si>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</si>
  <si>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</si>
  <si>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</si>
  <si>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</si>
  <si>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</si>
  <si>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</si>
  <si>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</si>
  <si>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</si>
  <si>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</si>
  <si>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</si>
  <si>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</si>
  <si>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</si>
  <si>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</si>
  <si>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</si>
  <si>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</si>
  <si>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</si>
  <si>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</si>
  <si>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</si>
  <si>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</si>
  <si>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</si>
  <si>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</si>
  <si>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</si>
  <si>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</si>
  <si>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</si>
  <si>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</si>
  <si>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</si>
  <si>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</si>
  <si>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 Colina</t>
  </si>
  <si>
    <t>OPD Estación Central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</si>
  <si>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</si>
  <si>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</si>
  <si>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</si>
  <si>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</si>
  <si>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</si>
  <si>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</si>
  <si>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</si>
  <si>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</si>
  <si>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</si>
  <si>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</si>
  <si>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</si>
  <si>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</si>
  <si>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</si>
  <si>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</si>
  <si>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</si>
  <si>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</si>
  <si>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</si>
  <si>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</si>
  <si>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</si>
  <si>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</si>
  <si>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</si>
  <si>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</si>
  <si>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</si>
  <si>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</si>
  <si>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</si>
  <si>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</si>
  <si>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</si>
  <si>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</si>
  <si>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</si>
  <si>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</si>
  <si>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</si>
  <si>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</si>
  <si>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</si>
  <si>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Maipú + Cerca de las niñas y niños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</si>
  <si>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</si>
  <si>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</si>
  <si>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</si>
  <si>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</si>
  <si>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</si>
  <si>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</si>
  <si>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</si>
  <si>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</si>
  <si>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</si>
  <si>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</si>
  <si>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</si>
  <si>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</si>
  <si>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</si>
  <si>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</si>
  <si>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</si>
  <si>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</si>
  <si>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</si>
  <si>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</si>
  <si>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</si>
  <si>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</si>
  <si>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</si>
  <si>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</si>
  <si>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</si>
  <si>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</si>
  <si>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</si>
  <si>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</si>
  <si>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</si>
  <si>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</si>
  <si>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</si>
  <si>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</si>
  <si>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</si>
  <si>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</si>
  <si>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</si>
  <si>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</si>
  <si>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</si>
  <si>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</si>
  <si>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</si>
  <si>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</si>
  <si>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</si>
  <si>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</si>
  <si>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</si>
  <si>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</si>
  <si>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</si>
  <si>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</si>
  <si>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</si>
  <si>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</si>
  <si>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</si>
  <si>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</si>
  <si>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</si>
  <si>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</si>
  <si>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</si>
  <si>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</si>
  <si>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</si>
  <si>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</si>
  <si>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</si>
  <si>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</si>
  <si>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</si>
  <si>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</si>
  <si>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</si>
  <si>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</si>
  <si>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</si>
  <si>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</si>
  <si>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</si>
  <si>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</si>
  <si>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</si>
  <si>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</si>
  <si>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</si>
  <si>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</si>
  <si>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</si>
  <si>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</si>
  <si>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</si>
  <si>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</si>
  <si>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</si>
  <si>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</si>
  <si>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</si>
  <si>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</si>
  <si>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</si>
  <si>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</si>
  <si>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</si>
  <si>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</si>
  <si>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</si>
  <si>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</si>
  <si>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</si>
  <si>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</si>
  <si>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</si>
  <si>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</si>
  <si>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</si>
  <si>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</si>
  <si>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</si>
  <si>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</si>
  <si>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</si>
  <si>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</si>
  <si>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</si>
  <si>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</si>
  <si>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</si>
  <si>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</si>
  <si>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</si>
  <si>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</si>
  <si>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</si>
  <si>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</si>
  <si>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</si>
  <si>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</si>
  <si>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</si>
  <si>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</si>
  <si>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</si>
  <si>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</si>
  <si>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</si>
  <si>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</si>
  <si>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</si>
  <si>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</si>
  <si>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</si>
  <si>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</si>
  <si>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</si>
  <si>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</si>
  <si>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</si>
  <si>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</si>
  <si>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</si>
  <si>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</si>
  <si>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</si>
  <si>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</si>
  <si>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</si>
  <si>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</si>
  <si>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</si>
  <si>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</si>
  <si>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</si>
  <si>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</si>
  <si>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</si>
  <si>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</si>
  <si>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</si>
  <si>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</si>
  <si>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</si>
  <si>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</si>
  <si>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</si>
  <si>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</si>
  <si>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</si>
  <si>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</si>
  <si>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</si>
  <si>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</si>
  <si>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</si>
  <si>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</si>
  <si>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</si>
  <si>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</si>
  <si>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</si>
  <si>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</si>
  <si>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</si>
  <si>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</si>
  <si>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</si>
  <si>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</si>
  <si>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</si>
  <si>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</si>
  <si>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</si>
  <si>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</si>
  <si>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</si>
  <si>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</si>
  <si>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</si>
  <si>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</si>
  <si>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</si>
  <si>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</si>
  <si>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</si>
  <si>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</si>
  <si>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</si>
  <si>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</si>
  <si>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</si>
  <si>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</si>
  <si>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</si>
  <si>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</si>
  <si>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</si>
  <si>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</si>
  <si>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</si>
  <si>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</si>
  <si>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</si>
  <si>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</si>
  <si>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</si>
  <si>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</si>
  <si>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</si>
  <si>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</si>
  <si>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</si>
  <si>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</si>
  <si>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</si>
  <si>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</si>
  <si>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</si>
  <si>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</si>
  <si>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</si>
  <si>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</si>
  <si>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</si>
  <si>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</si>
  <si>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</si>
  <si>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</si>
  <si>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</si>
  <si>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</si>
  <si>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</si>
  <si>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</si>
  <si>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</si>
  <si>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</si>
  <si>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</si>
  <si>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</si>
  <si>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</si>
  <si>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</si>
  <si>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</si>
  <si>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</si>
  <si>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</si>
  <si>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</si>
  <si>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</si>
  <si>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</si>
  <si>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</si>
  <si>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</si>
  <si>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</si>
  <si>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</si>
  <si>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</si>
  <si>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</si>
  <si>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</si>
  <si>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</si>
  <si>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</si>
  <si>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</si>
  <si>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</si>
  <si>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niños, niñas y Adolescentes (OPD) Cerro Navia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</si>
  <si>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</si>
  <si>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</si>
  <si>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</si>
  <si>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</si>
  <si>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</si>
  <si>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</si>
  <si>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</si>
  <si>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</si>
  <si>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</si>
  <si>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</si>
  <si>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</si>
  <si>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</si>
  <si>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</si>
  <si>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</si>
  <si>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</si>
  <si>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</si>
  <si>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</si>
  <si>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</si>
  <si>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</si>
  <si>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</si>
  <si>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</si>
  <si>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</si>
  <si>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</si>
  <si>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</si>
  <si>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</si>
  <si>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</si>
  <si>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</si>
  <si>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</si>
  <si>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</si>
  <si>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</si>
  <si>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</si>
  <si>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</si>
  <si>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</si>
  <si>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</si>
  <si>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</si>
  <si>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</si>
  <si>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</si>
  <si>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</si>
  <si>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</si>
  <si>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</si>
  <si>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</si>
  <si>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</si>
  <si>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</si>
  <si>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</si>
  <si>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</si>
  <si>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</si>
  <si>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</si>
  <si>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</si>
  <si>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</si>
  <si>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</si>
  <si>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</si>
  <si>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</si>
  <si>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</si>
  <si>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</si>
  <si>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</si>
  <si>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</si>
  <si>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</si>
  <si>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</si>
  <si>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</si>
  <si>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</si>
  <si>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</si>
  <si>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</si>
  <si>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</si>
  <si>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</si>
  <si>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</si>
  <si>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</si>
  <si>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</si>
  <si>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</si>
  <si>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</si>
  <si>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</si>
  <si>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</si>
  <si>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</si>
  <si>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</si>
  <si>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</si>
  <si>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</si>
  <si>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</si>
  <si>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</si>
  <si>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</si>
  <si>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</si>
  <si>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</si>
  <si>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</si>
  <si>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</si>
  <si>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</si>
  <si>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</si>
  <si>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</si>
  <si>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</si>
  <si>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</si>
  <si>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</si>
  <si>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</si>
  <si>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</si>
  <si>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</si>
  <si>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</si>
  <si>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</si>
  <si>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</si>
  <si>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</si>
  <si>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</si>
  <si>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</si>
  <si>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</si>
  <si>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</si>
  <si>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</si>
  <si>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</si>
  <si>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</si>
  <si>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</si>
  <si>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</si>
  <si>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</si>
  <si>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</si>
  <si>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</si>
  <si>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</si>
  <si>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</si>
  <si>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</si>
  <si>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</si>
  <si>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</si>
  <si>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</si>
  <si>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</si>
  <si>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</si>
  <si>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</si>
  <si>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</si>
  <si>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</si>
  <si>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</si>
  <si>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</si>
  <si>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</si>
  <si>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</si>
  <si>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</si>
  <si>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</si>
  <si>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</si>
  <si>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</si>
  <si>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</si>
  <si>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</si>
  <si>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</si>
  <si>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</si>
  <si>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</si>
  <si>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</si>
  <si>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</si>
  <si>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</si>
  <si>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</si>
  <si>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</si>
  <si>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</si>
  <si>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</si>
  <si>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</si>
  <si>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</si>
  <si>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</si>
  <si>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</si>
  <si>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</si>
  <si>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</si>
  <si>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</si>
  <si>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</si>
  <si>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</si>
  <si>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</si>
  <si>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</si>
  <si>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</si>
  <si>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</si>
  <si>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</si>
  <si>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</si>
  <si>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</si>
  <si>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</si>
  <si>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</si>
  <si>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</si>
  <si>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</si>
  <si>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</si>
  <si>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</si>
  <si>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</si>
  <si>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</si>
  <si>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</si>
  <si>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</si>
  <si>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</si>
  <si>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</si>
  <si>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</si>
  <si>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</si>
  <si>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</si>
  <si>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</si>
  <si>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</si>
  <si>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</si>
  <si>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</si>
  <si>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</si>
  <si>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</si>
  <si>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</si>
  <si>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</si>
  <si>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</si>
  <si>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</si>
  <si>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</si>
  <si>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</si>
  <si>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</si>
  <si>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</si>
  <si>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</si>
  <si>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</si>
  <si>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</si>
  <si>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</si>
  <si>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</si>
  <si>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</si>
  <si>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</si>
  <si>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</si>
  <si>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</si>
  <si>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</si>
  <si>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</si>
  <si>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</si>
  <si>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</si>
  <si>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</si>
  <si>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</si>
  <si>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</si>
  <si>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</si>
  <si>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</si>
  <si>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</si>
  <si>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</si>
  <si>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</si>
  <si>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</si>
  <si>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</si>
  <si>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</si>
  <si>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</si>
  <si>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Claudia Cornejo Iglesias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</si>
  <si>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</si>
  <si>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</si>
  <si>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</si>
  <si>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</si>
  <si>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</si>
  <si>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</si>
  <si>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</si>
  <si>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</si>
  <si>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</si>
  <si>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</si>
  <si>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</si>
  <si>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</si>
  <si>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</si>
  <si>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</si>
  <si>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</si>
  <si>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</si>
  <si>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</si>
  <si>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</si>
  <si>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</si>
  <si>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</si>
  <si>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</si>
  <si>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</si>
  <si>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</si>
  <si>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</si>
  <si>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</si>
  <si>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</si>
  <si>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</si>
  <si>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</si>
  <si>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</si>
  <si>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</si>
  <si>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</si>
  <si>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</si>
  <si>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</si>
  <si>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</si>
  <si>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</si>
  <si>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</si>
  <si>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</si>
  <si>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</si>
  <si>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</si>
  <si>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</si>
  <si>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</si>
  <si>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</si>
  <si>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</si>
  <si>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</si>
  <si>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</si>
  <si>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</si>
  <si>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</si>
  <si>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</si>
  <si>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</si>
  <si>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</si>
  <si>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</si>
  <si>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</si>
  <si>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</si>
  <si>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</si>
  <si>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</si>
  <si>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</si>
  <si>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</si>
  <si>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</si>
  <si>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</si>
  <si>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</si>
  <si>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</si>
  <si>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</si>
  <si>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</si>
  <si>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</si>
  <si>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</si>
  <si>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</si>
  <si>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</si>
  <si>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</si>
  <si>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</si>
  <si>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</si>
  <si>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</si>
  <si>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</si>
  <si>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</si>
  <si>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</si>
  <si>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</si>
  <si>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</si>
  <si>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</si>
  <si>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</si>
  <si>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</si>
  <si>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</si>
  <si>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</si>
  <si>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</si>
  <si>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</si>
  <si>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</si>
  <si>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</si>
  <si>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</si>
  <si>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</si>
  <si>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</si>
  <si>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</si>
  <si>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</si>
  <si>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</si>
  <si>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</si>
  <si>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</si>
  <si>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</si>
  <si>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</si>
  <si>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</si>
  <si>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</si>
  <si>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</si>
  <si>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</si>
  <si>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</si>
  <si>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</si>
  <si>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</si>
  <si>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</si>
  <si>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</si>
  <si>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</si>
  <si>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</si>
  <si>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</si>
  <si>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</si>
  <si>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</si>
  <si>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</si>
  <si>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</si>
  <si>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</si>
  <si>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</si>
  <si>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</si>
  <si>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</si>
  <si>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</si>
  <si>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</si>
  <si>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</si>
  <si>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</si>
  <si>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</si>
  <si>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</si>
  <si>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</si>
  <si>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</si>
  <si>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</si>
  <si>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</si>
  <si>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</si>
  <si>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</si>
  <si>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</si>
  <si>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</si>
  <si>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</si>
  <si>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</si>
  <si>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</si>
  <si>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</si>
  <si>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</si>
  <si>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</si>
  <si>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</si>
  <si>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</si>
  <si>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</si>
  <si>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</si>
  <si>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</si>
  <si>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</si>
  <si>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</si>
  <si>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</si>
  <si>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</si>
  <si>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</si>
  <si>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</si>
  <si>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</si>
  <si>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</si>
  <si>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</si>
  <si>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</si>
  <si>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</si>
  <si>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</si>
  <si>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</si>
  <si>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</si>
  <si>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</si>
  <si>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</si>
  <si>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</si>
  <si>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</si>
  <si>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</si>
  <si>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</si>
  <si>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</si>
  <si>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</si>
  <si>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</si>
  <si>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</si>
  <si>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</si>
  <si>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</si>
  <si>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</si>
  <si>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</si>
  <si>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</si>
  <si>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</si>
  <si>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</si>
  <si>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</si>
  <si>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</si>
  <si>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</si>
  <si>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</si>
  <si>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</si>
  <si>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</si>
  <si>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</si>
  <si>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</si>
  <si>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</si>
  <si>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</si>
  <si>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</si>
  <si>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</si>
  <si>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</si>
  <si>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</si>
  <si>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</si>
  <si>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</si>
  <si>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</si>
  <si>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</si>
  <si>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</si>
  <si>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</si>
  <si>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</si>
  <si>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</si>
  <si>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</si>
  <si>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</si>
  <si>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</si>
  <si>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</si>
  <si>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</si>
  <si>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</si>
  <si>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</si>
  <si>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</si>
  <si>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</si>
  <si>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</si>
  <si>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</si>
  <si>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</si>
  <si>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</si>
  <si>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</si>
  <si>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</si>
  <si>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</si>
  <si>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</si>
  <si>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</si>
  <si>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</si>
  <si>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</si>
  <si>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</si>
  <si>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</si>
  <si>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</si>
  <si>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</si>
  <si>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</si>
  <si>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</si>
  <si>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</si>
  <si>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</si>
  <si>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</si>
  <si>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</si>
  <si>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</si>
  <si>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</si>
  <si>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</si>
  <si>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</si>
  <si>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</si>
  <si>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</si>
  <si>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</si>
  <si>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</si>
  <si>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</si>
  <si>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</si>
  <si>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</si>
  <si>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</si>
  <si>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</si>
  <si>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</si>
  <si>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</si>
  <si>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</si>
  <si>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</si>
  <si>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</si>
  <si>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</si>
  <si>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</si>
  <si>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</si>
  <si>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</si>
  <si>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</si>
  <si>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</si>
  <si>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</si>
  <si>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</si>
  <si>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</si>
  <si>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</si>
  <si>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</si>
  <si>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</si>
  <si>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</si>
  <si>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</si>
  <si>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</si>
  <si>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</si>
  <si>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</si>
  <si>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</si>
  <si>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</si>
  <si>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</si>
  <si>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</si>
  <si>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</si>
  <si>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</si>
  <si>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</si>
  <si>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</si>
  <si>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</si>
  <si>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</si>
  <si>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</si>
  <si>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</si>
  <si>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</si>
  <si>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</si>
  <si>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</si>
  <si>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</si>
  <si>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</si>
  <si>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</si>
  <si>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</si>
  <si>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</si>
  <si>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</si>
  <si>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</si>
  <si>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</si>
  <si>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</si>
  <si>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</si>
  <si>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</si>
  <si>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</si>
  <si>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</si>
  <si>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</si>
  <si>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</si>
  <si>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</si>
  <si>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</si>
  <si>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Provincia</t>
  </si>
  <si>
    <t>Comunas Atendidas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</si>
  <si>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</si>
  <si>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</si>
  <si>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</si>
  <si>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</si>
  <si>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</si>
  <si>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</si>
  <si>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</si>
  <si>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</si>
  <si>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</si>
  <si>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</si>
  <si>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</si>
  <si>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</si>
  <si>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</si>
  <si>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</si>
  <si>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</si>
  <si>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</si>
  <si>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</si>
  <si>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</si>
  <si>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</si>
  <si>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</si>
  <si>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</si>
  <si>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</si>
  <si>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</si>
  <si>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</si>
  <si>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</si>
  <si>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</si>
  <si>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</si>
  <si>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</si>
  <si>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</si>
  <si>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</si>
  <si>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</si>
  <si>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</si>
  <si>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</si>
  <si>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</si>
  <si>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</si>
  <si>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</si>
  <si>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</si>
  <si>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</si>
  <si>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</si>
  <si>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</si>
  <si>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</si>
  <si>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</si>
  <si>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</si>
  <si>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</si>
  <si>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</si>
  <si>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</si>
  <si>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</si>
  <si>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</si>
  <si>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</si>
  <si>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</si>
  <si>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</si>
  <si>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</si>
  <si>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</si>
  <si>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</si>
  <si>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</si>
  <si>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</si>
  <si>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</si>
  <si>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</si>
  <si>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</si>
  <si>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</si>
  <si>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</si>
  <si>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</si>
  <si>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</si>
  <si>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</si>
  <si>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</si>
  <si>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</si>
  <si>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</si>
  <si>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</si>
  <si>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</si>
  <si>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</si>
  <si>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</si>
  <si>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</si>
  <si>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</si>
  <si>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</si>
  <si>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</si>
  <si>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</si>
  <si>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</si>
  <si>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</si>
  <si>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</si>
  <si>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</si>
  <si>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</si>
  <si>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</si>
  <si>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</si>
  <si>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</si>
  <si>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</si>
  <si>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</si>
  <si>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</si>
  <si>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</si>
  <si>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</si>
  <si>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</si>
  <si>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</si>
  <si>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</si>
  <si>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</si>
  <si>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</si>
  <si>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</si>
  <si>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</si>
  <si>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</si>
  <si>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</si>
  <si>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</si>
  <si>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</si>
  <si>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</si>
  <si>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</si>
  <si>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</si>
  <si>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</si>
  <si>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</si>
  <si>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</si>
  <si>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</si>
  <si>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</si>
  <si>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</si>
  <si>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</si>
  <si>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</si>
  <si>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</si>
  <si>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</si>
  <si>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</si>
  <si>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</si>
  <si>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</si>
  <si>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</si>
  <si>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</si>
  <si>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</si>
  <si>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</si>
  <si>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</si>
  <si>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</si>
  <si>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</si>
  <si>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</si>
  <si>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</si>
  <si>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</si>
  <si>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</si>
  <si>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</si>
  <si>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</si>
  <si>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</si>
  <si>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</si>
  <si>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</si>
  <si>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</si>
  <si>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</si>
  <si>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</si>
  <si>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</si>
  <si>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</si>
  <si>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</si>
  <si>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</si>
  <si>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</si>
  <si>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</si>
  <si>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</si>
  <si>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</si>
  <si>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</si>
  <si>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</si>
  <si>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</si>
  <si>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</si>
  <si>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</si>
  <si>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</si>
  <si>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</si>
  <si>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</si>
  <si>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</si>
  <si>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</si>
  <si>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</si>
  <si>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</si>
  <si>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</si>
  <si>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</si>
  <si>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</si>
  <si>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</si>
  <si>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</si>
  <si>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</si>
  <si>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</si>
  <si>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</si>
  <si>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</si>
  <si>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</si>
  <si>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</si>
  <si>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</si>
  <si>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</si>
  <si>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</si>
  <si>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</si>
  <si>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</si>
  <si>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</si>
  <si>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</si>
  <si>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</si>
  <si>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</si>
  <si>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</si>
  <si>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</si>
  <si>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</si>
  <si>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</si>
  <si>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</si>
  <si>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</si>
  <si>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</si>
  <si>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</si>
  <si>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</si>
  <si>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</si>
  <si>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</si>
  <si>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</si>
  <si>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</si>
  <si>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</si>
  <si>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</si>
  <si>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</si>
  <si>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</si>
  <si>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</si>
  <si>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</si>
  <si>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</si>
  <si>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</si>
  <si>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</si>
  <si>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</si>
  <si>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</si>
  <si>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</si>
  <si>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</si>
  <si>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</si>
  <si>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</si>
  <si>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</si>
  <si>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</si>
  <si>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</si>
  <si>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</si>
  <si>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</si>
  <si>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</si>
  <si>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</si>
  <si>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</si>
  <si>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</si>
  <si>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</si>
  <si>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</si>
  <si>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</si>
  <si>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</si>
  <si>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</si>
  <si>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</si>
  <si>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</si>
  <si>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</si>
  <si>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</si>
  <si>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</si>
  <si>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</si>
  <si>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</si>
  <si>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</si>
  <si>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</si>
  <si>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</si>
  <si>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</si>
  <si>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</si>
  <si>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</si>
  <si>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</si>
  <si>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</si>
  <si>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</si>
  <si>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</si>
  <si>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</si>
  <si>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</si>
  <si>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</si>
  <si>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</si>
  <si>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</si>
  <si>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</si>
  <si>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</si>
  <si>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</si>
  <si>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</si>
  <si>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</si>
  <si>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</si>
  <si>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</si>
  <si>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</si>
  <si>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</si>
  <si>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</si>
  <si>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</si>
  <si>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</si>
  <si>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</si>
  <si>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</si>
  <si>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</si>
  <si>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</si>
  <si>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</si>
  <si>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</si>
  <si>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</si>
  <si>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</si>
  <si>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</si>
  <si>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</si>
  <si>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</si>
  <si>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</si>
  <si>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</si>
  <si>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</si>
  <si>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</si>
  <si>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</si>
  <si>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</si>
  <si>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</si>
  <si>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</si>
  <si>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</si>
  <si>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</si>
  <si>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</si>
  <si>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</si>
  <si>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</si>
  <si>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</si>
  <si>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</si>
  <si>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</si>
  <si>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</si>
  <si>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</si>
  <si>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</si>
  <si>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</si>
  <si>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</si>
  <si>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</si>
  <si>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</si>
  <si>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</si>
  <si>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</si>
  <si>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</si>
  <si>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</si>
  <si>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</si>
  <si>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</si>
  <si>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</si>
  <si>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</si>
  <si>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</si>
  <si>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</si>
  <si>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</si>
  <si>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</si>
  <si>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</si>
  <si>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</si>
  <si>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</si>
  <si>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</si>
  <si>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</si>
  <si>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</si>
  <si>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</si>
  <si>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</si>
  <si>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</si>
  <si>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</si>
  <si>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</si>
  <si>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</si>
  <si>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</si>
  <si>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</si>
  <si>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</si>
  <si>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</si>
  <si>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</si>
  <si>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</si>
  <si>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</si>
  <si>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</si>
  <si>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</si>
  <si>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</si>
  <si>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</si>
  <si>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</si>
  <si>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</si>
  <si>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</si>
  <si>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</si>
  <si>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</si>
  <si>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</si>
  <si>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</si>
  <si>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</si>
  <si>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</si>
  <si>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</si>
  <si>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</si>
  <si>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</si>
  <si>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</si>
  <si>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</si>
  <si>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</si>
  <si>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</si>
  <si>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</si>
  <si>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</si>
  <si>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</si>
  <si>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</si>
  <si>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</si>
  <si>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</si>
  <si>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</si>
  <si>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</si>
  <si>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</si>
  <si>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</si>
  <si>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</si>
  <si>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</si>
  <si>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</si>
  <si>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</si>
  <si>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</si>
  <si>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</si>
  <si>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</si>
  <si>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</si>
  <si>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</si>
  <si>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</si>
  <si>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</si>
  <si>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</si>
  <si>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</si>
  <si>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</si>
  <si>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</si>
  <si>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</si>
  <si>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</si>
  <si>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</si>
  <si>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</si>
  <si>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</si>
  <si>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</si>
  <si>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</si>
  <si>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</si>
  <si>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</si>
  <si>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</si>
  <si>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</si>
  <si>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</si>
  <si>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</si>
  <si>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</si>
  <si>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</si>
  <si>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</si>
  <si>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</si>
  <si>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</si>
  <si>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</si>
  <si>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</si>
  <si>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</si>
  <si>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</si>
  <si>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</si>
  <si>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</si>
  <si>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</si>
  <si>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</si>
  <si>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</si>
  <si>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</si>
  <si>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</si>
  <si>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</si>
  <si>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</si>
  <si>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</si>
  <si>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</si>
  <si>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</si>
  <si>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</si>
  <si>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</si>
  <si>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</si>
  <si>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</si>
  <si>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</si>
  <si>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</si>
  <si>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</si>
  <si>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</si>
  <si>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</si>
  <si>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</si>
  <si>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</si>
  <si>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</si>
  <si>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</si>
  <si>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</si>
  <si>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</si>
  <si>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</si>
  <si>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</si>
  <si>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</si>
  <si>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</si>
  <si>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</si>
  <si>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</si>
  <si>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</si>
  <si>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</si>
  <si>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</si>
  <si>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</si>
  <si>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</si>
  <si>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</si>
  <si>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</si>
  <si>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</si>
  <si>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</si>
  <si>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</si>
  <si>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</si>
  <si>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</si>
  <si>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</si>
  <si>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</si>
  <si>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</si>
  <si>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</si>
  <si>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</si>
  <si>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</si>
  <si>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</si>
  <si>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</si>
  <si>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</si>
  <si>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</si>
  <si>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</si>
  <si>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</si>
  <si>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</si>
  <si>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</si>
  <si>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</si>
  <si>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</si>
  <si>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</si>
  <si>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</si>
  <si>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</si>
  <si>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</si>
  <si>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</si>
  <si>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</si>
  <si>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</si>
  <si>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</si>
  <si>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</si>
  <si>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</si>
  <si>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</si>
  <si>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</si>
  <si>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</si>
  <si>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</si>
  <si>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</si>
  <si>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</si>
  <si>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</si>
  <si>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</si>
  <si>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</si>
  <si>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</si>
  <si>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</si>
  <si>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</si>
  <si>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</si>
  <si>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</si>
  <si>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</si>
  <si>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</si>
  <si>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</si>
  <si>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</si>
  <si>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</si>
  <si>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</si>
  <si>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</si>
  <si>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</si>
  <si>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</si>
  <si>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</si>
  <si>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</si>
  <si>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</si>
  <si>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</si>
  <si>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</si>
  <si>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</si>
  <si>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</si>
  <si>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</si>
  <si>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</si>
  <si>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</si>
  <si>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</si>
  <si>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</si>
  <si>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</si>
  <si>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</si>
  <si>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</si>
  <si>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</si>
  <si>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</si>
  <si>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</si>
  <si>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</si>
  <si>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</si>
  <si>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</si>
  <si>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</si>
  <si>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</si>
  <si>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</si>
  <si>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</si>
  <si>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</si>
  <si>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</si>
  <si>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</si>
  <si>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</si>
  <si>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</si>
  <si>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</si>
  <si>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</si>
  <si>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</si>
  <si>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</si>
  <si>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</si>
  <si>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</si>
  <si>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</si>
  <si>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</si>
  <si>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</si>
  <si>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</si>
  <si>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</si>
  <si>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</si>
  <si>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</si>
  <si>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</si>
  <si>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</si>
  <si>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</si>
  <si>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</si>
  <si>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</si>
  <si>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</si>
  <si>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</si>
  <si>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</si>
  <si>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</si>
  <si>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</si>
  <si>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</si>
  <si>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</si>
  <si>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</si>
  <si>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</si>
  <si>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</si>
  <si>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</si>
  <si>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</si>
  <si>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</si>
  <si>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</si>
  <si>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</si>
  <si>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</si>
  <si>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</si>
  <si>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</si>
  <si>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</si>
  <si>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</si>
  <si>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</si>
  <si>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</si>
  <si>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</si>
  <si>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</si>
  <si>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</si>
  <si>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</si>
  <si>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</si>
  <si>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</si>
  <si>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</si>
  <si>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</si>
  <si>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</si>
  <si>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</si>
  <si>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</si>
  <si>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</si>
  <si>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</si>
  <si>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</si>
  <si>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</si>
  <si>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</si>
  <si>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</si>
  <si>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</si>
  <si>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</si>
  <si>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</si>
  <si>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</si>
  <si>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</si>
  <si>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</si>
  <si>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</si>
  <si>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</si>
  <si>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</si>
  <si>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</si>
  <si>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</si>
  <si>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</si>
  <si>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</si>
  <si>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</si>
  <si>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</si>
  <si>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</si>
  <si>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</si>
  <si>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</si>
  <si>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</si>
  <si>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</si>
  <si>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</si>
  <si>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</si>
  <si>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</si>
  <si>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</si>
  <si>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</si>
  <si>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</si>
  <si>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</si>
  <si>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</si>
  <si>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</si>
  <si>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</si>
  <si>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</si>
  <si>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</si>
  <si>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</si>
  <si>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</si>
  <si>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</si>
  <si>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</si>
  <si>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</si>
  <si>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</si>
  <si>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</si>
  <si>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</si>
  <si>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</si>
  <si>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</si>
  <si>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</si>
  <si>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</si>
  <si>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</si>
  <si>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</si>
  <si>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</si>
  <si>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</si>
  <si>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</si>
  <si>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</si>
  <si>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</si>
  <si>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</si>
  <si>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</si>
  <si>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</si>
  <si>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</si>
  <si>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</si>
  <si>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</si>
  <si>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</si>
  <si>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</si>
  <si>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</si>
  <si>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</si>
  <si>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</si>
  <si>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</si>
  <si>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</si>
  <si>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</si>
  <si>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</si>
  <si>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</si>
  <si>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</si>
  <si>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</si>
  <si>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</si>
  <si>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</si>
  <si>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</si>
  <si>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</si>
  <si>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</si>
  <si>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</si>
  <si>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</si>
  <si>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</si>
  <si>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</si>
  <si>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</si>
  <si>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</si>
  <si>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</si>
  <si>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</si>
  <si>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</si>
  <si>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</si>
  <si>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</si>
  <si>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</si>
  <si>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</si>
  <si>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</si>
  <si>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</si>
  <si>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</si>
  <si>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</si>
  <si>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</si>
  <si>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</si>
  <si>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</si>
  <si>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</si>
  <si>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</si>
  <si>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</si>
  <si>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</si>
  <si>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</si>
  <si>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</si>
  <si>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</si>
  <si>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</si>
  <si>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</si>
  <si>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</si>
  <si>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</si>
  <si>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</si>
  <si>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</si>
  <si>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</si>
  <si>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</si>
  <si>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</si>
  <si>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</si>
  <si>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</si>
  <si>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</si>
  <si>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</si>
  <si>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</si>
  <si>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</si>
  <si>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</si>
  <si>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</si>
  <si>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</si>
  <si>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</si>
  <si>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</si>
  <si>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</si>
  <si>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</si>
  <si>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</si>
  <si>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</si>
  <si>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</si>
  <si>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</si>
  <si>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</si>
  <si>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</si>
  <si>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</si>
  <si>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</si>
  <si>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</si>
  <si>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</si>
  <si>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</si>
  <si>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</si>
  <si>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</si>
  <si>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</si>
  <si>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</si>
  <si>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</si>
  <si>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</si>
  <si>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</si>
  <si>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</si>
  <si>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</si>
  <si>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</si>
  <si>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</si>
  <si>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</si>
  <si>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</si>
  <si>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</si>
  <si>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</si>
  <si>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</si>
  <si>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</si>
  <si>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</si>
  <si>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</si>
  <si>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</si>
  <si>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</si>
  <si>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</si>
  <si>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</si>
  <si>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</si>
  <si>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</si>
  <si>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</si>
  <si>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</si>
  <si>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</si>
  <si>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</si>
  <si>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</si>
  <si>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</si>
  <si>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</si>
  <si>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</si>
  <si>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</si>
  <si>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</si>
  <si>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</si>
  <si>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</si>
  <si>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</si>
  <si>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</si>
  <si>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</si>
  <si>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</si>
  <si>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</si>
  <si>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</si>
  <si>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</si>
  <si>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</si>
  <si>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</si>
  <si>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</si>
  <si>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</si>
  <si>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</si>
  <si>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</si>
  <si>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</si>
  <si>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</si>
  <si>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</si>
  <si>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</si>
  <si>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</si>
  <si>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</si>
  <si>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</si>
  <si>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</si>
  <si>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</si>
  <si>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</si>
  <si>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</si>
  <si>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</si>
  <si>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</si>
  <si>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</si>
  <si>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</si>
  <si>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</si>
  <si>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</si>
  <si>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</si>
  <si>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</si>
  <si>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</si>
  <si>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</si>
  <si>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</si>
  <si>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</si>
  <si>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</si>
  <si>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</si>
  <si>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</si>
  <si>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</si>
  <si>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</si>
  <si>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</si>
  <si>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</si>
  <si>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</si>
  <si>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</si>
  <si>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</si>
  <si>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</si>
  <si>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</si>
  <si>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</si>
  <si>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</si>
  <si>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</si>
  <si>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</si>
  <si>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Alejandra Bustos Sabal</t>
  </si>
  <si>
    <t>232219732 - 232219735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</si>
  <si>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</si>
  <si>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</si>
  <si>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</si>
  <si>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</si>
  <si>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</si>
  <si>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</si>
  <si>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</si>
  <si>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</si>
  <si>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</si>
  <si>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</si>
  <si>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</si>
  <si>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</si>
  <si>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</si>
  <si>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</si>
  <si>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</si>
  <si>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</si>
  <si>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</si>
  <si>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</si>
  <si>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</si>
  <si>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</si>
  <si>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</si>
  <si>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</si>
  <si>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</si>
  <si>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</si>
  <si>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</si>
  <si>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</si>
  <si>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</si>
  <si>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</si>
  <si>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</si>
  <si>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</si>
  <si>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</si>
  <si>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</si>
  <si>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</si>
  <si>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</si>
  <si>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</si>
  <si>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</si>
  <si>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</si>
  <si>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</si>
  <si>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</si>
  <si>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</si>
  <si>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</si>
  <si>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</si>
  <si>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</si>
  <si>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</si>
  <si>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</si>
  <si>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</si>
  <si>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</si>
  <si>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</si>
  <si>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</si>
  <si>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</si>
  <si>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</si>
  <si>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</si>
  <si>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</si>
  <si>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</si>
  <si>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</si>
  <si>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</si>
  <si>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</si>
  <si>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</si>
  <si>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</si>
  <si>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</si>
  <si>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</si>
  <si>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</si>
  <si>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</si>
  <si>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</si>
  <si>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</si>
  <si>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</si>
  <si>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</si>
  <si>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</si>
  <si>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</si>
  <si>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</si>
  <si>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</si>
  <si>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</si>
  <si>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</si>
  <si>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</si>
  <si>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</si>
  <si>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</si>
  <si>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</si>
  <si>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</si>
  <si>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</si>
  <si>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</si>
  <si>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</si>
  <si>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</si>
  <si>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</si>
  <si>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</si>
  <si>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</si>
  <si>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</si>
  <si>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</si>
  <si>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</si>
  <si>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</si>
  <si>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</si>
  <si>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</si>
  <si>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</si>
  <si>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</si>
  <si>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</si>
  <si>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</si>
  <si>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</si>
  <si>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</si>
  <si>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</si>
  <si>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</si>
  <si>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</si>
  <si>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</si>
  <si>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</si>
  <si>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</si>
  <si>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</si>
  <si>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</si>
  <si>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</si>
  <si>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</si>
  <si>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</si>
  <si>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</si>
  <si>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</si>
  <si>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</si>
  <si>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</si>
  <si>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</si>
  <si>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</si>
  <si>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</si>
  <si>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</si>
  <si>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</si>
  <si>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</si>
  <si>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</si>
  <si>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</si>
  <si>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</si>
  <si>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</si>
  <si>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</si>
  <si>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</si>
  <si>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</si>
  <si>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</si>
  <si>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</si>
  <si>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</si>
  <si>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</si>
  <si>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</si>
  <si>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</si>
  <si>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</si>
  <si>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</si>
  <si>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OFERTA PROGRAMÁTICA OPD NACIONAL JULIO 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</si>
</sst>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3" fillId="3" borderId="0" xfId="0" applyFont="1" applyFill="1" applyBorder="1"/>
    <xf numFmtId="0" fontId="0" fillId="3" borderId="0" xfId="0" applyFill="1"/>
    <xf numFmtId="0" fontId="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/>
    </xf>
    <xf numFmtId="0" fontId="7" fillId="14" borderId="7" xfId="6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9" applyFont="1" applyFill="1" applyBorder="1" applyAlignment="1" applyProtection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4" xfId="9" applyFont="1" applyFill="1" applyBorder="1" applyAlignment="1" applyProtection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7" fillId="3" borderId="5" xfId="9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/>
    </xf>
    <xf numFmtId="0" fontId="7" fillId="5" borderId="7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6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5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9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7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0" fontId="7" fillId="8" borderId="7" xfId="6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 wrapText="1"/>
    </xf>
    <xf numFmtId="0" fontId="7" fillId="11" borderId="7" xfId="6" applyFont="1" applyFill="1" applyBorder="1" applyAlignment="1">
      <alignment horizontal="center" vertical="center" wrapText="1"/>
    </xf>
    <xf numFmtId="0" fontId="7" fillId="11" borderId="1" xfId="6" applyFont="1" applyFill="1" applyBorder="1" applyAlignment="1">
      <alignment horizontal="center" vertical="center" wrapText="1"/>
    </xf>
    <xf numFmtId="0" fontId="7" fillId="3" borderId="2" xfId="2" quotePrefix="1" applyFont="1" applyFill="1" applyBorder="1" applyAlignment="1">
      <alignment horizontal="center" vertical="center" wrapText="1"/>
    </xf>
    <xf numFmtId="0" fontId="7" fillId="11" borderId="2" xfId="6" applyFont="1" applyFill="1" applyBorder="1" applyAlignment="1">
      <alignment horizontal="center" vertical="center" wrapText="1"/>
    </xf>
    <xf numFmtId="0" fontId="7" fillId="11" borderId="8" xfId="6" applyFont="1" applyFill="1" applyBorder="1" applyAlignment="1">
      <alignment horizontal="center" vertical="center" wrapText="1"/>
    </xf>
    <xf numFmtId="0" fontId="7" fillId="3" borderId="8" xfId="2" quotePrefix="1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9" fillId="3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14" fontId="7" fillId="3" borderId="8" xfId="2" applyNumberFormat="1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top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3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3" borderId="0" xfId="0" applyFont="1" applyFill="1" applyBorder="1"/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1" xfId="9" applyFont="1" applyFill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3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7" borderId="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silva@coanil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pamctrr@gmail.com;" TargetMode="External"/><Relationship Id="rId63" Type="http://schemas.openxmlformats.org/officeDocument/2006/relationships/hyperlink" Target="mailto:uajazmines@coanil.cl" TargetMode="External"/><Relationship Id="rId159" Type="http://schemas.openxmlformats.org/officeDocument/2006/relationships/hyperlink" Target="mailto:opdsanmiguel@gmail.com;" TargetMode="External"/><Relationship Id="rId324" Type="http://schemas.openxmlformats.org/officeDocument/2006/relationships/hyperlink" Target="mailto:inscrim@investigaciones.cl;" TargetMode="External"/><Relationship Id="rId366" Type="http://schemas.openxmlformats.org/officeDocument/2006/relationships/hyperlink" Target="mailto:alcaldia@municipalidadvicuna.cl" TargetMode="External"/><Relationship Id="rId170" Type="http://schemas.openxmlformats.org/officeDocument/2006/relationships/hyperlink" Target="mailto:crieselquijote@gmail.com;" TargetMode="External"/><Relationship Id="rId226" Type="http://schemas.openxmlformats.org/officeDocument/2006/relationships/hyperlink" Target="mailto:ppc.cerronavia@protectora.cl;" TargetMode="External"/><Relationship Id="rId433" Type="http://schemas.openxmlformats.org/officeDocument/2006/relationships/hyperlink" Target="mailto:opd@renca.cl" TargetMode="External"/><Relationship Id="rId268" Type="http://schemas.openxmlformats.org/officeDocument/2006/relationships/hyperlink" Target="mailto:Carlos.quintana@gendarmeria.cl;" TargetMode="External"/><Relationship Id="rId475" Type="http://schemas.openxmlformats.org/officeDocument/2006/relationships/hyperlink" Target="https://www.facebook.com/opd.maipu" TargetMode="External"/><Relationship Id="rId32" Type="http://schemas.openxmlformats.org/officeDocument/2006/relationships/hyperlink" Target="mailto:cepijlapintana@opcion.cl;" TargetMode="External"/><Relationship Id="rId74" Type="http://schemas.openxmlformats.org/officeDocument/2006/relationships/hyperlink" Target="mailto:uaceibos@coanil.cl;" TargetMode="External"/><Relationship Id="rId128" Type="http://schemas.openxmlformats.org/officeDocument/2006/relationships/hyperlink" Target="mailto:ppcsangregorio@rodelillo.cl;" TargetMode="External"/><Relationship Id="rId335" Type="http://schemas.openxmlformats.org/officeDocument/2006/relationships/hyperlink" Target="mailto:alcaldia@lobarnechea.cl;" TargetMode="External"/><Relationship Id="rId377" Type="http://schemas.openxmlformats.org/officeDocument/2006/relationships/hyperlink" Target="https://www.facebook.com/pages/OPD-Chillan/640870422672746?fref=ts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ppcamanecer@corporacionideco.cl;" TargetMode="External"/><Relationship Id="rId402" Type="http://schemas.openxmlformats.org/officeDocument/2006/relationships/hyperlink" Target="mailto:opdsannicolasportezuelo@gmail.com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karens.espinoza.r@gmail.com" TargetMode="External"/><Relationship Id="rId486" Type="http://schemas.openxmlformats.org/officeDocument/2006/relationships/hyperlink" Target="mailto:gmagallanes@interior.gov.cl" TargetMode="External"/><Relationship Id="rId43" Type="http://schemas.openxmlformats.org/officeDocument/2006/relationships/hyperlink" Target="mailto:ppclobarnechea@gmail.com;" TargetMode="External"/><Relationship Id="rId139" Type="http://schemas.openxmlformats.org/officeDocument/2006/relationships/hyperlink" Target="mailto:quintanormal@rodelillo.cl;" TargetMode="External"/><Relationship Id="rId290" Type="http://schemas.openxmlformats.org/officeDocument/2006/relationships/hyperlink" Target="mailto:cruiz@corpcolina.cl;" TargetMode="External"/><Relationship Id="rId304" Type="http://schemas.openxmlformats.org/officeDocument/2006/relationships/hyperlink" Target="mailto:macarenac@rodelillo.cl;" TargetMode="External"/><Relationship Id="rId346" Type="http://schemas.openxmlformats.org/officeDocument/2006/relationships/hyperlink" Target="mailto:mcongregacion@gmail.com;" TargetMode="External"/><Relationship Id="rId388" Type="http://schemas.openxmlformats.org/officeDocument/2006/relationships/hyperlink" Target="mailto:municipalidad@nuevaimperial.cl" TargetMode="External"/><Relationship Id="rId85" Type="http://schemas.openxmlformats.org/officeDocument/2006/relationships/hyperlink" Target="mailto:nuvia.caro@sename.cl;" TargetMode="External"/><Relationship Id="rId150" Type="http://schemas.openxmlformats.org/officeDocument/2006/relationships/hyperlink" Target="mailto:cepijnunoa@opcion.cl" TargetMode="External"/><Relationship Id="rId192" Type="http://schemas.openxmlformats.org/officeDocument/2006/relationships/hyperlink" Target="mailto:opdsanbernardo@gmail.com" TargetMode="External"/><Relationship Id="rId206" Type="http://schemas.openxmlformats.org/officeDocument/2006/relationships/hyperlink" Target="mailto:piesector2@gmail.com;" TargetMode="External"/><Relationship Id="rId413" Type="http://schemas.openxmlformats.org/officeDocument/2006/relationships/hyperlink" Target="mailto:rrozas@muniporvenir.cl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sjavierva@gmail.com" TargetMode="External"/><Relationship Id="rId497" Type="http://schemas.openxmlformats.org/officeDocument/2006/relationships/hyperlink" Target="mailto:opd@penco.cl" TargetMode="External"/><Relationship Id="rId12" Type="http://schemas.openxmlformats.org/officeDocument/2006/relationships/hyperlink" Target="mailto:mcastillo@mph.cl;" TargetMode="External"/><Relationship Id="rId108" Type="http://schemas.openxmlformats.org/officeDocument/2006/relationships/hyperlink" Target="mailto:hogarrefugio@gmail.com;" TargetMode="External"/><Relationship Id="rId315" Type="http://schemas.openxmlformats.org/officeDocument/2006/relationships/hyperlink" Target="mailto:pvargas@corporacionlampa.cl;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cenimsanbernardo@fundacionmicasa.cl;" TargetMode="External"/><Relationship Id="rId96" Type="http://schemas.openxmlformats.org/officeDocument/2006/relationships/hyperlink" Target="mailto:faedemsantiagofundaciondem2009@gmail.com" TargetMode="External"/><Relationship Id="rId161" Type="http://schemas.openxmlformats.org/officeDocument/2006/relationships/hyperlink" Target="mailto:piesantiago@gmail.com;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alcaldia@quillon.cl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cartagena@gmail.com" TargetMode="External"/><Relationship Id="rId466" Type="http://schemas.openxmlformats.org/officeDocument/2006/relationships/hyperlink" Target="mailto:alcaldia@imfreirina.cl" TargetMode="External"/><Relationship Id="rId23" Type="http://schemas.openxmlformats.org/officeDocument/2006/relationships/hyperlink" Target="mailto:amonjes@opcion.cl;" TargetMode="External"/><Relationship Id="rId119" Type="http://schemas.openxmlformats.org/officeDocument/2006/relationships/hyperlink" Target="mailto:ppcmarialuisabombal@opcion.cl;" TargetMode="External"/><Relationship Id="rId270" Type="http://schemas.openxmlformats.org/officeDocument/2006/relationships/hyperlink" Target="mailto:hogarquillahua@yahoo.es" TargetMode="External"/><Relationship Id="rId326" Type="http://schemas.openxmlformats.org/officeDocument/2006/relationships/hyperlink" Target="mailto:raices@tie.cl" TargetMode="External"/><Relationship Id="rId65" Type="http://schemas.openxmlformats.org/officeDocument/2006/relationships/hyperlink" Target="mailto:aldeamisamigos@yahoo.es;" TargetMode="External"/><Relationship Id="rId130" Type="http://schemas.openxmlformats.org/officeDocument/2006/relationships/hyperlink" Target="mailto:pibmaipu@protectora.cl;" TargetMode="External"/><Relationship Id="rId368" Type="http://schemas.openxmlformats.org/officeDocument/2006/relationships/hyperlink" Target="https://www.facebook.com/opdpuntaarenas" TargetMode="External"/><Relationship Id="rId172" Type="http://schemas.openxmlformats.org/officeDocument/2006/relationships/hyperlink" Target="mailto:cepijlaflorida@opcion.cl;" TargetMode="External"/><Relationship Id="rId228" Type="http://schemas.openxmlformats.org/officeDocument/2006/relationships/hyperlink" Target="mailto:direccionclstgo@fundacionlauravicuna.cl;" TargetMode="External"/><Relationship Id="rId435" Type="http://schemas.openxmlformats.org/officeDocument/2006/relationships/hyperlink" Target="mailto:opdllanquihue@gmail.com" TargetMode="External"/><Relationship Id="rId477" Type="http://schemas.openxmlformats.org/officeDocument/2006/relationships/hyperlink" Target="mailto:dideco@putaendo.cl" TargetMode="External"/><Relationship Id="rId281" Type="http://schemas.openxmlformats.org/officeDocument/2006/relationships/hyperlink" Target="mailto:smercado@fundaciondonbosco.cl;" TargetMode="External"/><Relationship Id="rId337" Type="http://schemas.openxmlformats.org/officeDocument/2006/relationships/hyperlink" Target="mailto:Carlos.quintana@gendarmeria.cl;" TargetMode="External"/><Relationship Id="rId34" Type="http://schemas.openxmlformats.org/officeDocument/2006/relationships/hyperlink" Target="mailto:cepijsantiago@opcion.cl;" TargetMode="External"/><Relationship Id="rId76" Type="http://schemas.openxmlformats.org/officeDocument/2006/relationships/hyperlink" Target="mailto:caidlagranja@gmail.com;" TargetMode="External"/><Relationship Id="rId141" Type="http://schemas.openxmlformats.org/officeDocument/2006/relationships/hyperlink" Target="mailto:ppccolina@gmail.com;" TargetMode="External"/><Relationship Id="rId379" Type="http://schemas.openxmlformats.org/officeDocument/2006/relationships/hyperlink" Target="mailto:ekrause@losangeles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cperegacito@regazo.cl;" TargetMode="External"/><Relationship Id="rId239" Type="http://schemas.openxmlformats.org/officeDocument/2006/relationships/hyperlink" Target="mailto:gsoto@fundacionsanjose.cl" TargetMode="External"/><Relationship Id="rId390" Type="http://schemas.openxmlformats.org/officeDocument/2006/relationships/hyperlink" Target="mailto:saguilera@vilcun.cl" TargetMode="External"/><Relationship Id="rId404" Type="http://schemas.openxmlformats.org/officeDocument/2006/relationships/hyperlink" Target="mailto:municipalidadsannicolas@hotmail.com" TargetMode="External"/><Relationship Id="rId446" Type="http://schemas.openxmlformats.org/officeDocument/2006/relationships/hyperlink" Target="mailto:izquierdougarte@gmail.com" TargetMode="External"/><Relationship Id="rId250" Type="http://schemas.openxmlformats.org/officeDocument/2006/relationships/hyperlink" Target="mailto:mcongregacion@gmail.com;" TargetMode="External"/><Relationship Id="rId292" Type="http://schemas.openxmlformats.org/officeDocument/2006/relationships/hyperlink" Target="mailto:alcaldia@mlagranja.cl;" TargetMode="External"/><Relationship Id="rId306" Type="http://schemas.openxmlformats.org/officeDocument/2006/relationships/hyperlink" Target="mailto:hnkoinomadelfia@hotmail.com;" TargetMode="External"/><Relationship Id="rId488" Type="http://schemas.openxmlformats.org/officeDocument/2006/relationships/hyperlink" Target="mailto:opd@munifrutillar.cl" TargetMode="External"/><Relationship Id="rId24" Type="http://schemas.openxmlformats.org/officeDocument/2006/relationships/hyperlink" Target="mailto:veronica.escobar@coanil.cl;" TargetMode="External"/><Relationship Id="rId45" Type="http://schemas.openxmlformats.org/officeDocument/2006/relationships/hyperlink" Target="mailto:opdsanjoaquin@gmail.com;" TargetMode="External"/><Relationship Id="rId66" Type="http://schemas.openxmlformats.org/officeDocument/2006/relationships/hyperlink" Target="mailto:ctsanvicente@fundacionparentesis.cl" TargetMode="External"/><Relationship Id="rId87" Type="http://schemas.openxmlformats.org/officeDocument/2006/relationships/hyperlink" Target="mailto:pecrecoleta@achnu.cl;" TargetMode="External"/><Relationship Id="rId110" Type="http://schemas.openxmlformats.org/officeDocument/2006/relationships/hyperlink" Target="mailto:adrachile@adra.cl" TargetMode="External"/><Relationship Id="rId131" Type="http://schemas.openxmlformats.org/officeDocument/2006/relationships/hyperlink" Target="mailto:ppcsimonbolivar@rodelillo.cl;" TargetMode="External"/><Relationship Id="rId327" Type="http://schemas.openxmlformats.org/officeDocument/2006/relationships/hyperlink" Target="mailto:miriamaguileras@hotmail.com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administracion@fundacionesperanza.cl" TargetMode="External"/><Relationship Id="rId152" Type="http://schemas.openxmlformats.org/officeDocument/2006/relationships/hyperlink" Target="mailto:opdquilicura@gmail.com" TargetMode="External"/><Relationship Id="rId173" Type="http://schemas.openxmlformats.org/officeDocument/2006/relationships/hyperlink" Target="mailto:pietalagantesedej@gmail.com" TargetMode="External"/><Relationship Id="rId194" Type="http://schemas.openxmlformats.org/officeDocument/2006/relationships/hyperlink" Target="mailto:mrivera@hogardecristo.cl;" TargetMode="External"/><Relationship Id="rId208" Type="http://schemas.openxmlformats.org/officeDocument/2006/relationships/hyperlink" Target="mailto:jldiaz@protectora.cl" TargetMode="External"/><Relationship Id="rId229" Type="http://schemas.openxmlformats.org/officeDocument/2006/relationships/hyperlink" Target="mailto:psclaudiofigueroa@gmail.com;" TargetMode="External"/><Relationship Id="rId380" Type="http://schemas.openxmlformats.org/officeDocument/2006/relationships/hyperlink" Target="mailto:szarzar@municipalidadchillan.cl" TargetMode="External"/><Relationship Id="rId415" Type="http://schemas.openxmlformats.org/officeDocument/2006/relationships/hyperlink" Target="mailto:casadelafamilia@munizapallar.cl" TargetMode="External"/><Relationship Id="rId436" Type="http://schemas.openxmlformats.org/officeDocument/2006/relationships/hyperlink" Target="mailto:opddepenaflor@gmail.com" TargetMode="External"/><Relationship Id="rId457" Type="http://schemas.openxmlformats.org/officeDocument/2006/relationships/hyperlink" Target="mailto:opdfreirina@gmail.com" TargetMode="External"/><Relationship Id="rId240" Type="http://schemas.openxmlformats.org/officeDocument/2006/relationships/hyperlink" Target="mailto:casadelamujer@hotmail.com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ccordinacionopdmalloa@gmail.com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opdsanramon@gmail.com" TargetMode="External"/><Relationship Id="rId35" Type="http://schemas.openxmlformats.org/officeDocument/2006/relationships/hyperlink" Target="mailto:rtransitoria@corporacionideco.cl;" TargetMode="External"/><Relationship Id="rId56" Type="http://schemas.openxmlformats.org/officeDocument/2006/relationships/hyperlink" Target="mailto:dammelipilla@opcion.cl;" TargetMode="External"/><Relationship Id="rId77" Type="http://schemas.openxmlformats.org/officeDocument/2006/relationships/hyperlink" Target="mailto:pie24hrs.pnte@hotmail.com;" TargetMode="External"/><Relationship Id="rId100" Type="http://schemas.openxmlformats.org/officeDocument/2006/relationships/hyperlink" Target="mailto:pibhuechurab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cristinaruiz@ongsurcos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direccion@ongrenuevo.cl;" TargetMode="External"/><Relationship Id="rId98" Type="http://schemas.openxmlformats.org/officeDocument/2006/relationships/hyperlink" Target="mailto:mjpizarro@fundaciondonbosco.cl;" TargetMode="External"/><Relationship Id="rId121" Type="http://schemas.openxmlformats.org/officeDocument/2006/relationships/hyperlink" Target="mailto:faerecoleta@opcion.cl" TargetMode="External"/><Relationship Id="rId142" Type="http://schemas.openxmlformats.org/officeDocument/2006/relationships/hyperlink" Target="mailto:edupaula.cn@terra.cl" TargetMode="External"/><Relationship Id="rId163" Type="http://schemas.openxmlformats.org/officeDocument/2006/relationships/hyperlink" Target="mailto:opdmacul@gmail.com;" TargetMode="External"/><Relationship Id="rId184" Type="http://schemas.openxmlformats.org/officeDocument/2006/relationships/hyperlink" Target="mailto:palbornoz@protectora.cl;" TargetMode="External"/><Relationship Id="rId219" Type="http://schemas.openxmlformats.org/officeDocument/2006/relationships/hyperlink" Target="mailto:cenimlampa@fundacionmicasa.cl;" TargetMode="External"/><Relationship Id="rId370" Type="http://schemas.openxmlformats.org/officeDocument/2006/relationships/hyperlink" Target="mailto:pgonzalez@caldera.cl" TargetMode="External"/><Relationship Id="rId391" Type="http://schemas.openxmlformats.org/officeDocument/2006/relationships/hyperlink" Target="mailto:carolina.solis@mpirque.cl" TargetMode="External"/><Relationship Id="rId405" Type="http://schemas.openxmlformats.org/officeDocument/2006/relationships/hyperlink" Target="mailto:Vh.figueroa@penco.cl" TargetMode="External"/><Relationship Id="rId426" Type="http://schemas.openxmlformats.org/officeDocument/2006/relationships/hyperlink" Target="mailto:opdquinta@gmail.com" TargetMode="External"/><Relationship Id="rId447" Type="http://schemas.openxmlformats.org/officeDocument/2006/relationships/hyperlink" Target="mailto:mbeitia@interior.gov.cl" TargetMode="External"/><Relationship Id="rId230" Type="http://schemas.openxmlformats.org/officeDocument/2006/relationships/hyperlink" Target="mailto:dirdammaipunorte@codeni.cl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izavala@diegodalmagro.cl" TargetMode="External"/><Relationship Id="rId489" Type="http://schemas.openxmlformats.org/officeDocument/2006/relationships/hyperlink" Target="mailto:opdaysen@puertoaysen.cl" TargetMode="External"/><Relationship Id="rId25" Type="http://schemas.openxmlformats.org/officeDocument/2006/relationships/hyperlink" Target="mailto:cenimpaine@fundacionmicasa.cl;" TargetMode="External"/><Relationship Id="rId46" Type="http://schemas.openxmlformats.org/officeDocument/2006/relationships/hyperlink" Target="mailto:fparra@hogardecristo.cl;" TargetMode="External"/><Relationship Id="rId67" Type="http://schemas.openxmlformats.org/officeDocument/2006/relationships/hyperlink" Target="mailto:csoto@rodelillo.cl;" TargetMode="External"/><Relationship Id="rId272" Type="http://schemas.openxmlformats.org/officeDocument/2006/relationships/hyperlink" Target="mailto:patricio.labra@serpajchile.cl;" TargetMode="External"/><Relationship Id="rId293" Type="http://schemas.openxmlformats.org/officeDocument/2006/relationships/hyperlink" Target="mailto:alcaldesa@munistgo.cl;" TargetMode="External"/><Relationship Id="rId307" Type="http://schemas.openxmlformats.org/officeDocument/2006/relationships/hyperlink" Target="mailto:corporacionchileamerica@gmail.com;" TargetMode="External"/><Relationship Id="rId328" Type="http://schemas.openxmlformats.org/officeDocument/2006/relationships/hyperlink" Target="mailto:alcaldia@loprado.cl;" TargetMode="External"/><Relationship Id="rId349" Type="http://schemas.openxmlformats.org/officeDocument/2006/relationships/hyperlink" Target="mailto:fargomaniz@fundacionlauravicuna.cl;" TargetMode="External"/><Relationship Id="rId88" Type="http://schemas.openxmlformats.org/officeDocument/2006/relationships/hyperlink" Target="mailto:piepuentealtooriente@gmail.com;" TargetMode="External"/><Relationship Id="rId111" Type="http://schemas.openxmlformats.org/officeDocument/2006/relationships/hyperlink" Target="mailto:hellenkeller50@yahoo.es;" TargetMode="External"/><Relationship Id="rId132" Type="http://schemas.openxmlformats.org/officeDocument/2006/relationships/hyperlink" Target="mailto:ppcmariajose@rodelillo.cl;" TargetMode="External"/><Relationship Id="rId153" Type="http://schemas.openxmlformats.org/officeDocument/2006/relationships/hyperlink" Target="mailto:caranda@corporacionideco.cl;" TargetMode="External"/><Relationship Id="rId174" Type="http://schemas.openxmlformats.org/officeDocument/2006/relationships/hyperlink" Target="mailto:plazcano@nunoa.cl" TargetMode="External"/><Relationship Id="rId195" Type="http://schemas.openxmlformats.org/officeDocument/2006/relationships/hyperlink" Target="mailto:fparra@hogardecristo.cl;" TargetMode="External"/><Relationship Id="rId209" Type="http://schemas.openxmlformats.org/officeDocument/2006/relationships/hyperlink" Target="mailto:ccifuentes@protectora.cl" TargetMode="External"/><Relationship Id="rId360" Type="http://schemas.openxmlformats.org/officeDocument/2006/relationships/hyperlink" Target="mailto:corporacion.carloscasanueva@gmail.com" TargetMode="External"/><Relationship Id="rId381" Type="http://schemas.openxmlformats.org/officeDocument/2006/relationships/hyperlink" Target="mailto:alcaldemauricioalarcon@gmail.com" TargetMode="External"/><Relationship Id="rId416" Type="http://schemas.openxmlformats.org/officeDocument/2006/relationships/hyperlink" Target="mailto:altodel@123mail.cl" TargetMode="External"/><Relationship Id="rId220" Type="http://schemas.openxmlformats.org/officeDocument/2006/relationships/hyperlink" Target="mailto:ppfsanmarcos@protectora.cl;" TargetMode="External"/><Relationship Id="rId241" Type="http://schemas.openxmlformats.org/officeDocument/2006/relationships/hyperlink" Target="mailto:raices@tie.cl" TargetMode="External"/><Relationship Id="rId437" Type="http://schemas.openxmlformats.org/officeDocument/2006/relationships/hyperlink" Target="mailto:carlahormazabal@munitirua.com" TargetMode="External"/><Relationship Id="rId458" Type="http://schemas.openxmlformats.org/officeDocument/2006/relationships/hyperlink" Target="mailto:marianella.vega@laserena.cl" TargetMode="External"/><Relationship Id="rId479" Type="http://schemas.openxmlformats.org/officeDocument/2006/relationships/hyperlink" Target="mailto:opdromeral@gmail.com" TargetMode="External"/><Relationship Id="rId15" Type="http://schemas.openxmlformats.org/officeDocument/2006/relationships/hyperlink" Target="mailto:corporacionchileamerica@gmail.com;" TargetMode="External"/><Relationship Id="rId36" Type="http://schemas.openxmlformats.org/officeDocument/2006/relationships/hyperlink" Target="mailto:opdcnavia@gmail.com;" TargetMode="External"/><Relationship Id="rId57" Type="http://schemas.openxmlformats.org/officeDocument/2006/relationships/hyperlink" Target="mailto:damlapintana@achnu.cl" TargetMode="External"/><Relationship Id="rId262" Type="http://schemas.openxmlformats.org/officeDocument/2006/relationships/hyperlink" Target="mailto:agana@ironetchile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alcalde@msramon.cl;" TargetMode="External"/><Relationship Id="rId339" Type="http://schemas.openxmlformats.org/officeDocument/2006/relationships/hyperlink" Target="mailto:begana@fundacionsanjose.cl" TargetMode="External"/><Relationship Id="rId490" Type="http://schemas.openxmlformats.org/officeDocument/2006/relationships/hyperlink" Target="mailto:yasnariverasoto@hotmail.com" TargetMode="External"/><Relationship Id="rId78" Type="http://schemas.openxmlformats.org/officeDocument/2006/relationships/hyperlink" Target="mailto:pibrecoleta@corporacionideco.cl;" TargetMode="External"/><Relationship Id="rId99" Type="http://schemas.openxmlformats.org/officeDocument/2006/relationships/hyperlink" Target="mailto:prmchacabuco@gmail.com;" TargetMode="External"/><Relationship Id="rId101" Type="http://schemas.openxmlformats.org/officeDocument/2006/relationships/hyperlink" Target="mailto:pibrecoleta@protectora.cl" TargetMode="External"/><Relationship Id="rId122" Type="http://schemas.openxmlformats.org/officeDocument/2006/relationships/hyperlink" Target="mailto:pibsanjoaquin@gmail.com;" TargetMode="External"/><Relationship Id="rId143" Type="http://schemas.openxmlformats.org/officeDocument/2006/relationships/hyperlink" Target="mailto:ppcchicosdebarrio@chasqui.cl;" TargetMode="External"/><Relationship Id="rId164" Type="http://schemas.openxmlformats.org/officeDocument/2006/relationships/hyperlink" Target="mailto:opdlapintana@gmail.com;" TargetMode="External"/><Relationship Id="rId185" Type="http://schemas.openxmlformats.org/officeDocument/2006/relationships/hyperlink" Target="mailto:arojasmonje@hotmail.com" TargetMode="External"/><Relationship Id="rId350" Type="http://schemas.openxmlformats.org/officeDocument/2006/relationships/hyperlink" Target="mailto:diego.vergara@paine.cl;" TargetMode="External"/><Relationship Id="rId371" Type="http://schemas.openxmlformats.org/officeDocument/2006/relationships/hyperlink" Target="mailto:cristian.tapia@vallenar.cl" TargetMode="External"/><Relationship Id="rId406" Type="http://schemas.openxmlformats.org/officeDocument/2006/relationships/hyperlink" Target="mailto:opd.puren.lossauces@gmail.com" TargetMode="External"/><Relationship Id="rId9" Type="http://schemas.openxmlformats.org/officeDocument/2006/relationships/hyperlink" Target="mailto:cepijrenca@opcion.cl;" TargetMode="External"/><Relationship Id="rId210" Type="http://schemas.openxmlformats.org/officeDocument/2006/relationships/hyperlink" Target="mailto:ctobar@protectora.cl" TargetMode="External"/><Relationship Id="rId392" Type="http://schemas.openxmlformats.org/officeDocument/2006/relationships/hyperlink" Target="mailto:opdvilcun@gmail.com" TargetMode="External"/><Relationship Id="rId427" Type="http://schemas.openxmlformats.org/officeDocument/2006/relationships/hyperlink" Target="mailto:nataliabascunan@pichidegua.cl" TargetMode="External"/><Relationship Id="rId448" Type="http://schemas.openxmlformats.org/officeDocument/2006/relationships/hyperlink" Target="mailto:opdmejillones@mejillones.cl" TargetMode="External"/><Relationship Id="rId469" Type="http://schemas.openxmlformats.org/officeDocument/2006/relationships/hyperlink" Target="mailto:alcaldia@munisanfernando.com" TargetMode="External"/><Relationship Id="rId26" Type="http://schemas.openxmlformats.org/officeDocument/2006/relationships/hyperlink" Target="mailto:pdcpuentealto@gmail.com;" TargetMode="External"/><Relationship Id="rId231" Type="http://schemas.openxmlformats.org/officeDocument/2006/relationships/hyperlink" Target="mailto:casapre@yahoo.com.ar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incavincav@yahoo.com;" TargetMode="External"/><Relationship Id="rId294" Type="http://schemas.openxmlformats.org/officeDocument/2006/relationships/hyperlink" Target="mailto:alcaldecuadrado@huechuraba.cl;" TargetMode="External"/><Relationship Id="rId308" Type="http://schemas.openxmlformats.org/officeDocument/2006/relationships/hyperlink" Target="mailto:chilederecho@gmail.com" TargetMode="External"/><Relationship Id="rId329" Type="http://schemas.openxmlformats.org/officeDocument/2006/relationships/hyperlink" Target="mailto:alcaldia@sanmiguel.cl;" TargetMode="External"/><Relationship Id="rId480" Type="http://schemas.openxmlformats.org/officeDocument/2006/relationships/hyperlink" Target="mailto:roxana.rifo@munichue.cl" TargetMode="External"/><Relationship Id="rId47" Type="http://schemas.openxmlformats.org/officeDocument/2006/relationships/hyperlink" Target="mailto:mrivera@hogardecristo.cl;" TargetMode="External"/><Relationship Id="rId68" Type="http://schemas.openxmlformats.org/officeDocument/2006/relationships/hyperlink" Target="mailto:opdcolina@gmail.com;" TargetMode="External"/><Relationship Id="rId89" Type="http://schemas.openxmlformats.org/officeDocument/2006/relationships/hyperlink" Target="mailto:pie24penalolen@opcion.cl" TargetMode="External"/><Relationship Id="rId112" Type="http://schemas.openxmlformats.org/officeDocument/2006/relationships/hyperlink" Target="mailto:ppcelbosque@yahoo.cl" TargetMode="External"/><Relationship Id="rId133" Type="http://schemas.openxmlformats.org/officeDocument/2006/relationships/hyperlink" Target="mailto:david.covarrubias@serpajchile.cl" TargetMode="External"/><Relationship Id="rId154" Type="http://schemas.openxmlformats.org/officeDocument/2006/relationships/hyperlink" Target="mailto:ppfloprado@opcion.cl;" TargetMode="External"/><Relationship Id="rId175" Type="http://schemas.openxmlformats.org/officeDocument/2006/relationships/hyperlink" Target="mailto:opdmaipu@gmail.com;" TargetMode="External"/><Relationship Id="rId340" Type="http://schemas.openxmlformats.org/officeDocument/2006/relationships/hyperlink" Target="mailto:mcongregacion@gmail.com;" TargetMode="External"/><Relationship Id="rId361" Type="http://schemas.openxmlformats.org/officeDocument/2006/relationships/hyperlink" Target="mailto:alcaldia@caleradetango.net" TargetMode="External"/><Relationship Id="rId196" Type="http://schemas.openxmlformats.org/officeDocument/2006/relationships/hyperlink" Target="mailto:hnkoinomadelfia@hotmail.com;" TargetMode="External"/><Relationship Id="rId200" Type="http://schemas.openxmlformats.org/officeDocument/2006/relationships/hyperlink" Target="mailto:opdcnavia@gmail.com;" TargetMode="External"/><Relationship Id="rId382" Type="http://schemas.openxmlformats.org/officeDocument/2006/relationships/hyperlink" Target="mailto:dgonzalez@chiguayante.cl" TargetMode="External"/><Relationship Id="rId417" Type="http://schemas.openxmlformats.org/officeDocument/2006/relationships/hyperlink" Target="mailto:jocelynrojas@requinoa.cl" TargetMode="External"/><Relationship Id="rId438" Type="http://schemas.openxmlformats.org/officeDocument/2006/relationships/hyperlink" Target="mailto:opdcabrero@gmail.com" TargetMode="External"/><Relationship Id="rId459" Type="http://schemas.openxmlformats.org/officeDocument/2006/relationships/hyperlink" Target="mailto:abogado@municipalidadgraneros.cl" TargetMode="External"/><Relationship Id="rId16" Type="http://schemas.openxmlformats.org/officeDocument/2006/relationships/hyperlink" Target="mailto:contacto@tdesperanza.cl" TargetMode="External"/><Relationship Id="rId221" Type="http://schemas.openxmlformats.org/officeDocument/2006/relationships/hyperlink" Target="mailto:faedemestacioncentral@gmail.com;" TargetMode="External"/><Relationship Id="rId242" Type="http://schemas.openxmlformats.org/officeDocument/2006/relationships/hyperlink" Target="mailto:gerencia@cormumel.cl;" TargetMode="External"/><Relationship Id="rId263" Type="http://schemas.openxmlformats.org/officeDocument/2006/relationships/hyperlink" Target="mailto:fargomaniz@fundacionlauravicuna.cl;" TargetMode="External"/><Relationship Id="rId284" Type="http://schemas.openxmlformats.org/officeDocument/2006/relationships/hyperlink" Target="mailto:corporacion@chasqui.cl;" TargetMode="External"/><Relationship Id="rId319" Type="http://schemas.openxmlformats.org/officeDocument/2006/relationships/hyperlink" Target="mailto:marysanchez.sanjoaquin@gmail.com;" TargetMode="External"/><Relationship Id="rId470" Type="http://schemas.openxmlformats.org/officeDocument/2006/relationships/hyperlink" Target="mailto:adolfoceron@pichidegua.cl" TargetMode="External"/><Relationship Id="rId491" Type="http://schemas.openxmlformats.org/officeDocument/2006/relationships/hyperlink" Target="mailto:opdpitrufquen@gmail.com" TargetMode="External"/><Relationship Id="rId37" Type="http://schemas.openxmlformats.org/officeDocument/2006/relationships/hyperlink" Target="mailto:faedemestacioncentral@gmail.com;" TargetMode="External"/><Relationship Id="rId58" Type="http://schemas.openxmlformats.org/officeDocument/2006/relationships/hyperlink" Target="mailto:mcrojas@sename.cl;" TargetMode="External"/><Relationship Id="rId79" Type="http://schemas.openxmlformats.org/officeDocument/2006/relationships/hyperlink" Target="mailto:piemelipilla@gmail.com;" TargetMode="External"/><Relationship Id="rId102" Type="http://schemas.openxmlformats.org/officeDocument/2006/relationships/hyperlink" Target="mailto:piblapintana@corporacionideco.cl" TargetMode="External"/><Relationship Id="rId123" Type="http://schemas.openxmlformats.org/officeDocument/2006/relationships/hyperlink" Target="mailto:pibct@chasqui.cl;" TargetMode="External"/><Relationship Id="rId144" Type="http://schemas.openxmlformats.org/officeDocument/2006/relationships/hyperlink" Target="mailto:chilederechos@gmail.com" TargetMode="External"/><Relationship Id="rId330" Type="http://schemas.openxmlformats.org/officeDocument/2006/relationships/hyperlink" Target="mailto:sedej.directorio@gmail.com;" TargetMode="External"/><Relationship Id="rId90" Type="http://schemas.openxmlformats.org/officeDocument/2006/relationships/hyperlink" Target="mailto:pie24slbloy@gmail.com" TargetMode="External"/><Relationship Id="rId165" Type="http://schemas.openxmlformats.org/officeDocument/2006/relationships/hyperlink" Target="mailto:opdindependencia@gmail.com;" TargetMode="External"/><Relationship Id="rId186" Type="http://schemas.openxmlformats.org/officeDocument/2006/relationships/hyperlink" Target="mailto:opdtalagante2@gmail.com;" TargetMode="External"/><Relationship Id="rId351" Type="http://schemas.openxmlformats.org/officeDocument/2006/relationships/hyperlink" Target="mailto:luzfontecilla@mariayuda.cl;" TargetMode="External"/><Relationship Id="rId372" Type="http://schemas.openxmlformats.org/officeDocument/2006/relationships/hyperlink" Target="mailto:opdmuniovalle@gmail.com" TargetMode="External"/><Relationship Id="rId393" Type="http://schemas.openxmlformats.org/officeDocument/2006/relationships/hyperlink" Target="mailto:pllanos@galvarinochile.cl" TargetMode="External"/><Relationship Id="rId407" Type="http://schemas.openxmlformats.org/officeDocument/2006/relationships/hyperlink" Target="mailto:opdhuara@gmail.com" TargetMode="External"/><Relationship Id="rId428" Type="http://schemas.openxmlformats.org/officeDocument/2006/relationships/hyperlink" Target="mailto:opdvallenar@gmail.com" TargetMode="External"/><Relationship Id="rId449" Type="http://schemas.openxmlformats.org/officeDocument/2006/relationships/hyperlink" Target="mailto:didecolaunion@yahoo.es" TargetMode="External"/><Relationship Id="rId211" Type="http://schemas.openxmlformats.org/officeDocument/2006/relationships/hyperlink" Target="mailto:karias@protectora.cl" TargetMode="External"/><Relationship Id="rId232" Type="http://schemas.openxmlformats.org/officeDocument/2006/relationships/hyperlink" Target="mailto:ppfconchali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corporacion@cristojoven.cl;" TargetMode="External"/><Relationship Id="rId309" Type="http://schemas.openxmlformats.org/officeDocument/2006/relationships/hyperlink" Target="mailto:alcaldia@cerronavia.cl" TargetMode="External"/><Relationship Id="rId460" Type="http://schemas.openxmlformats.org/officeDocument/2006/relationships/hyperlink" Target="mailto:amartinez@quilicura.cl" TargetMode="External"/><Relationship Id="rId481" Type="http://schemas.openxmlformats.org/officeDocument/2006/relationships/hyperlink" Target="mailto:victormunoz@gmail.com" TargetMode="External"/><Relationship Id="rId27" Type="http://schemas.openxmlformats.org/officeDocument/2006/relationships/hyperlink" Target="mailto:pdefundacionleonbloy@gmail.com;" TargetMode="External"/><Relationship Id="rId48" Type="http://schemas.openxmlformats.org/officeDocument/2006/relationships/hyperlink" Target="mailto:opdpenalolen@gmail.com;" TargetMode="External"/><Relationship Id="rId69" Type="http://schemas.openxmlformats.org/officeDocument/2006/relationships/hyperlink" Target="mailto:pecrenca@achnu.cl;" TargetMode="External"/><Relationship Id="rId113" Type="http://schemas.openxmlformats.org/officeDocument/2006/relationships/hyperlink" Target="mailto:artesanosdelavida@yahoo.com;" TargetMode="External"/><Relationship Id="rId134" Type="http://schemas.openxmlformats.org/officeDocument/2006/relationships/hyperlink" Target="mailto:adm_casona@yahoo.com" TargetMode="External"/><Relationship Id="rId320" Type="http://schemas.openxmlformats.org/officeDocument/2006/relationships/hyperlink" Target="mailto:alcalde@msramon.cl;" TargetMode="External"/><Relationship Id="rId80" Type="http://schemas.openxmlformats.org/officeDocument/2006/relationships/hyperlink" Target="mailto:pieentrecerros@gmail.com;" TargetMode="External"/><Relationship Id="rId155" Type="http://schemas.openxmlformats.org/officeDocument/2006/relationships/hyperlink" Target="mailto:alarenas@protectora.cl" TargetMode="External"/><Relationship Id="rId176" Type="http://schemas.openxmlformats.org/officeDocument/2006/relationships/hyperlink" Target="mailto:angelica.brunel@gendarmeria.cl;" TargetMode="External"/><Relationship Id="rId197" Type="http://schemas.openxmlformats.org/officeDocument/2006/relationships/hyperlink" Target="mailto:dnorione@ctcinternet.cl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pages/OPD-Cerro-Navia/109369319178982" TargetMode="External"/><Relationship Id="rId383" Type="http://schemas.openxmlformats.org/officeDocument/2006/relationships/hyperlink" Target="mailto:opdtalcahuano@gmail.com" TargetMode="External"/><Relationship Id="rId418" Type="http://schemas.openxmlformats.org/officeDocument/2006/relationships/hyperlink" Target="mailto:mbeitia@interior.gov.cl" TargetMode="External"/><Relationship Id="rId439" Type="http://schemas.openxmlformats.org/officeDocument/2006/relationships/hyperlink" Target="mailto:opdmulchen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hogarrefugio@gmail.com;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alcaldia@mph.cl;" TargetMode="External"/><Relationship Id="rId285" Type="http://schemas.openxmlformats.org/officeDocument/2006/relationships/hyperlink" Target="mailto:daniel.jadue@recoleta.cl;" TargetMode="External"/><Relationship Id="rId450" Type="http://schemas.openxmlformats.org/officeDocument/2006/relationships/hyperlink" Target="https://www.facebook.com/opdinfancia.malleconorte" TargetMode="External"/><Relationship Id="rId471" Type="http://schemas.openxmlformats.org/officeDocument/2006/relationships/hyperlink" Target="mailto:manterola.araki@gmail.com" TargetMode="External"/><Relationship Id="rId17" Type="http://schemas.openxmlformats.org/officeDocument/2006/relationships/hyperlink" Target="mailto:apj23colocacion@gmail.com" TargetMode="External"/><Relationship Id="rId38" Type="http://schemas.openxmlformats.org/officeDocument/2006/relationships/hyperlink" Target="mailto:pie24elsalto@opcion.cl" TargetMode="External"/><Relationship Id="rId59" Type="http://schemas.openxmlformats.org/officeDocument/2006/relationships/hyperlink" Target="mailto:casapreegresados@gmail.com;" TargetMode="External"/><Relationship Id="rId103" Type="http://schemas.openxmlformats.org/officeDocument/2006/relationships/hyperlink" Target="mailto:cenimpenalolen@fundacionmicasa.cl;" TargetMode="External"/><Relationship Id="rId124" Type="http://schemas.openxmlformats.org/officeDocument/2006/relationships/hyperlink" Target="mailto:ppcnorte@chasqui.cl;" TargetMode="External"/><Relationship Id="rId310" Type="http://schemas.openxmlformats.org/officeDocument/2006/relationships/hyperlink" Target="mailto:rodrigodelgado@estacioncentral.cl;" TargetMode="External"/><Relationship Id="rId492" Type="http://schemas.openxmlformats.org/officeDocument/2006/relationships/hyperlink" Target="mailto:opdmaipu@gmail.com" TargetMode="External"/><Relationship Id="rId70" Type="http://schemas.openxmlformats.org/officeDocument/2006/relationships/hyperlink" Target="mailto:jovenenredmaipu@gmail.com;" TargetMode="External"/><Relationship Id="rId91" Type="http://schemas.openxmlformats.org/officeDocument/2006/relationships/hyperlink" Target="mailto:pie24horassangregorio@gmail.com;" TargetMode="External"/><Relationship Id="rId145" Type="http://schemas.openxmlformats.org/officeDocument/2006/relationships/hyperlink" Target="mailto:juridicocajes@gmail.com;" TargetMode="External"/><Relationship Id="rId166" Type="http://schemas.openxmlformats.org/officeDocument/2006/relationships/hyperlink" Target="mailto:opdestacioncentral@gmail.com" TargetMode="External"/><Relationship Id="rId187" Type="http://schemas.openxmlformats.org/officeDocument/2006/relationships/hyperlink" Target="mailto:cenimpenalolen2@fundacionmicasa.cl;" TargetMode="External"/><Relationship Id="rId331" Type="http://schemas.openxmlformats.org/officeDocument/2006/relationships/hyperlink" Target="mailto:alcalde@nunoa.cl;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mcastillo@didecomph.cl" TargetMode="External"/><Relationship Id="rId394" Type="http://schemas.openxmlformats.org/officeDocument/2006/relationships/hyperlink" Target="mailto:opdvictoriaercilla@gmail.com" TargetMode="External"/><Relationship Id="rId408" Type="http://schemas.openxmlformats.org/officeDocument/2006/relationships/hyperlink" Target="mailto:opdpica@gmail.com" TargetMode="External"/><Relationship Id="rId429" Type="http://schemas.openxmlformats.org/officeDocument/2006/relationships/hyperlink" Target="mailto:opdtiernainfanci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piequintanormal@opcion.cl" TargetMode="External"/><Relationship Id="rId233" Type="http://schemas.openxmlformats.org/officeDocument/2006/relationships/hyperlink" Target="mailto:mecantuarias@protectora.cl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juana@gmail.com" TargetMode="External"/><Relationship Id="rId28" Type="http://schemas.openxmlformats.org/officeDocument/2006/relationships/hyperlink" Target="mailto:pibestacioncentral@outlook.com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pcmelipilla@gmail.com;" TargetMode="External"/><Relationship Id="rId275" Type="http://schemas.openxmlformats.org/officeDocument/2006/relationships/hyperlink" Target="mailto:gianni_casadei@yahoo.es;" TargetMode="External"/><Relationship Id="rId296" Type="http://schemas.openxmlformats.org/officeDocument/2006/relationships/hyperlink" Target="mailto:administracion.macul@regazo.cl;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hellenkeller50@yahoo.es;" TargetMode="External"/><Relationship Id="rId482" Type="http://schemas.openxmlformats.org/officeDocument/2006/relationships/hyperlink" Target="mailto:dideco@municipalidadplacilla.cl" TargetMode="External"/><Relationship Id="rId60" Type="http://schemas.openxmlformats.org/officeDocument/2006/relationships/hyperlink" Target="mailto:opd@quilicura.cl" TargetMode="External"/><Relationship Id="rId81" Type="http://schemas.openxmlformats.org/officeDocument/2006/relationships/hyperlink" Target="mailto:llizana@opcion.cl" TargetMode="External"/><Relationship Id="rId135" Type="http://schemas.openxmlformats.org/officeDocument/2006/relationships/hyperlink" Target="mailto:ppc.acuarela@gmail.com;" TargetMode="External"/><Relationship Id="rId156" Type="http://schemas.openxmlformats.org/officeDocument/2006/relationships/hyperlink" Target="mailto:opdconchali@gmail.com;" TargetMode="External"/><Relationship Id="rId177" Type="http://schemas.openxmlformats.org/officeDocument/2006/relationships/hyperlink" Target="mailto:dirdammaipu@codeni.cl;" TargetMode="External"/><Relationship Id="rId198" Type="http://schemas.openxmlformats.org/officeDocument/2006/relationships/hyperlink" Target="mailto:opdpudahuel@gmail.com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lapintana?fref=ts" TargetMode="External"/><Relationship Id="rId384" Type="http://schemas.openxmlformats.org/officeDocument/2006/relationships/hyperlink" Target="https://www.facebook.com/" TargetMode="External"/><Relationship Id="rId419" Type="http://schemas.openxmlformats.org/officeDocument/2006/relationships/hyperlink" Target="mailto:opd@temuco.cl" TargetMode="External"/><Relationship Id="rId202" Type="http://schemas.openxmlformats.org/officeDocument/2006/relationships/hyperlink" Target="mailto:faedemestacioncentral@gmail.com;" TargetMode="External"/><Relationship Id="rId223" Type="http://schemas.openxmlformats.org/officeDocument/2006/relationships/hyperlink" Target="mailto:casapre@yahoo.com.ar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sbarrazaa@gmail.com" TargetMode="External"/><Relationship Id="rId18" Type="http://schemas.openxmlformats.org/officeDocument/2006/relationships/hyperlink" Target="mailto:pdepudahuel.casona@gmail.com;" TargetMode="External"/><Relationship Id="rId39" Type="http://schemas.openxmlformats.org/officeDocument/2006/relationships/hyperlink" Target="mailto:kaicheleg@gmail.com;" TargetMode="External"/><Relationship Id="rId265" Type="http://schemas.openxmlformats.org/officeDocument/2006/relationships/hyperlink" Target="mailto:ffierro@acym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aevillagran1@gmail.com" TargetMode="External"/><Relationship Id="rId472" Type="http://schemas.openxmlformats.org/officeDocument/2006/relationships/hyperlink" Target="mailto:mhotuh@interior.gov.cl" TargetMode="External"/><Relationship Id="rId493" Type="http://schemas.openxmlformats.org/officeDocument/2006/relationships/hyperlink" Target="mailto:alfredoriquelme@gmail.com" TargetMode="External"/><Relationship Id="rId50" Type="http://schemas.openxmlformats.org/officeDocument/2006/relationships/hyperlink" Target="mailto:pherrada@fundaciondonbosco.cl;" TargetMode="External"/><Relationship Id="rId104" Type="http://schemas.openxmlformats.org/officeDocument/2006/relationships/hyperlink" Target="mailto:opd.melipilla@cormumel.cl;" TargetMode="External"/><Relationship Id="rId125" Type="http://schemas.openxmlformats.org/officeDocument/2006/relationships/hyperlink" Target="mailto:ppc_comunidad@chasqui.cl;" TargetMode="External"/><Relationship Id="rId146" Type="http://schemas.openxmlformats.org/officeDocument/2006/relationships/hyperlink" Target="mailto:direccion.remolinos@gmail.com;" TargetMode="External"/><Relationship Id="rId167" Type="http://schemas.openxmlformats.org/officeDocument/2006/relationships/hyperlink" Target="mailto:prmtalagante@gmail.com" TargetMode="External"/><Relationship Id="rId188" Type="http://schemas.openxmlformats.org/officeDocument/2006/relationships/hyperlink" Target="mailto:opdcaleradetango@gmail.com;" TargetMode="External"/><Relationship Id="rId311" Type="http://schemas.openxmlformats.org/officeDocument/2006/relationships/hyperlink" Target="mailto:sadimelo@imelbosque.cl" TargetMode="External"/><Relationship Id="rId332" Type="http://schemas.openxmlformats.org/officeDocument/2006/relationships/hyperlink" Target="mailto:alcaldia@colina.cl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karymarticorena@gmail.com" TargetMode="External"/><Relationship Id="rId395" Type="http://schemas.openxmlformats.org/officeDocument/2006/relationships/hyperlink" Target="mailto:opdprecordilleracuncomelipeuco@gmail.com" TargetMode="External"/><Relationship Id="rId409" Type="http://schemas.openxmlformats.org/officeDocument/2006/relationships/hyperlink" Target="https://es-la.facebook.com/pages/Ilustre-Municipalidad-de-Huara/" TargetMode="External"/><Relationship Id="rId71" Type="http://schemas.openxmlformats.org/officeDocument/2006/relationships/hyperlink" Target="mailto:enaccionjoven@gmail.com;" TargetMode="External"/><Relationship Id="rId92" Type="http://schemas.openxmlformats.org/officeDocument/2006/relationships/hyperlink" Target="mailto:pie.yungay@gmail.com;" TargetMode="External"/><Relationship Id="rId213" Type="http://schemas.openxmlformats.org/officeDocument/2006/relationships/hyperlink" Target="mailto:oramirez@corporacionideco.cl" TargetMode="External"/><Relationship Id="rId234" Type="http://schemas.openxmlformats.org/officeDocument/2006/relationships/hyperlink" Target="mailto:angelica.brunel@gendarmeria.cl;" TargetMode="External"/><Relationship Id="rId420" Type="http://schemas.openxmlformats.org/officeDocument/2006/relationships/hyperlink" Target="mailto:opdentreriosaraucania@gmail.com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pdcrecoleta@tdesperanza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hellenkeller50@yahoo.es;" TargetMode="External"/><Relationship Id="rId297" Type="http://schemas.openxmlformats.org/officeDocument/2006/relationships/hyperlink" Target="mailto:alcaldesa@penalolen.cl" TargetMode="External"/><Relationship Id="rId441" Type="http://schemas.openxmlformats.org/officeDocument/2006/relationships/hyperlink" Target="mailto:fernandoalcaldiapozoalmonte@hotmail.com" TargetMode="External"/><Relationship Id="rId462" Type="http://schemas.openxmlformats.org/officeDocument/2006/relationships/hyperlink" Target="mailto:opd.comunadiegodealmagro@gmail.com" TargetMode="External"/><Relationship Id="rId483" Type="http://schemas.openxmlformats.org/officeDocument/2006/relationships/hyperlink" Target="mailto:alcaldia@taltal.cl" TargetMode="External"/><Relationship Id="rId40" Type="http://schemas.openxmlformats.org/officeDocument/2006/relationships/hyperlink" Target="mailto:ppctiltil@hogardecristo.cl;" TargetMode="External"/><Relationship Id="rId115" Type="http://schemas.openxmlformats.org/officeDocument/2006/relationships/hyperlink" Target="mailto:piesanramon@fundacionleonbloy.cl;" TargetMode="External"/><Relationship Id="rId136" Type="http://schemas.openxmlformats.org/officeDocument/2006/relationships/hyperlink" Target="mailto:ppcmariapinto@adra.cl;" TargetMode="External"/><Relationship Id="rId157" Type="http://schemas.openxmlformats.org/officeDocument/2006/relationships/hyperlink" Target="mailto:opdsanramon@gmail.com;" TargetMode="External"/><Relationship Id="rId178" Type="http://schemas.openxmlformats.org/officeDocument/2006/relationships/hyperlink" Target="mailto:damsantiagobloy@gmail.com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mtsepulveda@codeni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https://www.facebook.com/opd.talagante?fref=ts" TargetMode="External"/><Relationship Id="rId61" Type="http://schemas.openxmlformats.org/officeDocument/2006/relationships/hyperlink" Target="mailto:piesector1@gmail.com;" TargetMode="External"/><Relationship Id="rId82" Type="http://schemas.openxmlformats.org/officeDocument/2006/relationships/hyperlink" Target="mailto:hellenkellerdamtalagante@yahoo.es;" TargetMode="External"/><Relationship Id="rId199" Type="http://schemas.openxmlformats.org/officeDocument/2006/relationships/hyperlink" Target="mailto:opd@loprado.cl;" TargetMode="External"/><Relationship Id="rId203" Type="http://schemas.openxmlformats.org/officeDocument/2006/relationships/hyperlink" Target="mailto:maipu@eltrampolin.cl;" TargetMode="External"/><Relationship Id="rId385" Type="http://schemas.openxmlformats.org/officeDocument/2006/relationships/hyperlink" Target="mailto:opdlebu@gmail.com;" TargetMode="External"/><Relationship Id="rId19" Type="http://schemas.openxmlformats.org/officeDocument/2006/relationships/hyperlink" Target="mailto:ppcpenalolen@gmail.com;" TargetMode="External"/><Relationship Id="rId224" Type="http://schemas.openxmlformats.org/officeDocument/2006/relationships/hyperlink" Target="mailto:opd.paine@gmail.com;" TargetMode="External"/><Relationship Id="rId245" Type="http://schemas.openxmlformats.org/officeDocument/2006/relationships/hyperlink" Target="mailto:aldeamisamigos@yahoo.es;" TargetMode="External"/><Relationship Id="rId266" Type="http://schemas.openxmlformats.org/officeDocument/2006/relationships/hyperlink" Target="mailto:juancarrasco@quilicura.cl;" TargetMode="External"/><Relationship Id="rId287" Type="http://schemas.openxmlformats.org/officeDocument/2006/relationships/hyperlink" Target="mailto:mzambra@cchen.cl;" TargetMode="External"/><Relationship Id="rId410" Type="http://schemas.openxmlformats.org/officeDocument/2006/relationships/hyperlink" Target="mailto:OPD@MUNIPUNITAQUI.CL%20;%20leslie" TargetMode="External"/><Relationship Id="rId431" Type="http://schemas.openxmlformats.org/officeDocument/2006/relationships/hyperlink" Target="mailto:opdlaligua@gmail.com" TargetMode="External"/><Relationship Id="rId452" Type="http://schemas.openxmlformats.org/officeDocument/2006/relationships/hyperlink" Target="mailto:rlau@interior.gov.cl" TargetMode="External"/><Relationship Id="rId473" Type="http://schemas.openxmlformats.org/officeDocument/2006/relationships/hyperlink" Target="mailto:caballeria_alcalde@munirinconada.cl" TargetMode="External"/><Relationship Id="rId494" Type="http://schemas.openxmlformats.org/officeDocument/2006/relationships/hyperlink" Target="mailto:opdpichichelafquen@gmail.com" TargetMode="External"/><Relationship Id="rId30" Type="http://schemas.openxmlformats.org/officeDocument/2006/relationships/hyperlink" Target="mailto:dirmagtalagante@codeni.cl;" TargetMode="External"/><Relationship Id="rId105" Type="http://schemas.openxmlformats.org/officeDocument/2006/relationships/hyperlink" Target="mailto:ppc.espiral@gmail.com;" TargetMode="External"/><Relationship Id="rId126" Type="http://schemas.openxmlformats.org/officeDocument/2006/relationships/hyperlink" Target="mailto:pie@chasqui.cl;" TargetMode="External"/><Relationship Id="rId147" Type="http://schemas.openxmlformats.org/officeDocument/2006/relationships/hyperlink" Target="mailto:meninf@gmail.com" TargetMode="External"/><Relationship Id="rId168" Type="http://schemas.openxmlformats.org/officeDocument/2006/relationships/hyperlink" Target="mailto:pieelbosque@opcion.cl" TargetMode="External"/><Relationship Id="rId312" Type="http://schemas.openxmlformats.org/officeDocument/2006/relationships/hyperlink" Target="mailto:ALCALDIA@CALERADETANGO.NET" TargetMode="External"/><Relationship Id="rId333" Type="http://schemas.openxmlformats.org/officeDocument/2006/relationships/hyperlink" Target="mailto:cvittori@maipu.cl;" TargetMode="External"/><Relationship Id="rId354" Type="http://schemas.openxmlformats.org/officeDocument/2006/relationships/hyperlink" Target="mailto:jose.zuleta@coresam.cl" TargetMode="External"/><Relationship Id="rId51" Type="http://schemas.openxmlformats.org/officeDocument/2006/relationships/hyperlink" Target="mailto:fmontes@sename.cl;" TargetMode="External"/><Relationship Id="rId72" Type="http://schemas.openxmlformats.org/officeDocument/2006/relationships/hyperlink" Target="mailto:pibsantarosa@protectora.cl;" TargetMode="External"/><Relationship Id="rId93" Type="http://schemas.openxmlformats.org/officeDocument/2006/relationships/hyperlink" Target="mailto:pie.santotomas@gmail.com" TargetMode="External"/><Relationship Id="rId189" Type="http://schemas.openxmlformats.org/officeDocument/2006/relationships/hyperlink" Target="mailto:jair.alvarez@mpuentealto.cl;" TargetMode="External"/><Relationship Id="rId375" Type="http://schemas.openxmlformats.org/officeDocument/2006/relationships/hyperlink" Target="mailto:ro.guarda276@gmail.com" TargetMode="External"/><Relationship Id="rId396" Type="http://schemas.openxmlformats.org/officeDocument/2006/relationships/hyperlink" Target="mailto:opd.puren.lossauces@gmail.com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haguirre@rodelillo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cv.mery@gmail.com;" TargetMode="External"/><Relationship Id="rId298" Type="http://schemas.openxmlformats.org/officeDocument/2006/relationships/hyperlink" Target="mailto:alcalde@mpuentealto.cl" TargetMode="External"/><Relationship Id="rId400" Type="http://schemas.openxmlformats.org/officeDocument/2006/relationships/hyperlink" Target="mailto:opdcordilleranuble@gmail.com" TargetMode="External"/><Relationship Id="rId421" Type="http://schemas.openxmlformats.org/officeDocument/2006/relationships/hyperlink" Target="https://www.facebook.com/OPDCauquenes" TargetMode="External"/><Relationship Id="rId442" Type="http://schemas.openxmlformats.org/officeDocument/2006/relationships/hyperlink" Target="mailto:opdcaldera@gmail.com;" TargetMode="External"/><Relationship Id="rId463" Type="http://schemas.openxmlformats.org/officeDocument/2006/relationships/hyperlink" Target="https://www.facebook.com/opd.delhuasco?fref=ts" TargetMode="External"/><Relationship Id="rId484" Type="http://schemas.openxmlformats.org/officeDocument/2006/relationships/hyperlink" Target="mailto:opdflorida@gmail.com" TargetMode="External"/><Relationship Id="rId116" Type="http://schemas.openxmlformats.org/officeDocument/2006/relationships/hyperlink" Target="mailto:centroacogidaraices@gmail.com;" TargetMode="External"/><Relationship Id="rId137" Type="http://schemas.openxmlformats.org/officeDocument/2006/relationships/hyperlink" Target="mailto:corporacion@cristojoven.cl;" TargetMode="External"/><Relationship Id="rId158" Type="http://schemas.openxmlformats.org/officeDocument/2006/relationships/hyperlink" Target="mailto:piecolina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gerencia@cmcerronavia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cahumada@opcion.cl;" TargetMode="External"/><Relationship Id="rId41" Type="http://schemas.openxmlformats.org/officeDocument/2006/relationships/hyperlink" Target="mailto:piepenalolen@corporacionideco.cl;" TargetMode="External"/><Relationship Id="rId62" Type="http://schemas.openxmlformats.org/officeDocument/2006/relationships/hyperlink" Target="mailto:aldeabuencamino@yahoo.es;" TargetMode="External"/><Relationship Id="rId83" Type="http://schemas.openxmlformats.org/officeDocument/2006/relationships/hyperlink" Target="mailto:piblagranja24horas@gmail.com;" TargetMode="External"/><Relationship Id="rId179" Type="http://schemas.openxmlformats.org/officeDocument/2006/relationships/hyperlink" Target="mailto:diagnosticoquintanormal@opcion.cl;" TargetMode="External"/><Relationship Id="rId365" Type="http://schemas.openxmlformats.org/officeDocument/2006/relationships/hyperlink" Target="mailto:roberto.jacob@laserena.cl" TargetMode="External"/><Relationship Id="rId386" Type="http://schemas.openxmlformats.org/officeDocument/2006/relationships/hyperlink" Target="mailto:opdbuin@buin.cl" TargetMode="External"/><Relationship Id="rId190" Type="http://schemas.openxmlformats.org/officeDocument/2006/relationships/hyperlink" Target="mailto:hsparmengolrec@yahoo.es;" TargetMode="External"/><Relationship Id="rId204" Type="http://schemas.openxmlformats.org/officeDocument/2006/relationships/hyperlink" Target="mailto:ppcinfanciaencomunidad@gmail.com" TargetMode="External"/><Relationship Id="rId225" Type="http://schemas.openxmlformats.org/officeDocument/2006/relationships/hyperlink" Target="mailto:ppfelbosque@gmail.com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rabascal@colmena.cl;" TargetMode="External"/><Relationship Id="rId411" Type="http://schemas.openxmlformats.org/officeDocument/2006/relationships/hyperlink" Target="mailto:dideco@combarbala.cl" TargetMode="External"/><Relationship Id="rId432" Type="http://schemas.openxmlformats.org/officeDocument/2006/relationships/hyperlink" Target="mailto:opdcasablanca.coordinacion@gmail.com" TargetMode="External"/><Relationship Id="rId453" Type="http://schemas.openxmlformats.org/officeDocument/2006/relationships/hyperlink" Target="mailto:coordinacionopd@munisanfernando.com" TargetMode="External"/><Relationship Id="rId474" Type="http://schemas.openxmlformats.org/officeDocument/2006/relationships/hyperlink" Target="http://www.facebook.com/profile.php?id=100011527728544" TargetMode="External"/><Relationship Id="rId106" Type="http://schemas.openxmlformats.org/officeDocument/2006/relationships/hyperlink" Target="mailto:ppc.arcoiris@gmail.com;" TargetMode="External"/><Relationship Id="rId127" Type="http://schemas.openxmlformats.org/officeDocument/2006/relationships/hyperlink" Target="mailto:ppchrojas@opcion.cl" TargetMode="External"/><Relationship Id="rId313" Type="http://schemas.openxmlformats.org/officeDocument/2006/relationships/hyperlink" Target="mailto:gabinete@mpudahuel.cl" TargetMode="External"/><Relationship Id="rId495" Type="http://schemas.openxmlformats.org/officeDocument/2006/relationships/hyperlink" Target="mailto:mriquelme@munifutrono.cl" TargetMode="External"/><Relationship Id="rId10" Type="http://schemas.openxmlformats.org/officeDocument/2006/relationships/hyperlink" Target="mailto:administracion.macul@regazo.cl" TargetMode="External"/><Relationship Id="rId31" Type="http://schemas.openxmlformats.org/officeDocument/2006/relationships/hyperlink" Target="mailto:adrachile@adra.cl;" TargetMode="External"/><Relationship Id="rId52" Type="http://schemas.openxmlformats.org/officeDocument/2006/relationships/hyperlink" Target="mailto:pde.penalolen@gmail.com;" TargetMode="External"/><Relationship Id="rId73" Type="http://schemas.openxmlformats.org/officeDocument/2006/relationships/hyperlink" Target="mailto:caidvidanueva@gmail.com;" TargetMode="External"/><Relationship Id="rId94" Type="http://schemas.openxmlformats.org/officeDocument/2006/relationships/hyperlink" Target="mailto:opd_quintanormal@hotmail.cl;" TargetMode="External"/><Relationship Id="rId148" Type="http://schemas.openxmlformats.org/officeDocument/2006/relationships/hyperlink" Target="mailto:cavas@investigaciones.cl" TargetMode="External"/><Relationship Id="rId169" Type="http://schemas.openxmlformats.org/officeDocument/2006/relationships/hyperlink" Target="mailto:prmindependencia@gmail.com" TargetMode="External"/><Relationship Id="rId334" Type="http://schemas.openxmlformats.org/officeDocument/2006/relationships/hyperlink" Target="mailto:alcaldesa@quintanormal.cl;" TargetMode="External"/><Relationship Id="rId355" Type="http://schemas.openxmlformats.org/officeDocument/2006/relationships/hyperlink" Target="mailto:cv.mery@gmail.com;" TargetMode="External"/><Relationship Id="rId376" Type="http://schemas.openxmlformats.org/officeDocument/2006/relationships/hyperlink" Target="https://www.facebook.com/opd.puertovaras?fref=ts" TargetMode="External"/><Relationship Id="rId397" Type="http://schemas.openxmlformats.org/officeDocument/2006/relationships/hyperlink" Target="mailto:alcaldia@municunco.cl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diagnosticonunoa@opcion.cl" TargetMode="External"/><Relationship Id="rId215" Type="http://schemas.openxmlformats.org/officeDocument/2006/relationships/hyperlink" Target="mailto:macarena.varas@fundacionleonbloy.cl" TargetMode="External"/><Relationship Id="rId236" Type="http://schemas.openxmlformats.org/officeDocument/2006/relationships/hyperlink" Target="mailto:cv.mery@gmail.com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coihueco@gmail.com" TargetMode="External"/><Relationship Id="rId422" Type="http://schemas.openxmlformats.org/officeDocument/2006/relationships/hyperlink" Target="mailto:diana.betanzo@munipangui.cl" TargetMode="External"/><Relationship Id="rId443" Type="http://schemas.openxmlformats.org/officeDocument/2006/relationships/hyperlink" Target="mailto:francisca.banderas@gmail.com" TargetMode="External"/><Relationship Id="rId464" Type="http://schemas.openxmlformats.org/officeDocument/2006/relationships/hyperlink" Target="https://www.facebook.com/opd.altodelcarmen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sanrafael@gmail.com" TargetMode="External"/><Relationship Id="rId42" Type="http://schemas.openxmlformats.org/officeDocument/2006/relationships/hyperlink" Target="mailto:opdlampa@gmail.com;" TargetMode="External"/><Relationship Id="rId84" Type="http://schemas.openxmlformats.org/officeDocument/2006/relationships/hyperlink" Target="mailto:diagnosticoindependencia@opcion.cl;" TargetMode="External"/><Relationship Id="rId138" Type="http://schemas.openxmlformats.org/officeDocument/2006/relationships/hyperlink" Target="mailto:chilederechos@gmail.com" TargetMode="External"/><Relationship Id="rId345" Type="http://schemas.openxmlformats.org/officeDocument/2006/relationships/hyperlink" Target="mailto:ddelgatto@fundacionmicasa.cl;" TargetMode="External"/><Relationship Id="rId387" Type="http://schemas.openxmlformats.org/officeDocument/2006/relationships/hyperlink" Target="mailto:opd@padrelascasas.cl" TargetMode="External"/><Relationship Id="rId191" Type="http://schemas.openxmlformats.org/officeDocument/2006/relationships/hyperlink" Target="mailto:uacamelias@coanil.cl" TargetMode="External"/><Relationship Id="rId205" Type="http://schemas.openxmlformats.org/officeDocument/2006/relationships/hyperlink" Target="mailto:piesantaana@opcion.cl;" TargetMode="External"/><Relationship Id="rId247" Type="http://schemas.openxmlformats.org/officeDocument/2006/relationships/hyperlink" Target="mailto:sisterisabel2003@yahoo.es" TargetMode="External"/><Relationship Id="rId412" Type="http://schemas.openxmlformats.org/officeDocument/2006/relationships/hyperlink" Target="mailto:opd@munielmonte.cl" TargetMode="External"/><Relationship Id="rId107" Type="http://schemas.openxmlformats.org/officeDocument/2006/relationships/hyperlink" Target="mailto:salvarado@hogardecristo.cl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@providencia.cl" TargetMode="External"/><Relationship Id="rId496" Type="http://schemas.openxmlformats.org/officeDocument/2006/relationships/hyperlink" Target="mailto:oficinaprotecciondederechos@imtocopilla.cl" TargetMode="External"/><Relationship Id="rId11" Type="http://schemas.openxmlformats.org/officeDocument/2006/relationships/hyperlink" Target="mailto:fundacionpadresemeria@123hotmail.es" TargetMode="External"/><Relationship Id="rId53" Type="http://schemas.openxmlformats.org/officeDocument/2006/relationships/hyperlink" Target="mailto:ppcpehuen@ongsurcos.cl;" TargetMode="External"/><Relationship Id="rId149" Type="http://schemas.openxmlformats.org/officeDocument/2006/relationships/hyperlink" Target="mailto:damlacisterna@gmail.com" TargetMode="External"/><Relationship Id="rId314" Type="http://schemas.openxmlformats.org/officeDocument/2006/relationships/hyperlink" Target="mailto:rleiva@talagante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opdsanpedrodelapaz@gmail.com" TargetMode="External"/><Relationship Id="rId95" Type="http://schemas.openxmlformats.org/officeDocument/2006/relationships/hyperlink" Target="mailto:raicesponiente@tie.cl;" TargetMode="External"/><Relationship Id="rId160" Type="http://schemas.openxmlformats.org/officeDocument/2006/relationships/hyperlink" Target="mailto:kassia@tdesperanza.cl;" TargetMode="External"/><Relationship Id="rId216" Type="http://schemas.openxmlformats.org/officeDocument/2006/relationships/hyperlink" Target="mailto:administracion.macul@regazo.cl" TargetMode="External"/><Relationship Id="rId423" Type="http://schemas.openxmlformats.org/officeDocument/2006/relationships/hyperlink" Target="mailto:opd.curacavi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https://www.facebook.com/OPD-San-Pedro-de-la-Paz-1723548154543188/?fref=ts" TargetMode="External"/><Relationship Id="rId22" Type="http://schemas.openxmlformats.org/officeDocument/2006/relationships/hyperlink" Target="mailto:cenimlapintana@fundacionmicasa.cl;" TargetMode="External"/><Relationship Id="rId64" Type="http://schemas.openxmlformats.org/officeDocument/2006/relationships/hyperlink" Target="mailto:residenciagabrielamistral@gmail.com;" TargetMode="External"/><Relationship Id="rId118" Type="http://schemas.openxmlformats.org/officeDocument/2006/relationships/hyperlink" Target="mailto:paulinasolis@achnu.cl" TargetMode="External"/><Relationship Id="rId325" Type="http://schemas.openxmlformats.org/officeDocument/2006/relationships/hyperlink" Target="mailto:crieselquijote@gmail.com;" TargetMode="External"/><Relationship Id="rId367" Type="http://schemas.openxmlformats.org/officeDocument/2006/relationships/hyperlink" Target="mailto:juancarlos_alfaro@yahoo.cl" TargetMode="External"/><Relationship Id="rId171" Type="http://schemas.openxmlformats.org/officeDocument/2006/relationships/hyperlink" Target="mailto:cepijloprado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fundacionicyc@gmail.com;" TargetMode="External"/><Relationship Id="rId434" Type="http://schemas.openxmlformats.org/officeDocument/2006/relationships/hyperlink" Target="mailto:opdwekintun@gmail.com" TargetMode="External"/><Relationship Id="rId476" Type="http://schemas.openxmlformats.org/officeDocument/2006/relationships/hyperlink" Target="mailto:ccontreras@munilahiguera.cl" TargetMode="External"/><Relationship Id="rId33" Type="http://schemas.openxmlformats.org/officeDocument/2006/relationships/hyperlink" Target="mailto:cepijpudahuel@opcion.cl;" TargetMode="External"/><Relationship Id="rId129" Type="http://schemas.openxmlformats.org/officeDocument/2006/relationships/hyperlink" Target="mailto:ppcherminda@rodelillo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provincial@mercedarios.cl;" TargetMode="External"/><Relationship Id="rId75" Type="http://schemas.openxmlformats.org/officeDocument/2006/relationships/hyperlink" Target="mailto:pdepintana.sumate@gmail.com" TargetMode="External"/><Relationship Id="rId140" Type="http://schemas.openxmlformats.org/officeDocument/2006/relationships/hyperlink" Target="mailto:proyecto.familia@gmail.com;" TargetMode="External"/><Relationship Id="rId182" Type="http://schemas.openxmlformats.org/officeDocument/2006/relationships/hyperlink" Target="mailto:onggrada@gmail.com;" TargetMode="External"/><Relationship Id="rId378" Type="http://schemas.openxmlformats.org/officeDocument/2006/relationships/hyperlink" Target="mailto:alcaldia@talcahuano.cl" TargetMode="External"/><Relationship Id="rId403" Type="http://schemas.openxmlformats.org/officeDocument/2006/relationships/hyperlink" Target="mailto:opdhualpen@hualpenciudad.cl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danconchali@achnnu.cl;" TargetMode="External"/><Relationship Id="rId445" Type="http://schemas.openxmlformats.org/officeDocument/2006/relationships/hyperlink" Target="mailto:pablo.salazar@santabarbara.cl" TargetMode="External"/><Relationship Id="rId487" Type="http://schemas.openxmlformats.org/officeDocument/2006/relationships/hyperlink" Target="mailto:opdsanpedromelipilla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ncuevas@sanbernardo.cl" TargetMode="External"/><Relationship Id="rId347" Type="http://schemas.openxmlformats.org/officeDocument/2006/relationships/hyperlink" Target="mailto:rabascal@colmena.cl;" TargetMode="External"/><Relationship Id="rId44" Type="http://schemas.openxmlformats.org/officeDocument/2006/relationships/hyperlink" Target="mailto:directoraopdrenca@gmail.com;" TargetMode="External"/><Relationship Id="rId86" Type="http://schemas.openxmlformats.org/officeDocument/2006/relationships/hyperlink" Target="mailto:pie24horaspudahuelsur@gmail.com;" TargetMode="External"/><Relationship Id="rId151" Type="http://schemas.openxmlformats.org/officeDocument/2006/relationships/hyperlink" Target="mailto:dirpibquilicura@codeni.cl;" TargetMode="External"/><Relationship Id="rId389" Type="http://schemas.openxmlformats.org/officeDocument/2006/relationships/hyperlink" Target="mailto:pastete@villarrica.org" TargetMode="External"/><Relationship Id="rId193" Type="http://schemas.openxmlformats.org/officeDocument/2006/relationships/hyperlink" Target="mailto:ualaureles@coanil.cl;" TargetMode="External"/><Relationship Id="rId207" Type="http://schemas.openxmlformats.org/officeDocument/2006/relationships/hyperlink" Target="mailto:ualaureles@coanil.cl;" TargetMode="External"/><Relationship Id="rId249" Type="http://schemas.openxmlformats.org/officeDocument/2006/relationships/hyperlink" Target="mailto:jorgeale@adra.cl;" TargetMode="External"/><Relationship Id="rId414" Type="http://schemas.openxmlformats.org/officeDocument/2006/relationships/hyperlink" Target="mailto:giovanna_araya@yahoo.es" TargetMode="External"/><Relationship Id="rId456" Type="http://schemas.openxmlformats.org/officeDocument/2006/relationships/hyperlink" Target="mailto:loyolahuasco@gmail.com" TargetMode="External"/><Relationship Id="rId498" Type="http://schemas.openxmlformats.org/officeDocument/2006/relationships/hyperlink" Target="mailto:opd@chiguayante.cl" TargetMode="External"/><Relationship Id="rId13" Type="http://schemas.openxmlformats.org/officeDocument/2006/relationships/hyperlink" Target="mailto:ppc_comunidad_cdt@chasqui.cl;" TargetMode="External"/><Relationship Id="rId109" Type="http://schemas.openxmlformats.org/officeDocument/2006/relationships/hyperlink" Target="mailto:nisica@achnu.cl;" TargetMode="External"/><Relationship Id="rId260" Type="http://schemas.openxmlformats.org/officeDocument/2006/relationships/hyperlink" Target="mailto:maipu@eltrampolin.cl;" TargetMode="External"/><Relationship Id="rId316" Type="http://schemas.openxmlformats.org/officeDocument/2006/relationships/hyperlink" Target="mailto:contabilidad.mariaacoge@gmail.com" TargetMode="External"/><Relationship Id="rId55" Type="http://schemas.openxmlformats.org/officeDocument/2006/relationships/hyperlink" Target="mailto:gsoto@fundacionsanjose.cl" TargetMode="External"/><Relationship Id="rId97" Type="http://schemas.openxmlformats.org/officeDocument/2006/relationships/hyperlink" Target="mailto:dircainiquilicura@codeni.cl;" TargetMode="External"/><Relationship Id="rId120" Type="http://schemas.openxmlformats.org/officeDocument/2006/relationships/hyperlink" Target="mailto:adm_casona@yahoo.com;" TargetMode="External"/><Relationship Id="rId358" Type="http://schemas.openxmlformats.org/officeDocument/2006/relationships/hyperlink" Target="mailto:hellenkeller50@yahoo.es;" TargetMode="External"/><Relationship Id="rId162" Type="http://schemas.openxmlformats.org/officeDocument/2006/relationships/hyperlink" Target="mailto:pienunoa@opcion.cl" TargetMode="External"/><Relationship Id="rId218" Type="http://schemas.openxmlformats.org/officeDocument/2006/relationships/hyperlink" Target="mailto:hogarsanfranciscoderegis@gmail.com;" TargetMode="External"/><Relationship Id="rId425" Type="http://schemas.openxmlformats.org/officeDocument/2006/relationships/hyperlink" Target="mailto:oficinadelainfancia@lobarnechea.cl" TargetMode="External"/><Relationship Id="rId467" Type="http://schemas.openxmlformats.org/officeDocument/2006/relationships/hyperlink" Target="mailto:alcaldia@putaendo.cl" TargetMode="External"/><Relationship Id="rId271" Type="http://schemas.openxmlformats.org/officeDocument/2006/relationships/hyperlink" Target="mailto:casadnorion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3"/>
  <sheetViews>
    <sheetView tabSelected="1" zoomScale="80" zoomScaleNormal="80" workbookViewId="0">
      <selection sqref="A1:Q3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35.5703125" style="7" customWidth="1"/>
    <col min="5" max="5" width="24.140625" customWidth="1"/>
    <col min="6" max="6" width="22.7109375" customWidth="1"/>
    <col min="7" max="7" width="24.28515625" customWidth="1"/>
    <col min="8" max="8" width="17" customWidth="1"/>
    <col min="9" max="9" width="17" style="3" customWidth="1"/>
    <col min="10" max="10" width="30.140625" style="3" customWidth="1"/>
    <col min="11" max="11" width="22.5703125" customWidth="1"/>
    <col min="12" max="12" width="46.42578125" customWidth="1"/>
    <col min="13" max="13" width="34.7109375" customWidth="1"/>
    <col min="14" max="14" width="48" style="3" customWidth="1"/>
    <col min="15" max="15" width="30.7109375" customWidth="1"/>
    <col min="16" max="16" width="42.7109375" style="2" customWidth="1"/>
    <col min="17" max="17" width="27.7109375" style="3" customWidth="1"/>
  </cols>
  <sheetData>
    <row r="1" spans="1:17" ht="15" customHeight="1">
      <c r="A1" s="181" t="s">
        <v>2468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ht="1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33" customHeight="1">
      <c r="A4" s="182" t="s">
        <v>2004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17" ht="70.150000000000006" customHeight="1">
      <c r="A5" s="178" t="s">
        <v>0</v>
      </c>
      <c r="B5" s="179" t="s">
        <v>1537</v>
      </c>
      <c r="C5" s="179" t="s">
        <v>1538</v>
      </c>
      <c r="D5" s="178" t="s">
        <v>1</v>
      </c>
      <c r="E5" s="179" t="s">
        <v>2</v>
      </c>
      <c r="F5" s="179" t="s">
        <v>3</v>
      </c>
      <c r="G5" s="178" t="s">
        <v>4</v>
      </c>
      <c r="H5" s="178" t="s">
        <v>5</v>
      </c>
      <c r="I5" s="178" t="s">
        <v>1544</v>
      </c>
      <c r="J5" s="179" t="s">
        <v>1545</v>
      </c>
      <c r="K5" s="178" t="s">
        <v>6</v>
      </c>
      <c r="L5" s="178" t="s">
        <v>12</v>
      </c>
      <c r="M5" s="178" t="s">
        <v>1301</v>
      </c>
      <c r="N5" s="178" t="s">
        <v>534</v>
      </c>
      <c r="O5" s="178" t="s">
        <v>7</v>
      </c>
      <c r="P5" s="179" t="s">
        <v>8</v>
      </c>
      <c r="Q5" s="180" t="s">
        <v>474</v>
      </c>
    </row>
    <row r="6" spans="1:17" ht="30" customHeight="1">
      <c r="A6" s="11">
        <v>1</v>
      </c>
      <c r="B6" s="12">
        <v>1</v>
      </c>
      <c r="C6" s="184" t="s">
        <v>621</v>
      </c>
      <c r="D6" s="13" t="s">
        <v>755</v>
      </c>
      <c r="E6" s="12" t="s">
        <v>9</v>
      </c>
      <c r="F6" s="13" t="s">
        <v>2312</v>
      </c>
      <c r="G6" s="13" t="s">
        <v>10</v>
      </c>
      <c r="H6" s="13" t="s">
        <v>11</v>
      </c>
      <c r="I6" s="13" t="s">
        <v>1546</v>
      </c>
      <c r="J6" s="13" t="s">
        <v>11</v>
      </c>
      <c r="K6" s="13" t="s">
        <v>2315</v>
      </c>
      <c r="L6" s="14" t="s">
        <v>1516</v>
      </c>
      <c r="M6" s="13" t="s">
        <v>1303</v>
      </c>
      <c r="N6" s="13" t="str">
        <f>HYPERLINK("https://www.facebook.com/opd.pozoalmonte","https://www.facebook.com/opd.pozoalmonte")</f>
        <v>https://www.facebook.com/opd.pozoalmonte</v>
      </c>
      <c r="O6" s="15" t="s">
        <v>2026</v>
      </c>
      <c r="P6" s="16" t="s">
        <v>2145</v>
      </c>
      <c r="Q6" s="15" t="s">
        <v>2026</v>
      </c>
    </row>
    <row r="7" spans="1:17" ht="30" customHeight="1">
      <c r="A7" s="11">
        <v>2</v>
      </c>
      <c r="B7" s="11">
        <v>1</v>
      </c>
      <c r="C7" s="185"/>
      <c r="D7" s="17" t="s">
        <v>13</v>
      </c>
      <c r="E7" s="11" t="s">
        <v>14</v>
      </c>
      <c r="F7" s="17" t="s">
        <v>2309</v>
      </c>
      <c r="G7" s="17" t="s">
        <v>1143</v>
      </c>
      <c r="H7" s="18" t="s">
        <v>44</v>
      </c>
      <c r="I7" s="18" t="s">
        <v>44</v>
      </c>
      <c r="J7" s="18" t="s">
        <v>44</v>
      </c>
      <c r="K7" s="18" t="s">
        <v>2316</v>
      </c>
      <c r="L7" s="18" t="s">
        <v>62</v>
      </c>
      <c r="M7" s="17" t="s">
        <v>1512</v>
      </c>
      <c r="N7" s="11" t="str">
        <f>HYPERLINK("https://www.facebook.com/opdiqq","https://www.facebook.com/opdiqq")</f>
        <v>https://www.facebook.com/opdiqq</v>
      </c>
      <c r="O7" s="19" t="s">
        <v>2027</v>
      </c>
      <c r="P7" s="20" t="s">
        <v>2146</v>
      </c>
      <c r="Q7" s="19" t="s">
        <v>2027</v>
      </c>
    </row>
    <row r="8" spans="1:17" ht="30" customHeight="1">
      <c r="A8" s="11">
        <v>3</v>
      </c>
      <c r="B8" s="11">
        <v>1</v>
      </c>
      <c r="C8" s="185"/>
      <c r="D8" s="21" t="s">
        <v>15</v>
      </c>
      <c r="E8" s="22" t="s">
        <v>25</v>
      </c>
      <c r="F8" s="21" t="s">
        <v>2310</v>
      </c>
      <c r="G8" s="17" t="s">
        <v>1144</v>
      </c>
      <c r="H8" s="17" t="s">
        <v>45</v>
      </c>
      <c r="I8" s="17" t="s">
        <v>44</v>
      </c>
      <c r="J8" s="17" t="s">
        <v>45</v>
      </c>
      <c r="K8" s="17" t="s">
        <v>2317</v>
      </c>
      <c r="L8" s="17" t="s">
        <v>63</v>
      </c>
      <c r="M8" s="17" t="s">
        <v>1304</v>
      </c>
      <c r="N8" s="17" t="str">
        <f>HYPERLINK("https://www.facebook.com/opd.altohospicio","https://www.facebook.com/opd.altohospicio")</f>
        <v>https://www.facebook.com/opd.altohospicio</v>
      </c>
      <c r="O8" s="19" t="s">
        <v>2028</v>
      </c>
      <c r="P8" s="10" t="s">
        <v>2210</v>
      </c>
      <c r="Q8" s="19" t="s">
        <v>2028</v>
      </c>
    </row>
    <row r="9" spans="1:17" s="3" customFormat="1" ht="30" customHeight="1">
      <c r="A9" s="11">
        <v>4</v>
      </c>
      <c r="B9" s="11">
        <v>1</v>
      </c>
      <c r="C9" s="185"/>
      <c r="D9" s="21" t="s">
        <v>655</v>
      </c>
      <c r="E9" s="22" t="s">
        <v>657</v>
      </c>
      <c r="F9" s="21" t="s">
        <v>817</v>
      </c>
      <c r="G9" s="17" t="s">
        <v>818</v>
      </c>
      <c r="H9" s="17" t="s">
        <v>659</v>
      </c>
      <c r="I9" s="17" t="s">
        <v>1547</v>
      </c>
      <c r="J9" s="17" t="s">
        <v>659</v>
      </c>
      <c r="K9" s="17" t="s">
        <v>2318</v>
      </c>
      <c r="L9" s="20" t="s">
        <v>819</v>
      </c>
      <c r="M9" s="17" t="s">
        <v>1417</v>
      </c>
      <c r="N9" s="20" t="s">
        <v>820</v>
      </c>
      <c r="O9" s="19" t="s">
        <v>2029</v>
      </c>
      <c r="P9" s="23" t="s">
        <v>2147</v>
      </c>
      <c r="Q9" s="19" t="s">
        <v>2029</v>
      </c>
    </row>
    <row r="10" spans="1:17" s="3" customFormat="1" ht="46.5" customHeight="1">
      <c r="A10" s="24">
        <v>5</v>
      </c>
      <c r="B10" s="25">
        <v>1</v>
      </c>
      <c r="C10" s="186"/>
      <c r="D10" s="26" t="s">
        <v>656</v>
      </c>
      <c r="E10" s="27" t="s">
        <v>658</v>
      </c>
      <c r="F10" s="26" t="s">
        <v>2311</v>
      </c>
      <c r="G10" s="28" t="s">
        <v>1140</v>
      </c>
      <c r="H10" s="28" t="s">
        <v>660</v>
      </c>
      <c r="I10" s="28" t="s">
        <v>1547</v>
      </c>
      <c r="J10" s="28" t="s">
        <v>660</v>
      </c>
      <c r="K10" s="28" t="s">
        <v>2319</v>
      </c>
      <c r="L10" s="29" t="s">
        <v>1139</v>
      </c>
      <c r="M10" s="29" t="s">
        <v>1305</v>
      </c>
      <c r="N10" s="29" t="s">
        <v>821</v>
      </c>
      <c r="O10" s="30" t="s">
        <v>2030</v>
      </c>
      <c r="P10" s="31" t="s">
        <v>2148</v>
      </c>
      <c r="Q10" s="30" t="s">
        <v>2030</v>
      </c>
    </row>
    <row r="11" spans="1:17" s="3" customFormat="1" ht="48" customHeight="1">
      <c r="A11" s="12">
        <v>6</v>
      </c>
      <c r="B11" s="12">
        <v>2</v>
      </c>
      <c r="C11" s="184" t="s">
        <v>1820</v>
      </c>
      <c r="D11" s="32" t="s">
        <v>893</v>
      </c>
      <c r="E11" s="32" t="s">
        <v>902</v>
      </c>
      <c r="F11" s="32" t="s">
        <v>2321</v>
      </c>
      <c r="G11" s="13" t="s">
        <v>2408</v>
      </c>
      <c r="H11" s="13" t="s">
        <v>901</v>
      </c>
      <c r="I11" s="13" t="s">
        <v>901</v>
      </c>
      <c r="J11" s="13" t="s">
        <v>901</v>
      </c>
      <c r="K11" s="13">
        <v>974432472</v>
      </c>
      <c r="L11" s="33" t="s">
        <v>2407</v>
      </c>
      <c r="M11" s="33" t="s">
        <v>1306</v>
      </c>
      <c r="N11" s="33" t="s">
        <v>1429</v>
      </c>
      <c r="O11" s="15" t="s">
        <v>2031</v>
      </c>
      <c r="P11" s="14" t="s">
        <v>2149</v>
      </c>
      <c r="Q11" s="15" t="s">
        <v>2031</v>
      </c>
    </row>
    <row r="12" spans="1:17" ht="30" customHeight="1">
      <c r="A12" s="11">
        <v>7</v>
      </c>
      <c r="B12" s="11">
        <v>2</v>
      </c>
      <c r="C12" s="185"/>
      <c r="D12" s="21" t="s">
        <v>16</v>
      </c>
      <c r="E12" s="21" t="s">
        <v>26</v>
      </c>
      <c r="F12" s="21" t="s">
        <v>2320</v>
      </c>
      <c r="G12" s="17" t="s">
        <v>38</v>
      </c>
      <c r="H12" s="17" t="s">
        <v>46</v>
      </c>
      <c r="I12" s="17" t="s">
        <v>1548</v>
      </c>
      <c r="J12" s="17" t="s">
        <v>46</v>
      </c>
      <c r="K12" s="17" t="s">
        <v>57</v>
      </c>
      <c r="L12" s="17" t="s">
        <v>64</v>
      </c>
      <c r="M12" s="17" t="s">
        <v>1307</v>
      </c>
      <c r="N12" s="17" t="str">
        <f>HYPERLINK("https://www.facebook.com/opd.calama","https://www.facebook.com/opd.calama")</f>
        <v>https://www.facebook.com/opd.calama</v>
      </c>
      <c r="O12" s="34" t="s">
        <v>2032</v>
      </c>
      <c r="P12" s="10" t="s">
        <v>2210</v>
      </c>
      <c r="Q12" s="34" t="s">
        <v>2032</v>
      </c>
    </row>
    <row r="13" spans="1:17" s="3" customFormat="1" ht="30" customHeight="1">
      <c r="A13" s="11">
        <v>8</v>
      </c>
      <c r="B13" s="11">
        <v>2</v>
      </c>
      <c r="C13" s="185"/>
      <c r="D13" s="21" t="s">
        <v>1279</v>
      </c>
      <c r="E13" s="21" t="s">
        <v>1282</v>
      </c>
      <c r="F13" s="21" t="s">
        <v>2409</v>
      </c>
      <c r="G13" s="17" t="s">
        <v>1461</v>
      </c>
      <c r="H13" s="17" t="s">
        <v>1125</v>
      </c>
      <c r="I13" s="17" t="s">
        <v>1125</v>
      </c>
      <c r="J13" s="17" t="s">
        <v>1125</v>
      </c>
      <c r="K13" s="17" t="s">
        <v>2410</v>
      </c>
      <c r="L13" s="20" t="s">
        <v>2411</v>
      </c>
      <c r="M13" s="17" t="s">
        <v>1956</v>
      </c>
      <c r="N13" s="17" t="s">
        <v>1991</v>
      </c>
      <c r="O13" s="34" t="s">
        <v>2143</v>
      </c>
      <c r="P13" s="35" t="s">
        <v>1639</v>
      </c>
      <c r="Q13" s="34" t="s">
        <v>1283</v>
      </c>
    </row>
    <row r="14" spans="1:17" s="3" customFormat="1" ht="30" customHeight="1">
      <c r="A14" s="11">
        <v>9</v>
      </c>
      <c r="B14" s="24">
        <v>2</v>
      </c>
      <c r="C14" s="185"/>
      <c r="D14" s="37" t="s">
        <v>1884</v>
      </c>
      <c r="E14" s="37" t="s">
        <v>1885</v>
      </c>
      <c r="F14" s="37" t="s">
        <v>2412</v>
      </c>
      <c r="G14" s="36" t="s">
        <v>2413</v>
      </c>
      <c r="H14" s="36" t="s">
        <v>1886</v>
      </c>
      <c r="I14" s="36" t="s">
        <v>1125</v>
      </c>
      <c r="J14" s="36" t="s">
        <v>1886</v>
      </c>
      <c r="K14" s="36" t="s">
        <v>2414</v>
      </c>
      <c r="L14" s="38" t="s">
        <v>2415</v>
      </c>
      <c r="M14" s="36" t="s">
        <v>1531</v>
      </c>
      <c r="N14" s="36" t="s">
        <v>1531</v>
      </c>
      <c r="O14" s="39" t="s">
        <v>1918</v>
      </c>
      <c r="P14" s="38" t="s">
        <v>1925</v>
      </c>
      <c r="Q14" s="39" t="s">
        <v>1918</v>
      </c>
    </row>
    <row r="15" spans="1:17" s="3" customFormat="1" ht="30" customHeight="1">
      <c r="A15" s="24">
        <v>10</v>
      </c>
      <c r="B15" s="24">
        <v>2</v>
      </c>
      <c r="C15" s="186"/>
      <c r="D15" s="26" t="s">
        <v>1102</v>
      </c>
      <c r="E15" s="26" t="s">
        <v>1103</v>
      </c>
      <c r="F15" s="26" t="s">
        <v>2355</v>
      </c>
      <c r="G15" s="28" t="s">
        <v>1277</v>
      </c>
      <c r="H15" s="28" t="s">
        <v>1124</v>
      </c>
      <c r="I15" s="28" t="s">
        <v>1125</v>
      </c>
      <c r="J15" s="28" t="s">
        <v>1124</v>
      </c>
      <c r="K15" s="8" t="s">
        <v>2356</v>
      </c>
      <c r="L15" s="29" t="s">
        <v>1278</v>
      </c>
      <c r="M15" s="28" t="s">
        <v>1862</v>
      </c>
      <c r="N15" s="28" t="s">
        <v>2466</v>
      </c>
      <c r="O15" s="40" t="s">
        <v>2033</v>
      </c>
      <c r="P15" s="10" t="s">
        <v>2210</v>
      </c>
      <c r="Q15" s="40" t="s">
        <v>2033</v>
      </c>
    </row>
    <row r="16" spans="1:17" ht="30" customHeight="1">
      <c r="A16" s="12">
        <v>11</v>
      </c>
      <c r="B16" s="12">
        <v>3</v>
      </c>
      <c r="C16" s="184" t="s">
        <v>1539</v>
      </c>
      <c r="D16" s="32" t="s">
        <v>17</v>
      </c>
      <c r="E16" s="41" t="s">
        <v>27</v>
      </c>
      <c r="F16" s="13" t="s">
        <v>37</v>
      </c>
      <c r="G16" s="42" t="s">
        <v>1145</v>
      </c>
      <c r="H16" s="42" t="s">
        <v>47</v>
      </c>
      <c r="I16" s="13" t="s">
        <v>1549</v>
      </c>
      <c r="J16" s="13" t="s">
        <v>1549</v>
      </c>
      <c r="K16" s="43" t="s">
        <v>1146</v>
      </c>
      <c r="L16" s="42" t="s">
        <v>65</v>
      </c>
      <c r="M16" s="13" t="s">
        <v>1308</v>
      </c>
      <c r="N16" s="12" t="str">
        <f>HYPERLINK("https://www.facebook.com/opd.copiapo","https://www.facebook.com/opd.copiapo")</f>
        <v>https://www.facebook.com/opd.copiapo</v>
      </c>
      <c r="O16" s="44" t="s">
        <v>2034</v>
      </c>
      <c r="P16" s="10" t="s">
        <v>2210</v>
      </c>
      <c r="Q16" s="44" t="s">
        <v>2034</v>
      </c>
    </row>
    <row r="17" spans="1:17" ht="45" customHeight="1">
      <c r="A17" s="11">
        <v>12</v>
      </c>
      <c r="B17" s="11">
        <v>3</v>
      </c>
      <c r="C17" s="188"/>
      <c r="D17" s="46" t="s">
        <v>951</v>
      </c>
      <c r="E17" s="47" t="s">
        <v>28</v>
      </c>
      <c r="F17" s="45" t="s">
        <v>1053</v>
      </c>
      <c r="G17" s="47" t="s">
        <v>39</v>
      </c>
      <c r="H17" s="47" t="s">
        <v>48</v>
      </c>
      <c r="I17" s="45" t="s">
        <v>471</v>
      </c>
      <c r="J17" s="45" t="s">
        <v>48</v>
      </c>
      <c r="K17" s="48" t="s">
        <v>1642</v>
      </c>
      <c r="L17" s="49" t="s">
        <v>1054</v>
      </c>
      <c r="M17" s="45" t="s">
        <v>1644</v>
      </c>
      <c r="N17" s="49" t="s">
        <v>1430</v>
      </c>
      <c r="O17" s="50" t="s">
        <v>475</v>
      </c>
      <c r="P17" s="49" t="s">
        <v>573</v>
      </c>
      <c r="Q17" s="50" t="s">
        <v>475</v>
      </c>
    </row>
    <row r="18" spans="1:17" ht="30" customHeight="1">
      <c r="A18" s="11">
        <v>13</v>
      </c>
      <c r="B18" s="51">
        <v>3</v>
      </c>
      <c r="C18" s="185"/>
      <c r="D18" s="53" t="s">
        <v>18</v>
      </c>
      <c r="E18" s="54" t="s">
        <v>29</v>
      </c>
      <c r="F18" s="52" t="s">
        <v>2303</v>
      </c>
      <c r="G18" s="54" t="s">
        <v>40</v>
      </c>
      <c r="H18" s="54" t="s">
        <v>49</v>
      </c>
      <c r="I18" s="52" t="s">
        <v>1549</v>
      </c>
      <c r="J18" s="52" t="s">
        <v>49</v>
      </c>
      <c r="K18" s="55" t="s">
        <v>58</v>
      </c>
      <c r="L18" s="56" t="s">
        <v>1147</v>
      </c>
      <c r="M18" s="52" t="s">
        <v>1309</v>
      </c>
      <c r="N18" s="51" t="str">
        <f>HYPERLINK("https://www.facebook.com/Opdcaldera","https://www.facebook.com/Opdcaldera")</f>
        <v>https://www.facebook.com/Opdcaldera</v>
      </c>
      <c r="O18" s="57" t="s">
        <v>2035</v>
      </c>
      <c r="P18" s="58" t="s">
        <v>574</v>
      </c>
      <c r="Q18" s="57" t="s">
        <v>2035</v>
      </c>
    </row>
    <row r="19" spans="1:17" ht="48.75" customHeight="1">
      <c r="A19" s="11">
        <v>14</v>
      </c>
      <c r="B19" s="11">
        <v>3</v>
      </c>
      <c r="C19" s="184"/>
      <c r="D19" s="21" t="s">
        <v>1422</v>
      </c>
      <c r="E19" s="17" t="s">
        <v>30</v>
      </c>
      <c r="F19" s="17" t="s">
        <v>2304</v>
      </c>
      <c r="G19" s="17" t="s">
        <v>1423</v>
      </c>
      <c r="H19" s="59" t="s">
        <v>50</v>
      </c>
      <c r="I19" s="59" t="s">
        <v>472</v>
      </c>
      <c r="J19" s="59" t="s">
        <v>1550</v>
      </c>
      <c r="K19" s="60" t="s">
        <v>1424</v>
      </c>
      <c r="L19" s="20" t="s">
        <v>1425</v>
      </c>
      <c r="M19" s="17" t="s">
        <v>1645</v>
      </c>
      <c r="N19" s="17" t="s">
        <v>1431</v>
      </c>
      <c r="O19" s="61" t="s">
        <v>1426</v>
      </c>
      <c r="P19" s="23" t="s">
        <v>1695</v>
      </c>
      <c r="Q19" s="61" t="s">
        <v>1426</v>
      </c>
    </row>
    <row r="20" spans="1:17" s="3" customFormat="1" ht="48" customHeight="1">
      <c r="A20" s="25">
        <v>15</v>
      </c>
      <c r="B20" s="11">
        <v>3</v>
      </c>
      <c r="C20" s="185"/>
      <c r="D20" s="21" t="s">
        <v>950</v>
      </c>
      <c r="E20" s="17" t="s">
        <v>903</v>
      </c>
      <c r="F20" s="17" t="s">
        <v>2305</v>
      </c>
      <c r="G20" s="17" t="s">
        <v>1148</v>
      </c>
      <c r="H20" s="59" t="s">
        <v>904</v>
      </c>
      <c r="I20" s="59" t="s">
        <v>47</v>
      </c>
      <c r="J20" s="59" t="s">
        <v>904</v>
      </c>
      <c r="K20" s="62" t="s">
        <v>2021</v>
      </c>
      <c r="L20" s="20" t="s">
        <v>1149</v>
      </c>
      <c r="M20" s="17" t="s">
        <v>1524</v>
      </c>
      <c r="N20" s="17" t="s">
        <v>1432</v>
      </c>
      <c r="O20" s="61" t="s">
        <v>967</v>
      </c>
      <c r="P20" s="23" t="s">
        <v>988</v>
      </c>
      <c r="Q20" s="61" t="s">
        <v>967</v>
      </c>
    </row>
    <row r="21" spans="1:17" s="3" customFormat="1" ht="48" customHeight="1">
      <c r="A21" s="11">
        <v>16</v>
      </c>
      <c r="B21" s="11">
        <v>3</v>
      </c>
      <c r="C21" s="185"/>
      <c r="D21" s="21" t="s">
        <v>1290</v>
      </c>
      <c r="E21" s="17" t="s">
        <v>1284</v>
      </c>
      <c r="F21" s="17" t="s">
        <v>1295</v>
      </c>
      <c r="G21" s="17" t="s">
        <v>1640</v>
      </c>
      <c r="H21" s="59" t="s">
        <v>471</v>
      </c>
      <c r="I21" s="59" t="s">
        <v>471</v>
      </c>
      <c r="J21" s="59" t="s">
        <v>471</v>
      </c>
      <c r="K21" s="62">
        <v>83284075</v>
      </c>
      <c r="L21" s="20" t="s">
        <v>1294</v>
      </c>
      <c r="M21" s="17" t="s">
        <v>1646</v>
      </c>
      <c r="N21" s="17" t="s">
        <v>1433</v>
      </c>
      <c r="O21" s="61" t="s">
        <v>1287</v>
      </c>
      <c r="P21" s="23" t="s">
        <v>1294</v>
      </c>
      <c r="Q21" s="61" t="s">
        <v>1287</v>
      </c>
    </row>
    <row r="22" spans="1:17" s="3" customFormat="1" ht="48" customHeight="1">
      <c r="A22" s="11">
        <v>17</v>
      </c>
      <c r="B22" s="11">
        <v>3</v>
      </c>
      <c r="C22" s="185"/>
      <c r="D22" s="21" t="s">
        <v>1280</v>
      </c>
      <c r="E22" s="17" t="s">
        <v>1285</v>
      </c>
      <c r="F22" s="17" t="s">
        <v>2306</v>
      </c>
      <c r="G22" s="17" t="s">
        <v>1293</v>
      </c>
      <c r="H22" s="59" t="s">
        <v>1291</v>
      </c>
      <c r="I22" s="59" t="s">
        <v>471</v>
      </c>
      <c r="J22" s="59" t="s">
        <v>1291</v>
      </c>
      <c r="K22" s="17">
        <v>97613825</v>
      </c>
      <c r="L22" s="20" t="s">
        <v>1296</v>
      </c>
      <c r="M22" s="17" t="s">
        <v>1525</v>
      </c>
      <c r="N22" s="17" t="s">
        <v>1434</v>
      </c>
      <c r="O22" s="61" t="s">
        <v>1288</v>
      </c>
      <c r="P22" s="23" t="s">
        <v>1517</v>
      </c>
      <c r="Q22" s="61" t="s">
        <v>1288</v>
      </c>
    </row>
    <row r="23" spans="1:17" s="3" customFormat="1" ht="34.5" customHeight="1">
      <c r="A23" s="11">
        <v>18</v>
      </c>
      <c r="B23" s="24">
        <v>3</v>
      </c>
      <c r="C23" s="186"/>
      <c r="D23" s="21" t="s">
        <v>1095</v>
      </c>
      <c r="E23" s="17" t="s">
        <v>905</v>
      </c>
      <c r="F23" s="17" t="s">
        <v>2307</v>
      </c>
      <c r="G23" s="18" t="s">
        <v>1096</v>
      </c>
      <c r="H23" s="59" t="s">
        <v>906</v>
      </c>
      <c r="I23" s="59" t="s">
        <v>471</v>
      </c>
      <c r="J23" s="59" t="s">
        <v>906</v>
      </c>
      <c r="K23" s="63" t="s">
        <v>1151</v>
      </c>
      <c r="L23" s="64" t="s">
        <v>1150</v>
      </c>
      <c r="M23" s="17" t="s">
        <v>1647</v>
      </c>
      <c r="N23" s="20" t="s">
        <v>1435</v>
      </c>
      <c r="O23" s="61" t="s">
        <v>968</v>
      </c>
      <c r="P23" s="23" t="s">
        <v>1696</v>
      </c>
      <c r="Q23" s="61" t="s">
        <v>968</v>
      </c>
    </row>
    <row r="24" spans="1:17" s="3" customFormat="1" ht="34.5" customHeight="1">
      <c r="A24" s="24">
        <v>19</v>
      </c>
      <c r="B24" s="25">
        <v>3</v>
      </c>
      <c r="C24" s="186"/>
      <c r="D24" s="66" t="s">
        <v>1063</v>
      </c>
      <c r="E24" s="65" t="s">
        <v>1064</v>
      </c>
      <c r="F24" s="65" t="s">
        <v>2308</v>
      </c>
      <c r="G24" s="65" t="s">
        <v>1641</v>
      </c>
      <c r="H24" s="67" t="s">
        <v>472</v>
      </c>
      <c r="I24" s="67" t="s">
        <v>472</v>
      </c>
      <c r="J24" s="67" t="s">
        <v>472</v>
      </c>
      <c r="K24" s="68">
        <v>42005723</v>
      </c>
      <c r="L24" s="69" t="s">
        <v>1643</v>
      </c>
      <c r="M24" s="45" t="s">
        <v>1648</v>
      </c>
      <c r="N24" s="65" t="s">
        <v>1530</v>
      </c>
      <c r="O24" s="70" t="s">
        <v>2036</v>
      </c>
      <c r="P24" s="71" t="s">
        <v>2170</v>
      </c>
      <c r="Q24" s="70" t="s">
        <v>2036</v>
      </c>
    </row>
    <row r="25" spans="1:17" ht="30" customHeight="1">
      <c r="A25" s="12">
        <v>20</v>
      </c>
      <c r="B25" s="12">
        <v>4</v>
      </c>
      <c r="C25" s="184" t="s">
        <v>1272</v>
      </c>
      <c r="D25" s="32" t="s">
        <v>19</v>
      </c>
      <c r="E25" s="41" t="s">
        <v>31</v>
      </c>
      <c r="F25" s="32" t="s">
        <v>2290</v>
      </c>
      <c r="G25" s="42" t="s">
        <v>41</v>
      </c>
      <c r="H25" s="42" t="s">
        <v>51</v>
      </c>
      <c r="I25" s="13" t="s">
        <v>52</v>
      </c>
      <c r="J25" s="13" t="s">
        <v>51</v>
      </c>
      <c r="K25" s="42" t="s">
        <v>59</v>
      </c>
      <c r="L25" s="42" t="s">
        <v>66</v>
      </c>
      <c r="M25" s="13" t="s">
        <v>1310</v>
      </c>
      <c r="N25" s="12" t="str">
        <f>HYPERLINK("https://www.facebook.com/opdlaserena","https://www.facebook.com/opdlaserena")</f>
        <v>https://www.facebook.com/opdlaserena</v>
      </c>
      <c r="O25" s="72" t="s">
        <v>476</v>
      </c>
      <c r="P25" s="33" t="s">
        <v>570</v>
      </c>
      <c r="Q25" s="72" t="s">
        <v>476</v>
      </c>
    </row>
    <row r="26" spans="1:17" ht="30" customHeight="1">
      <c r="A26" s="11">
        <v>21</v>
      </c>
      <c r="B26" s="11">
        <v>4</v>
      </c>
      <c r="C26" s="185"/>
      <c r="D26" s="21" t="s">
        <v>20</v>
      </c>
      <c r="E26" s="22" t="s">
        <v>32</v>
      </c>
      <c r="F26" s="21" t="s">
        <v>2288</v>
      </c>
      <c r="G26" s="18" t="s">
        <v>1158</v>
      </c>
      <c r="H26" s="18" t="s">
        <v>52</v>
      </c>
      <c r="I26" s="17" t="s">
        <v>1551</v>
      </c>
      <c r="J26" s="17" t="s">
        <v>52</v>
      </c>
      <c r="K26" s="18" t="s">
        <v>60</v>
      </c>
      <c r="L26" s="18" t="s">
        <v>67</v>
      </c>
      <c r="M26" s="20" t="s">
        <v>1311</v>
      </c>
      <c r="N26" s="11" t="str">
        <f>HYPERLINK("https://www.facebook.com/opd.coquimbo","https://www.facebook.com/opd.coquimbo")</f>
        <v>https://www.facebook.com/opd.coquimbo</v>
      </c>
      <c r="O26" s="73" t="s">
        <v>2037</v>
      </c>
      <c r="P26" s="20" t="s">
        <v>2171</v>
      </c>
      <c r="Q26" s="73" t="s">
        <v>2037</v>
      </c>
    </row>
    <row r="27" spans="1:17" ht="36.75" customHeight="1">
      <c r="A27" s="11">
        <v>22</v>
      </c>
      <c r="B27" s="11">
        <v>4</v>
      </c>
      <c r="C27" s="185"/>
      <c r="D27" s="21" t="s">
        <v>21</v>
      </c>
      <c r="E27" s="22" t="s">
        <v>33</v>
      </c>
      <c r="F27" s="21" t="s">
        <v>2286</v>
      </c>
      <c r="G27" s="18" t="s">
        <v>1159</v>
      </c>
      <c r="H27" s="18" t="s">
        <v>53</v>
      </c>
      <c r="I27" s="17" t="s">
        <v>52</v>
      </c>
      <c r="J27" s="17" t="s">
        <v>53</v>
      </c>
      <c r="K27" s="18" t="s">
        <v>599</v>
      </c>
      <c r="L27" s="64" t="s">
        <v>600</v>
      </c>
      <c r="M27" s="20" t="s">
        <v>1312</v>
      </c>
      <c r="N27" s="11" t="str">
        <f>HYPERLINK("https://www.facebook.com/opd.ovalle","https://www.facebook.com/opd.ovalle")</f>
        <v>https://www.facebook.com/opd.ovalle</v>
      </c>
      <c r="O27" s="73" t="s">
        <v>477</v>
      </c>
      <c r="P27" s="20" t="s">
        <v>2220</v>
      </c>
      <c r="Q27" s="73" t="s">
        <v>477</v>
      </c>
    </row>
    <row r="28" spans="1:17" ht="44.25" customHeight="1">
      <c r="A28" s="11">
        <v>23</v>
      </c>
      <c r="B28" s="11">
        <v>4</v>
      </c>
      <c r="C28" s="185"/>
      <c r="D28" s="21" t="s">
        <v>24</v>
      </c>
      <c r="E28" s="22" t="s">
        <v>34</v>
      </c>
      <c r="F28" s="21" t="s">
        <v>2283</v>
      </c>
      <c r="G28" s="22" t="s">
        <v>42</v>
      </c>
      <c r="H28" s="18" t="s">
        <v>54</v>
      </c>
      <c r="I28" s="17" t="s">
        <v>1551</v>
      </c>
      <c r="J28" s="17" t="s">
        <v>54</v>
      </c>
      <c r="K28" s="18" t="s">
        <v>61</v>
      </c>
      <c r="L28" s="18" t="s">
        <v>68</v>
      </c>
      <c r="M28" s="17" t="s">
        <v>1313</v>
      </c>
      <c r="N28" s="11" t="str">
        <f>HYPERLINK("https://www.facebook.com/opd.vicuna","https://www.facebook.com/opd.vicuna")</f>
        <v>https://www.facebook.com/opd.vicuna</v>
      </c>
      <c r="O28" s="73" t="s">
        <v>478</v>
      </c>
      <c r="P28" s="20" t="s">
        <v>1697</v>
      </c>
      <c r="Q28" s="73" t="s">
        <v>478</v>
      </c>
    </row>
    <row r="29" spans="1:17" ht="45" customHeight="1">
      <c r="A29" s="11">
        <v>24</v>
      </c>
      <c r="B29" s="11">
        <v>4</v>
      </c>
      <c r="C29" s="185"/>
      <c r="D29" s="21" t="s">
        <v>22</v>
      </c>
      <c r="E29" s="22" t="s">
        <v>35</v>
      </c>
      <c r="F29" s="21" t="s">
        <v>2287</v>
      </c>
      <c r="G29" s="18" t="s">
        <v>43</v>
      </c>
      <c r="H29" s="18" t="s">
        <v>55</v>
      </c>
      <c r="I29" s="17" t="s">
        <v>1551</v>
      </c>
      <c r="J29" s="17" t="s">
        <v>55</v>
      </c>
      <c r="K29" s="18" t="s">
        <v>2011</v>
      </c>
      <c r="L29" s="18" t="s">
        <v>69</v>
      </c>
      <c r="M29" s="17" t="s">
        <v>1314</v>
      </c>
      <c r="N29" s="11" t="str">
        <f>HYPERLINK("https://www.facebook.com/opd.andacollo","https://www.facebook.com/opd.andacollo")</f>
        <v>https://www.facebook.com/opd.andacollo</v>
      </c>
      <c r="O29" s="73" t="s">
        <v>479</v>
      </c>
      <c r="P29" s="20" t="s">
        <v>568</v>
      </c>
      <c r="Q29" s="73" t="s">
        <v>479</v>
      </c>
    </row>
    <row r="30" spans="1:17" ht="42" customHeight="1">
      <c r="A30" s="25">
        <v>25</v>
      </c>
      <c r="B30" s="11">
        <v>4</v>
      </c>
      <c r="C30" s="185"/>
      <c r="D30" s="21" t="s">
        <v>23</v>
      </c>
      <c r="E30" s="22" t="s">
        <v>36</v>
      </c>
      <c r="F30" s="17" t="s">
        <v>2289</v>
      </c>
      <c r="G30" s="18" t="s">
        <v>1160</v>
      </c>
      <c r="H30" s="18" t="s">
        <v>56</v>
      </c>
      <c r="I30" s="17" t="s">
        <v>1552</v>
      </c>
      <c r="J30" s="17" t="s">
        <v>56</v>
      </c>
      <c r="K30" s="18" t="s">
        <v>1161</v>
      </c>
      <c r="L30" s="18" t="s">
        <v>70</v>
      </c>
      <c r="M30" s="17" t="s">
        <v>1315</v>
      </c>
      <c r="N30" s="11" t="str">
        <f>HYPERLINK("https://www.facebook.com/opd.illapel","https://www.facebook.com/opd.illapel")</f>
        <v>https://www.facebook.com/opd.illapel</v>
      </c>
      <c r="O30" s="73" t="s">
        <v>480</v>
      </c>
      <c r="P30" s="20" t="s">
        <v>569</v>
      </c>
      <c r="Q30" s="73" t="s">
        <v>480</v>
      </c>
    </row>
    <row r="31" spans="1:17" s="3" customFormat="1" ht="48" customHeight="1">
      <c r="A31" s="11">
        <v>26</v>
      </c>
      <c r="B31" s="11">
        <v>4</v>
      </c>
      <c r="C31" s="185"/>
      <c r="D31" s="21" t="s">
        <v>669</v>
      </c>
      <c r="E31" s="22" t="s">
        <v>668</v>
      </c>
      <c r="F31" s="77" t="s">
        <v>2282</v>
      </c>
      <c r="G31" s="17" t="s">
        <v>1162</v>
      </c>
      <c r="H31" s="18" t="s">
        <v>665</v>
      </c>
      <c r="I31" s="17" t="s">
        <v>1553</v>
      </c>
      <c r="J31" s="17" t="s">
        <v>665</v>
      </c>
      <c r="K31" s="11" t="s">
        <v>1164</v>
      </c>
      <c r="L31" s="20" t="s">
        <v>1163</v>
      </c>
      <c r="M31" s="17" t="s">
        <v>1316</v>
      </c>
      <c r="N31" s="17" t="s">
        <v>1436</v>
      </c>
      <c r="O31" s="73" t="s">
        <v>2038</v>
      </c>
      <c r="P31" s="20" t="s">
        <v>2210</v>
      </c>
      <c r="Q31" s="73" t="s">
        <v>2038</v>
      </c>
    </row>
    <row r="32" spans="1:17" s="3" customFormat="1" ht="30" customHeight="1">
      <c r="A32" s="11">
        <v>27</v>
      </c>
      <c r="B32" s="11">
        <v>4</v>
      </c>
      <c r="C32" s="185"/>
      <c r="D32" s="21" t="s">
        <v>661</v>
      </c>
      <c r="E32" s="22" t="s">
        <v>663</v>
      </c>
      <c r="F32" s="77" t="s">
        <v>2285</v>
      </c>
      <c r="G32" s="17" t="s">
        <v>1165</v>
      </c>
      <c r="H32" s="18" t="s">
        <v>666</v>
      </c>
      <c r="I32" s="17" t="s">
        <v>1553</v>
      </c>
      <c r="J32" s="17" t="s">
        <v>666</v>
      </c>
      <c r="K32" s="74" t="s">
        <v>890</v>
      </c>
      <c r="L32" s="75" t="s">
        <v>1166</v>
      </c>
      <c r="M32" s="17" t="s">
        <v>1317</v>
      </c>
      <c r="N32" s="17" t="s">
        <v>1437</v>
      </c>
      <c r="O32" s="73" t="s">
        <v>2039</v>
      </c>
      <c r="P32" s="20" t="s">
        <v>2227</v>
      </c>
      <c r="Q32" s="73" t="s">
        <v>2039</v>
      </c>
    </row>
    <row r="33" spans="1:17" s="3" customFormat="1" ht="30" customHeight="1">
      <c r="A33" s="11">
        <v>28</v>
      </c>
      <c r="B33" s="11">
        <v>4</v>
      </c>
      <c r="C33" s="185"/>
      <c r="D33" s="21" t="s">
        <v>662</v>
      </c>
      <c r="E33" s="22" t="s">
        <v>664</v>
      </c>
      <c r="F33" s="77" t="s">
        <v>2291</v>
      </c>
      <c r="G33" s="17" t="s">
        <v>1152</v>
      </c>
      <c r="H33" s="18" t="s">
        <v>667</v>
      </c>
      <c r="I33" s="17" t="s">
        <v>1553</v>
      </c>
      <c r="J33" s="17" t="s">
        <v>667</v>
      </c>
      <c r="K33" s="74" t="s">
        <v>1153</v>
      </c>
      <c r="L33" s="76" t="s">
        <v>1154</v>
      </c>
      <c r="M33" s="17" t="s">
        <v>1318</v>
      </c>
      <c r="N33" s="17" t="s">
        <v>1438</v>
      </c>
      <c r="O33" s="73" t="s">
        <v>670</v>
      </c>
      <c r="P33" s="20" t="s">
        <v>1698</v>
      </c>
      <c r="Q33" s="73" t="s">
        <v>670</v>
      </c>
    </row>
    <row r="34" spans="1:17" s="3" customFormat="1" ht="45" customHeight="1">
      <c r="A34" s="11">
        <v>29</v>
      </c>
      <c r="B34" s="11">
        <v>4</v>
      </c>
      <c r="C34" s="185"/>
      <c r="D34" s="21" t="s">
        <v>952</v>
      </c>
      <c r="E34" s="21" t="s">
        <v>907</v>
      </c>
      <c r="F34" s="77" t="s">
        <v>1167</v>
      </c>
      <c r="G34" s="17" t="s">
        <v>1168</v>
      </c>
      <c r="H34" s="17" t="s">
        <v>908</v>
      </c>
      <c r="I34" s="17" t="s">
        <v>1552</v>
      </c>
      <c r="J34" s="17" t="s">
        <v>908</v>
      </c>
      <c r="K34" s="78">
        <v>62649834</v>
      </c>
      <c r="L34" s="23" t="s">
        <v>1169</v>
      </c>
      <c r="M34" s="17" t="s">
        <v>1503</v>
      </c>
      <c r="N34" s="17" t="s">
        <v>1439</v>
      </c>
      <c r="O34" s="73" t="s">
        <v>2040</v>
      </c>
      <c r="P34" s="10" t="s">
        <v>2210</v>
      </c>
      <c r="Q34" s="73" t="s">
        <v>2040</v>
      </c>
    </row>
    <row r="35" spans="1:17" s="3" customFormat="1" ht="30" customHeight="1">
      <c r="A35" s="25">
        <v>30</v>
      </c>
      <c r="B35" s="11">
        <v>4</v>
      </c>
      <c r="C35" s="185"/>
      <c r="D35" s="21" t="s">
        <v>953</v>
      </c>
      <c r="E35" s="21" t="s">
        <v>909</v>
      </c>
      <c r="F35" s="78" t="s">
        <v>1155</v>
      </c>
      <c r="G35" s="17" t="s">
        <v>1083</v>
      </c>
      <c r="H35" s="17" t="s">
        <v>910</v>
      </c>
      <c r="I35" s="17" t="s">
        <v>1552</v>
      </c>
      <c r="J35" s="17" t="s">
        <v>910</v>
      </c>
      <c r="K35" s="78">
        <v>96300220</v>
      </c>
      <c r="L35" s="20" t="s">
        <v>1156</v>
      </c>
      <c r="M35" s="17" t="s">
        <v>1319</v>
      </c>
      <c r="N35" s="17" t="s">
        <v>1440</v>
      </c>
      <c r="O35" s="73" t="s">
        <v>969</v>
      </c>
      <c r="P35" s="20" t="s">
        <v>1699</v>
      </c>
      <c r="Q35" s="73" t="s">
        <v>969</v>
      </c>
    </row>
    <row r="36" spans="1:17" s="3" customFormat="1" ht="30" customHeight="1">
      <c r="A36" s="11">
        <v>31</v>
      </c>
      <c r="B36" s="11">
        <v>4</v>
      </c>
      <c r="C36" s="185"/>
      <c r="D36" s="21" t="s">
        <v>1292</v>
      </c>
      <c r="E36" s="21" t="s">
        <v>31</v>
      </c>
      <c r="F36" s="77" t="s">
        <v>2284</v>
      </c>
      <c r="G36" s="17" t="s">
        <v>1297</v>
      </c>
      <c r="H36" s="17" t="s">
        <v>51</v>
      </c>
      <c r="I36" s="17" t="s">
        <v>1551</v>
      </c>
      <c r="J36" s="17" t="s">
        <v>51</v>
      </c>
      <c r="K36" s="10" t="s">
        <v>1298</v>
      </c>
      <c r="L36" s="20" t="s">
        <v>1299</v>
      </c>
      <c r="M36" s="17" t="s">
        <v>1526</v>
      </c>
      <c r="N36" s="17" t="s">
        <v>1441</v>
      </c>
      <c r="O36" s="72" t="s">
        <v>476</v>
      </c>
      <c r="P36" s="20" t="s">
        <v>570</v>
      </c>
      <c r="Q36" s="72" t="s">
        <v>476</v>
      </c>
    </row>
    <row r="37" spans="1:17" s="3" customFormat="1" ht="30" customHeight="1">
      <c r="A37" s="11">
        <v>32</v>
      </c>
      <c r="B37" s="24">
        <v>4</v>
      </c>
      <c r="C37" s="185"/>
      <c r="D37" s="37" t="s">
        <v>1780</v>
      </c>
      <c r="E37" s="37" t="s">
        <v>2141</v>
      </c>
      <c r="F37" s="174" t="s">
        <v>2293</v>
      </c>
      <c r="G37" s="36" t="s">
        <v>1841</v>
      </c>
      <c r="H37" s="36" t="s">
        <v>1781</v>
      </c>
      <c r="I37" s="36" t="s">
        <v>1551</v>
      </c>
      <c r="J37" s="36" t="s">
        <v>1781</v>
      </c>
      <c r="K37" s="79" t="s">
        <v>1851</v>
      </c>
      <c r="L37" s="38" t="s">
        <v>1852</v>
      </c>
      <c r="M37" s="36" t="s">
        <v>2465</v>
      </c>
      <c r="N37" s="36" t="s">
        <v>1969</v>
      </c>
      <c r="O37" s="80" t="s">
        <v>1814</v>
      </c>
      <c r="P37" s="38" t="s">
        <v>1877</v>
      </c>
      <c r="Q37" s="80" t="s">
        <v>1814</v>
      </c>
    </row>
    <row r="38" spans="1:17" s="3" customFormat="1" ht="30" customHeight="1">
      <c r="A38" s="11">
        <v>33</v>
      </c>
      <c r="B38" s="24">
        <v>4</v>
      </c>
      <c r="C38" s="185"/>
      <c r="D38" s="37" t="s">
        <v>1887</v>
      </c>
      <c r="E38" s="37" t="s">
        <v>1888</v>
      </c>
      <c r="F38" s="174" t="s">
        <v>2294</v>
      </c>
      <c r="G38" s="36" t="s">
        <v>1944</v>
      </c>
      <c r="H38" s="36" t="s">
        <v>1889</v>
      </c>
      <c r="I38" s="36" t="s">
        <v>1551</v>
      </c>
      <c r="J38" s="36" t="s">
        <v>1889</v>
      </c>
      <c r="K38" s="79" t="s">
        <v>1946</v>
      </c>
      <c r="L38" s="38" t="s">
        <v>1945</v>
      </c>
      <c r="M38" s="36" t="s">
        <v>1977</v>
      </c>
      <c r="N38" s="36" t="s">
        <v>1969</v>
      </c>
      <c r="O38" s="80" t="s">
        <v>2041</v>
      </c>
      <c r="P38" s="38" t="s">
        <v>2210</v>
      </c>
      <c r="Q38" s="80" t="s">
        <v>2041</v>
      </c>
    </row>
    <row r="39" spans="1:17" s="3" customFormat="1" ht="30" customHeight="1">
      <c r="A39" s="25">
        <v>34</v>
      </c>
      <c r="B39" s="25">
        <v>4</v>
      </c>
      <c r="C39" s="186"/>
      <c r="D39" s="26" t="s">
        <v>1527</v>
      </c>
      <c r="E39" s="26" t="s">
        <v>911</v>
      </c>
      <c r="F39" s="173" t="s">
        <v>2292</v>
      </c>
      <c r="G39" s="28" t="s">
        <v>1084</v>
      </c>
      <c r="H39" s="28" t="s">
        <v>912</v>
      </c>
      <c r="I39" s="28" t="s">
        <v>1552</v>
      </c>
      <c r="J39" s="28" t="s">
        <v>912</v>
      </c>
      <c r="K39" s="81">
        <v>94349223</v>
      </c>
      <c r="L39" s="29" t="s">
        <v>1157</v>
      </c>
      <c r="M39" s="28" t="s">
        <v>1531</v>
      </c>
      <c r="N39" s="28" t="s">
        <v>1442</v>
      </c>
      <c r="O39" s="82" t="s">
        <v>970</v>
      </c>
      <c r="P39" s="29" t="s">
        <v>1700</v>
      </c>
      <c r="Q39" s="82" t="s">
        <v>970</v>
      </c>
    </row>
    <row r="40" spans="1:17" ht="43.5" customHeight="1">
      <c r="A40" s="83">
        <v>35</v>
      </c>
      <c r="B40" s="84">
        <v>5</v>
      </c>
      <c r="C40" s="184" t="s">
        <v>2237</v>
      </c>
      <c r="D40" s="46" t="s">
        <v>71</v>
      </c>
      <c r="E40" s="85" t="s">
        <v>83</v>
      </c>
      <c r="F40" s="46" t="s">
        <v>2263</v>
      </c>
      <c r="G40" s="47" t="s">
        <v>102</v>
      </c>
      <c r="H40" s="47" t="s">
        <v>114</v>
      </c>
      <c r="I40" s="45" t="s">
        <v>114</v>
      </c>
      <c r="J40" s="45" t="s">
        <v>114</v>
      </c>
      <c r="K40" s="47" t="s">
        <v>131</v>
      </c>
      <c r="L40" s="47" t="s">
        <v>1185</v>
      </c>
      <c r="M40" s="45" t="s">
        <v>1320</v>
      </c>
      <c r="N40" s="84" t="str">
        <f>HYPERLINK("https://www.facebook.com/opd.quillota","https://www.facebook.com/opd.quillota")</f>
        <v>https://www.facebook.com/opd.quillota</v>
      </c>
      <c r="O40" s="86" t="s">
        <v>481</v>
      </c>
      <c r="P40" s="87" t="s">
        <v>1701</v>
      </c>
      <c r="Q40" s="86" t="s">
        <v>481</v>
      </c>
    </row>
    <row r="41" spans="1:17" ht="47.25" customHeight="1">
      <c r="A41" s="11">
        <v>36</v>
      </c>
      <c r="B41" s="11">
        <v>5</v>
      </c>
      <c r="C41" s="185"/>
      <c r="D41" s="21" t="s">
        <v>958</v>
      </c>
      <c r="E41" s="21" t="s">
        <v>84</v>
      </c>
      <c r="F41" s="21" t="s">
        <v>98</v>
      </c>
      <c r="G41" s="17" t="s">
        <v>1186</v>
      </c>
      <c r="H41" s="17" t="s">
        <v>115</v>
      </c>
      <c r="I41" s="17" t="s">
        <v>473</v>
      </c>
      <c r="J41" s="17" t="s">
        <v>115</v>
      </c>
      <c r="K41" s="17" t="s">
        <v>132</v>
      </c>
      <c r="L41" s="20" t="s">
        <v>1066</v>
      </c>
      <c r="M41" s="17" t="s">
        <v>1321</v>
      </c>
      <c r="N41" s="18" t="str">
        <f>HYPERLINK("https://www.facebook.com/opd.asociacionpetorca?fref=ts","https://www.facebook.com/opd.asociacionpetorca?fref=ts")</f>
        <v>https://www.facebook.com/opd.asociacionpetorca?fref=ts</v>
      </c>
      <c r="O41" s="88" t="s">
        <v>482</v>
      </c>
      <c r="P41" s="35" t="s">
        <v>2211</v>
      </c>
      <c r="Q41" s="88" t="s">
        <v>482</v>
      </c>
    </row>
    <row r="42" spans="1:17" ht="43.5" customHeight="1">
      <c r="A42" s="11">
        <v>37</v>
      </c>
      <c r="B42" s="11">
        <v>5</v>
      </c>
      <c r="C42" s="185"/>
      <c r="D42" s="21" t="s">
        <v>72</v>
      </c>
      <c r="E42" s="22" t="s">
        <v>85</v>
      </c>
      <c r="F42" s="21" t="s">
        <v>2264</v>
      </c>
      <c r="G42" s="18" t="s">
        <v>103</v>
      </c>
      <c r="H42" s="18" t="s">
        <v>116</v>
      </c>
      <c r="I42" s="17" t="s">
        <v>116</v>
      </c>
      <c r="J42" s="17" t="s">
        <v>116</v>
      </c>
      <c r="K42" s="22" t="s">
        <v>133</v>
      </c>
      <c r="L42" s="18" t="s">
        <v>138</v>
      </c>
      <c r="M42" s="17" t="s">
        <v>1322</v>
      </c>
      <c r="N42" s="11" t="str">
        <f>HYPERLINK("https://www.facebook.com/opd.infancialosandes","https://www.facebook.com/opd.infancialosandes")</f>
        <v>https://www.facebook.com/opd.infancialosandes</v>
      </c>
      <c r="O42" s="88" t="s">
        <v>2042</v>
      </c>
      <c r="P42" s="35" t="s">
        <v>2210</v>
      </c>
      <c r="Q42" s="88" t="s">
        <v>2042</v>
      </c>
    </row>
    <row r="43" spans="1:17" ht="60" customHeight="1">
      <c r="A43" s="11">
        <v>38</v>
      </c>
      <c r="B43" s="11">
        <v>5</v>
      </c>
      <c r="C43" s="185"/>
      <c r="D43" s="21" t="s">
        <v>73</v>
      </c>
      <c r="E43" s="22" t="s">
        <v>86</v>
      </c>
      <c r="F43" s="21" t="s">
        <v>1170</v>
      </c>
      <c r="G43" s="18" t="s">
        <v>104</v>
      </c>
      <c r="H43" s="18" t="s">
        <v>117</v>
      </c>
      <c r="I43" s="17" t="s">
        <v>117</v>
      </c>
      <c r="J43" s="17" t="s">
        <v>117</v>
      </c>
      <c r="K43" s="18" t="s">
        <v>1171</v>
      </c>
      <c r="L43" s="18" t="s">
        <v>139</v>
      </c>
      <c r="M43" s="17" t="s">
        <v>1323</v>
      </c>
      <c r="N43" s="11" t="str">
        <f>HYPERLINK("https://www.facebook.com/opd.sanantonio","https://www.facebook.com/opd.sanantonio")</f>
        <v>https://www.facebook.com/opd.sanantonio</v>
      </c>
      <c r="O43" s="88" t="s">
        <v>483</v>
      </c>
      <c r="P43" s="17" t="s">
        <v>579</v>
      </c>
      <c r="Q43" s="88" t="s">
        <v>483</v>
      </c>
    </row>
    <row r="44" spans="1:17" ht="44.25" customHeight="1">
      <c r="A44" s="11">
        <v>39</v>
      </c>
      <c r="B44" s="11">
        <v>5</v>
      </c>
      <c r="C44" s="185"/>
      <c r="D44" s="21" t="s">
        <v>986</v>
      </c>
      <c r="E44" s="22" t="s">
        <v>87</v>
      </c>
      <c r="F44" s="21" t="s">
        <v>2265</v>
      </c>
      <c r="G44" s="18" t="s">
        <v>105</v>
      </c>
      <c r="H44" s="18" t="s">
        <v>118</v>
      </c>
      <c r="I44" s="17" t="s">
        <v>1554</v>
      </c>
      <c r="J44" s="17" t="s">
        <v>1555</v>
      </c>
      <c r="K44" s="18" t="s">
        <v>1677</v>
      </c>
      <c r="L44" s="18" t="s">
        <v>140</v>
      </c>
      <c r="M44" s="17" t="s">
        <v>1678</v>
      </c>
      <c r="N44" s="11" t="str">
        <f>HYPERLINK("https://www.facebook.com/opd.llayllay?fref=ts","https://www.facebook.com/opd.llayllay?fref=ts")</f>
        <v>https://www.facebook.com/opd.llayllay?fref=ts</v>
      </c>
      <c r="O44" s="88" t="s">
        <v>2043</v>
      </c>
      <c r="P44" s="28" t="s">
        <v>1702</v>
      </c>
      <c r="Q44" s="88" t="s">
        <v>2043</v>
      </c>
    </row>
    <row r="45" spans="1:17" ht="45" customHeight="1">
      <c r="A45" s="25">
        <v>40</v>
      </c>
      <c r="B45" s="11">
        <v>5</v>
      </c>
      <c r="C45" s="185"/>
      <c r="D45" s="21" t="s">
        <v>74</v>
      </c>
      <c r="E45" s="22" t="s">
        <v>877</v>
      </c>
      <c r="F45" s="21" t="s">
        <v>2266</v>
      </c>
      <c r="G45" s="89" t="s">
        <v>1187</v>
      </c>
      <c r="H45" s="22" t="s">
        <v>119</v>
      </c>
      <c r="I45" s="21" t="s">
        <v>1554</v>
      </c>
      <c r="J45" s="21" t="s">
        <v>119</v>
      </c>
      <c r="K45" s="18">
        <v>81217634</v>
      </c>
      <c r="L45" s="18" t="s">
        <v>141</v>
      </c>
      <c r="M45" s="17" t="s">
        <v>1324</v>
      </c>
      <c r="N45" s="11" t="str">
        <f>HYPERLINK("https://www.facebook.com/opd.catemu?fref=ts","https://www.facebook.com/opd.catemu?fref=ts")</f>
        <v>https://www.facebook.com/opd.catemu?fref=ts</v>
      </c>
      <c r="O45" s="88" t="s">
        <v>484</v>
      </c>
      <c r="P45" s="35" t="s">
        <v>1703</v>
      </c>
      <c r="Q45" s="88" t="s">
        <v>484</v>
      </c>
    </row>
    <row r="46" spans="1:17" ht="54.75" customHeight="1">
      <c r="A46" s="11">
        <v>41</v>
      </c>
      <c r="B46" s="11">
        <v>5</v>
      </c>
      <c r="C46" s="185"/>
      <c r="D46" s="21" t="s">
        <v>956</v>
      </c>
      <c r="E46" s="21" t="s">
        <v>88</v>
      </c>
      <c r="F46" s="21" t="s">
        <v>1067</v>
      </c>
      <c r="G46" s="21" t="s">
        <v>106</v>
      </c>
      <c r="H46" s="17" t="s">
        <v>120</v>
      </c>
      <c r="I46" s="17" t="s">
        <v>1556</v>
      </c>
      <c r="J46" s="17" t="s">
        <v>120</v>
      </c>
      <c r="K46" s="17" t="s">
        <v>134</v>
      </c>
      <c r="L46" s="17" t="s">
        <v>142</v>
      </c>
      <c r="M46" s="17" t="s">
        <v>1325</v>
      </c>
      <c r="N46" s="17" t="str">
        <f>HYPERLINK("https://www.facebook.com/opd.valpo","https://www.facebook.com/opd.valpo")</f>
        <v>https://www.facebook.com/opd.valpo</v>
      </c>
      <c r="O46" s="88" t="s">
        <v>2116</v>
      </c>
      <c r="P46" s="35" t="s">
        <v>2150</v>
      </c>
      <c r="Q46" s="88" t="s">
        <v>2116</v>
      </c>
    </row>
    <row r="47" spans="1:17" ht="45.75" customHeight="1">
      <c r="A47" s="11">
        <v>42</v>
      </c>
      <c r="B47" s="11">
        <v>5</v>
      </c>
      <c r="C47" s="185"/>
      <c r="D47" s="21" t="s">
        <v>75</v>
      </c>
      <c r="E47" s="22" t="s">
        <v>89</v>
      </c>
      <c r="F47" s="21" t="s">
        <v>99</v>
      </c>
      <c r="G47" s="18" t="s">
        <v>107</v>
      </c>
      <c r="H47" s="18" t="s">
        <v>121</v>
      </c>
      <c r="I47" s="17" t="s">
        <v>1554</v>
      </c>
      <c r="J47" s="17" t="s">
        <v>121</v>
      </c>
      <c r="K47" s="9" t="s">
        <v>598</v>
      </c>
      <c r="L47" s="18" t="s">
        <v>143</v>
      </c>
      <c r="M47" s="17" t="s">
        <v>1326</v>
      </c>
      <c r="N47" s="11" t="str">
        <f>HYPERLINK("https://www.facebook.com/opd.sanfelipe","https://www.facebook.com/opd.sanfelipe")</f>
        <v>https://www.facebook.com/opd.sanfelipe</v>
      </c>
      <c r="O47" s="88" t="s">
        <v>517</v>
      </c>
      <c r="P47" s="17" t="s">
        <v>580</v>
      </c>
      <c r="Q47" s="88" t="s">
        <v>517</v>
      </c>
    </row>
    <row r="48" spans="1:17" ht="30" customHeight="1">
      <c r="A48" s="11">
        <v>43</v>
      </c>
      <c r="B48" s="11">
        <v>5</v>
      </c>
      <c r="C48" s="185"/>
      <c r="D48" s="21" t="s">
        <v>76</v>
      </c>
      <c r="E48" s="22" t="s">
        <v>90</v>
      </c>
      <c r="F48" s="21" t="s">
        <v>2267</v>
      </c>
      <c r="G48" s="18" t="s">
        <v>108</v>
      </c>
      <c r="H48" s="18" t="s">
        <v>122</v>
      </c>
      <c r="I48" s="17" t="s">
        <v>1557</v>
      </c>
      <c r="J48" s="17" t="s">
        <v>122</v>
      </c>
      <c r="K48" s="18" t="s">
        <v>135</v>
      </c>
      <c r="L48" s="18" t="s">
        <v>144</v>
      </c>
      <c r="M48" s="17" t="s">
        <v>1327</v>
      </c>
      <c r="N48" s="11" t="str">
        <f>HYPERLINK("https://www.facebook.com/opd.alemana","https://www.facebook.com/opd.alemana")</f>
        <v>https://www.facebook.com/opd.alemana</v>
      </c>
      <c r="O48" s="17" t="s">
        <v>521</v>
      </c>
      <c r="P48" s="10" t="s">
        <v>2182</v>
      </c>
      <c r="Q48" s="88" t="s">
        <v>2117</v>
      </c>
    </row>
    <row r="49" spans="1:17" ht="30" customHeight="1">
      <c r="A49" s="11">
        <v>44</v>
      </c>
      <c r="B49" s="11">
        <v>5</v>
      </c>
      <c r="C49" s="185"/>
      <c r="D49" s="21" t="s">
        <v>77</v>
      </c>
      <c r="E49" s="22" t="s">
        <v>91</v>
      </c>
      <c r="F49" s="21" t="s">
        <v>2268</v>
      </c>
      <c r="G49" s="18" t="s">
        <v>109</v>
      </c>
      <c r="H49" s="18" t="s">
        <v>123</v>
      </c>
      <c r="I49" s="17" t="s">
        <v>1556</v>
      </c>
      <c r="J49" s="17" t="s">
        <v>123</v>
      </c>
      <c r="K49" s="18">
        <v>61201198</v>
      </c>
      <c r="L49" s="18" t="s">
        <v>1172</v>
      </c>
      <c r="M49" s="17" t="s">
        <v>1328</v>
      </c>
      <c r="N49" s="11" t="str">
        <f>HYPERLINK("https://www.facebook.com/opd.quintero","https://www.facebook.com/opd.quintero")</f>
        <v>https://www.facebook.com/opd.quintero</v>
      </c>
      <c r="O49" s="88" t="s">
        <v>2044</v>
      </c>
      <c r="P49" s="35" t="s">
        <v>1704</v>
      </c>
      <c r="Q49" s="88" t="s">
        <v>2044</v>
      </c>
    </row>
    <row r="50" spans="1:17" ht="45" customHeight="1">
      <c r="A50" s="25">
        <v>45</v>
      </c>
      <c r="B50" s="11">
        <v>5</v>
      </c>
      <c r="C50" s="185"/>
      <c r="D50" s="21" t="s">
        <v>78</v>
      </c>
      <c r="E50" s="22" t="s">
        <v>92</v>
      </c>
      <c r="F50" s="10" t="s">
        <v>2269</v>
      </c>
      <c r="G50" s="18" t="s">
        <v>1136</v>
      </c>
      <c r="H50" s="18" t="s">
        <v>124</v>
      </c>
      <c r="I50" s="17" t="s">
        <v>1556</v>
      </c>
      <c r="J50" s="17" t="s">
        <v>124</v>
      </c>
      <c r="K50" s="90" t="s">
        <v>1189</v>
      </c>
      <c r="L50" s="18" t="s">
        <v>1190</v>
      </c>
      <c r="M50" s="17" t="s">
        <v>1329</v>
      </c>
      <c r="N50" s="11" t="str">
        <f>HYPERLINK("https://www.facebook.com/opd.vinadelmar","https://www.facebook.com/opd.vinadelmar")</f>
        <v>https://www.facebook.com/opd.vinadelmar</v>
      </c>
      <c r="O50" s="88" t="s">
        <v>2045</v>
      </c>
      <c r="P50" s="17" t="s">
        <v>581</v>
      </c>
      <c r="Q50" s="88" t="s">
        <v>2045</v>
      </c>
    </row>
    <row r="51" spans="1:17" ht="30" customHeight="1">
      <c r="A51" s="11">
        <v>46</v>
      </c>
      <c r="B51" s="11">
        <v>5</v>
      </c>
      <c r="C51" s="185"/>
      <c r="D51" s="21" t="s">
        <v>79</v>
      </c>
      <c r="E51" s="22" t="s">
        <v>93</v>
      </c>
      <c r="F51" s="21" t="s">
        <v>100</v>
      </c>
      <c r="G51" s="18" t="s">
        <v>110</v>
      </c>
      <c r="H51" s="18" t="s">
        <v>125</v>
      </c>
      <c r="I51" s="17" t="s">
        <v>114</v>
      </c>
      <c r="J51" s="17" t="s">
        <v>125</v>
      </c>
      <c r="K51" s="18" t="s">
        <v>136</v>
      </c>
      <c r="L51" s="18" t="s">
        <v>145</v>
      </c>
      <c r="M51" s="20" t="s">
        <v>1401</v>
      </c>
      <c r="N51" s="11" t="str">
        <f>HYPERLINK("https://www.facebook.com/opd.lacalera","https://www.facebook.com/opd.lacalera")</f>
        <v>https://www.facebook.com/opd.lacalera</v>
      </c>
      <c r="O51" s="88" t="s">
        <v>2046</v>
      </c>
      <c r="P51" s="35" t="s">
        <v>549</v>
      </c>
      <c r="Q51" s="88" t="s">
        <v>2046</v>
      </c>
    </row>
    <row r="52" spans="1:17" ht="30" customHeight="1">
      <c r="A52" s="11">
        <v>47</v>
      </c>
      <c r="B52" s="11">
        <v>5</v>
      </c>
      <c r="C52" s="185"/>
      <c r="D52" s="21" t="s">
        <v>80</v>
      </c>
      <c r="E52" s="22" t="s">
        <v>94</v>
      </c>
      <c r="F52" s="21" t="s">
        <v>2270</v>
      </c>
      <c r="G52" s="22" t="s">
        <v>111</v>
      </c>
      <c r="H52" s="22" t="s">
        <v>126</v>
      </c>
      <c r="I52" s="21" t="s">
        <v>1557</v>
      </c>
      <c r="J52" s="21" t="s">
        <v>126</v>
      </c>
      <c r="K52" s="22">
        <v>79465795</v>
      </c>
      <c r="L52" s="18" t="s">
        <v>146</v>
      </c>
      <c r="M52" s="17" t="s">
        <v>1531</v>
      </c>
      <c r="N52" s="11" t="str">
        <f>HYPERLINK("https://www.facebook.com/opd.olmue","https://www.facebook.com/opd.olmue")</f>
        <v>https://www.facebook.com/opd.olmue</v>
      </c>
      <c r="O52" s="88" t="s">
        <v>2047</v>
      </c>
      <c r="P52" s="35" t="s">
        <v>550</v>
      </c>
      <c r="Q52" s="88" t="s">
        <v>2047</v>
      </c>
    </row>
    <row r="53" spans="1:17" ht="59.25" customHeight="1">
      <c r="A53" s="11">
        <v>48</v>
      </c>
      <c r="B53" s="11">
        <v>5</v>
      </c>
      <c r="C53" s="185"/>
      <c r="D53" s="21" t="s">
        <v>81</v>
      </c>
      <c r="E53" s="22" t="s">
        <v>95</v>
      </c>
      <c r="F53" s="21" t="s">
        <v>101</v>
      </c>
      <c r="G53" s="18" t="s">
        <v>1173</v>
      </c>
      <c r="H53" s="18" t="s">
        <v>127</v>
      </c>
      <c r="I53" s="17" t="s">
        <v>1557</v>
      </c>
      <c r="J53" s="17" t="s">
        <v>1558</v>
      </c>
      <c r="K53" s="18" t="s">
        <v>137</v>
      </c>
      <c r="L53" s="18" t="s">
        <v>147</v>
      </c>
      <c r="M53" s="17" t="s">
        <v>1330</v>
      </c>
      <c r="N53" s="11" t="str">
        <f>HYPERLINK("https://www.facebook.com/infanciaopdpib.quilpue","https://www.facebook.com/infanciaopdpib.quilpue")</f>
        <v>https://www.facebook.com/infanciaopdpib.quilpue</v>
      </c>
      <c r="O53" s="88" t="s">
        <v>2048</v>
      </c>
      <c r="P53" s="35" t="s">
        <v>551</v>
      </c>
      <c r="Q53" s="88" t="s">
        <v>2048</v>
      </c>
    </row>
    <row r="54" spans="1:17" ht="55.5" customHeight="1">
      <c r="A54" s="11">
        <v>49</v>
      </c>
      <c r="B54" s="11">
        <v>5</v>
      </c>
      <c r="C54" s="185"/>
      <c r="D54" s="21" t="s">
        <v>954</v>
      </c>
      <c r="E54" s="21" t="s">
        <v>96</v>
      </c>
      <c r="F54" s="21" t="s">
        <v>2271</v>
      </c>
      <c r="G54" s="21" t="s">
        <v>112</v>
      </c>
      <c r="H54" s="21" t="s">
        <v>128</v>
      </c>
      <c r="I54" s="21" t="s">
        <v>473</v>
      </c>
      <c r="J54" s="21" t="s">
        <v>128</v>
      </c>
      <c r="K54" s="21" t="s">
        <v>1137</v>
      </c>
      <c r="L54" s="20" t="s">
        <v>1138</v>
      </c>
      <c r="M54" s="17" t="s">
        <v>1331</v>
      </c>
      <c r="N54" s="17" t="s">
        <v>1068</v>
      </c>
      <c r="O54" s="88" t="s">
        <v>2140</v>
      </c>
      <c r="P54" s="35" t="s">
        <v>548</v>
      </c>
      <c r="Q54" s="88" t="s">
        <v>2140</v>
      </c>
    </row>
    <row r="55" spans="1:17" ht="30" customHeight="1">
      <c r="A55" s="25">
        <v>50</v>
      </c>
      <c r="B55" s="11">
        <v>5</v>
      </c>
      <c r="C55" s="185"/>
      <c r="D55" s="17" t="s">
        <v>1770</v>
      </c>
      <c r="E55" s="18" t="s">
        <v>1771</v>
      </c>
      <c r="F55" s="17" t="s">
        <v>1772</v>
      </c>
      <c r="G55" s="18" t="s">
        <v>1773</v>
      </c>
      <c r="H55" s="18" t="s">
        <v>129</v>
      </c>
      <c r="I55" s="17" t="s">
        <v>129</v>
      </c>
      <c r="J55" s="17" t="s">
        <v>129</v>
      </c>
      <c r="K55" s="18" t="s">
        <v>1774</v>
      </c>
      <c r="L55" s="64" t="s">
        <v>1775</v>
      </c>
      <c r="M55" s="17" t="s">
        <v>1779</v>
      </c>
      <c r="N55" s="17" t="s">
        <v>2206</v>
      </c>
      <c r="O55" s="88" t="s">
        <v>1776</v>
      </c>
      <c r="P55" s="23" t="s">
        <v>1777</v>
      </c>
      <c r="Q55" s="88" t="s">
        <v>2049</v>
      </c>
    </row>
    <row r="56" spans="1:17" ht="30" customHeight="1">
      <c r="A56" s="11">
        <v>51</v>
      </c>
      <c r="B56" s="11">
        <v>5</v>
      </c>
      <c r="C56" s="185"/>
      <c r="D56" s="17" t="s">
        <v>82</v>
      </c>
      <c r="E56" s="11" t="s">
        <v>97</v>
      </c>
      <c r="F56" s="17" t="s">
        <v>2272</v>
      </c>
      <c r="G56" s="11" t="s">
        <v>113</v>
      </c>
      <c r="H56" s="11" t="s">
        <v>130</v>
      </c>
      <c r="I56" s="17" t="s">
        <v>1557</v>
      </c>
      <c r="J56" s="17" t="s">
        <v>130</v>
      </c>
      <c r="K56" s="11">
        <v>332411053</v>
      </c>
      <c r="L56" s="91" t="s">
        <v>148</v>
      </c>
      <c r="M56" s="17" t="s">
        <v>1332</v>
      </c>
      <c r="N56" s="11" t="s">
        <v>536</v>
      </c>
      <c r="O56" s="88" t="s">
        <v>2050</v>
      </c>
      <c r="P56" s="35" t="s">
        <v>1705</v>
      </c>
      <c r="Q56" s="88" t="s">
        <v>2050</v>
      </c>
    </row>
    <row r="57" spans="1:17" s="3" customFormat="1" ht="40.5" customHeight="1">
      <c r="A57" s="11">
        <v>52</v>
      </c>
      <c r="B57" s="11">
        <v>5</v>
      </c>
      <c r="C57" s="185"/>
      <c r="D57" s="17" t="s">
        <v>894</v>
      </c>
      <c r="E57" s="17" t="s">
        <v>913</v>
      </c>
      <c r="F57" s="17" t="s">
        <v>1069</v>
      </c>
      <c r="G57" s="17" t="s">
        <v>1174</v>
      </c>
      <c r="H57" s="17" t="s">
        <v>919</v>
      </c>
      <c r="I57" s="17" t="s">
        <v>1556</v>
      </c>
      <c r="J57" s="17" t="s">
        <v>919</v>
      </c>
      <c r="K57" s="17" t="s">
        <v>1070</v>
      </c>
      <c r="L57" s="20" t="s">
        <v>1175</v>
      </c>
      <c r="M57" s="17" t="s">
        <v>1333</v>
      </c>
      <c r="N57" s="17" t="s">
        <v>1443</v>
      </c>
      <c r="O57" s="88" t="s">
        <v>971</v>
      </c>
      <c r="P57" s="10" t="s">
        <v>1706</v>
      </c>
      <c r="Q57" s="88" t="s">
        <v>971</v>
      </c>
    </row>
    <row r="58" spans="1:17" s="3" customFormat="1" ht="45.75" customHeight="1">
      <c r="A58" s="11">
        <v>53</v>
      </c>
      <c r="B58" s="11">
        <v>5</v>
      </c>
      <c r="C58" s="185"/>
      <c r="D58" s="17" t="s">
        <v>955</v>
      </c>
      <c r="E58" s="17" t="s">
        <v>914</v>
      </c>
      <c r="F58" s="17" t="s">
        <v>1055</v>
      </c>
      <c r="G58" s="17" t="s">
        <v>1056</v>
      </c>
      <c r="H58" s="17" t="s">
        <v>920</v>
      </c>
      <c r="I58" s="17" t="s">
        <v>117</v>
      </c>
      <c r="J58" s="17" t="s">
        <v>920</v>
      </c>
      <c r="K58" s="17" t="s">
        <v>1188</v>
      </c>
      <c r="L58" s="20" t="s">
        <v>1042</v>
      </c>
      <c r="M58" s="17" t="s">
        <v>1334</v>
      </c>
      <c r="N58" s="17" t="s">
        <v>1444</v>
      </c>
      <c r="O58" s="88" t="s">
        <v>972</v>
      </c>
      <c r="P58" s="35" t="s">
        <v>2173</v>
      </c>
      <c r="Q58" s="88" t="s">
        <v>972</v>
      </c>
    </row>
    <row r="59" spans="1:17" s="3" customFormat="1" ht="48" customHeight="1">
      <c r="A59" s="11">
        <v>54</v>
      </c>
      <c r="B59" s="11">
        <v>5</v>
      </c>
      <c r="C59" s="185"/>
      <c r="D59" s="17" t="s">
        <v>957</v>
      </c>
      <c r="E59" s="17" t="s">
        <v>915</v>
      </c>
      <c r="F59" s="17" t="s">
        <v>1176</v>
      </c>
      <c r="G59" s="17" t="s">
        <v>1177</v>
      </c>
      <c r="H59" s="17" t="s">
        <v>921</v>
      </c>
      <c r="I59" s="17" t="s">
        <v>1556</v>
      </c>
      <c r="J59" s="17" t="s">
        <v>921</v>
      </c>
      <c r="K59" s="17" t="s">
        <v>1178</v>
      </c>
      <c r="L59" s="60" t="s">
        <v>1763</v>
      </c>
      <c r="M59" s="17" t="s">
        <v>1335</v>
      </c>
      <c r="N59" s="17" t="s">
        <v>1445</v>
      </c>
      <c r="O59" s="88" t="s">
        <v>973</v>
      </c>
      <c r="P59" s="35" t="s">
        <v>1707</v>
      </c>
      <c r="Q59" s="88" t="s">
        <v>973</v>
      </c>
    </row>
    <row r="60" spans="1:17" s="3" customFormat="1" ht="30" customHeight="1">
      <c r="A60" s="25">
        <v>55</v>
      </c>
      <c r="B60" s="11">
        <v>5</v>
      </c>
      <c r="C60" s="185"/>
      <c r="D60" s="17" t="s">
        <v>895</v>
      </c>
      <c r="E60" s="17" t="s">
        <v>916</v>
      </c>
      <c r="F60" s="17" t="s">
        <v>2273</v>
      </c>
      <c r="G60" s="17" t="s">
        <v>1071</v>
      </c>
      <c r="H60" s="17" t="s">
        <v>922</v>
      </c>
      <c r="I60" s="17" t="s">
        <v>1556</v>
      </c>
      <c r="J60" s="17" t="s">
        <v>922</v>
      </c>
      <c r="K60" s="17" t="s">
        <v>1072</v>
      </c>
      <c r="L60" s="60" t="s">
        <v>1073</v>
      </c>
      <c r="M60" s="17" t="s">
        <v>1336</v>
      </c>
      <c r="N60" s="17" t="s">
        <v>1446</v>
      </c>
      <c r="O60" s="88" t="s">
        <v>2051</v>
      </c>
      <c r="P60" s="35" t="s">
        <v>2210</v>
      </c>
      <c r="Q60" s="88" t="s">
        <v>2051</v>
      </c>
    </row>
    <row r="61" spans="1:17" s="3" customFormat="1" ht="44.25" customHeight="1">
      <c r="A61" s="11">
        <v>56</v>
      </c>
      <c r="B61" s="11">
        <v>5</v>
      </c>
      <c r="C61" s="185"/>
      <c r="D61" s="17" t="s">
        <v>959</v>
      </c>
      <c r="E61" s="17" t="s">
        <v>917</v>
      </c>
      <c r="F61" s="17" t="s">
        <v>1074</v>
      </c>
      <c r="G61" s="17" t="s">
        <v>1179</v>
      </c>
      <c r="H61" s="17" t="s">
        <v>473</v>
      </c>
      <c r="I61" s="17" t="s">
        <v>473</v>
      </c>
      <c r="J61" s="17" t="s">
        <v>473</v>
      </c>
      <c r="K61" s="17">
        <v>64648962</v>
      </c>
      <c r="L61" s="60" t="s">
        <v>1075</v>
      </c>
      <c r="M61" s="17" t="s">
        <v>1337</v>
      </c>
      <c r="N61" s="17" t="s">
        <v>1447</v>
      </c>
      <c r="O61" s="88" t="s">
        <v>974</v>
      </c>
      <c r="P61" s="35" t="s">
        <v>1021</v>
      </c>
      <c r="Q61" s="88" t="s">
        <v>974</v>
      </c>
    </row>
    <row r="62" spans="1:17" s="3" customFormat="1" ht="48.75" customHeight="1">
      <c r="A62" s="11">
        <v>57</v>
      </c>
      <c r="B62" s="11">
        <v>5</v>
      </c>
      <c r="C62" s="185"/>
      <c r="D62" s="17" t="s">
        <v>960</v>
      </c>
      <c r="E62" s="17" t="s">
        <v>918</v>
      </c>
      <c r="F62" s="17" t="s">
        <v>1076</v>
      </c>
      <c r="G62" s="17" t="s">
        <v>1077</v>
      </c>
      <c r="H62" s="17" t="s">
        <v>923</v>
      </c>
      <c r="I62" s="17" t="s">
        <v>473</v>
      </c>
      <c r="J62" s="17" t="s">
        <v>923</v>
      </c>
      <c r="K62" s="17">
        <v>67086018</v>
      </c>
      <c r="L62" s="60" t="s">
        <v>1078</v>
      </c>
      <c r="M62" s="17" t="s">
        <v>1338</v>
      </c>
      <c r="N62" s="17" t="s">
        <v>1448</v>
      </c>
      <c r="O62" s="88" t="s">
        <v>975</v>
      </c>
      <c r="P62" s="35" t="s">
        <v>2174</v>
      </c>
      <c r="Q62" s="88" t="s">
        <v>975</v>
      </c>
    </row>
    <row r="63" spans="1:17" s="3" customFormat="1" ht="48.75" customHeight="1">
      <c r="A63" s="11">
        <v>58</v>
      </c>
      <c r="B63" s="11">
        <v>5</v>
      </c>
      <c r="C63" s="185"/>
      <c r="D63" s="36" t="s">
        <v>1104</v>
      </c>
      <c r="E63" s="36" t="s">
        <v>1106</v>
      </c>
      <c r="F63" s="36" t="s">
        <v>1180</v>
      </c>
      <c r="G63" s="36" t="s">
        <v>1181</v>
      </c>
      <c r="H63" s="36" t="s">
        <v>1108</v>
      </c>
      <c r="I63" s="36" t="s">
        <v>1554</v>
      </c>
      <c r="J63" s="36" t="s">
        <v>1108</v>
      </c>
      <c r="K63" s="36">
        <v>82707575</v>
      </c>
      <c r="L63" s="38" t="s">
        <v>1184</v>
      </c>
      <c r="M63" s="36" t="s">
        <v>1339</v>
      </c>
      <c r="N63" s="36" t="s">
        <v>1449</v>
      </c>
      <c r="O63" s="36" t="s">
        <v>1127</v>
      </c>
      <c r="P63" s="92" t="s">
        <v>2166</v>
      </c>
      <c r="Q63" s="36" t="s">
        <v>1127</v>
      </c>
    </row>
    <row r="64" spans="1:17" s="3" customFormat="1" ht="48.75" customHeight="1">
      <c r="A64" s="11">
        <v>59</v>
      </c>
      <c r="B64" s="11">
        <v>5</v>
      </c>
      <c r="C64" s="185"/>
      <c r="D64" s="17" t="s">
        <v>1105</v>
      </c>
      <c r="E64" s="17" t="s">
        <v>1107</v>
      </c>
      <c r="F64" s="17" t="s">
        <v>2274</v>
      </c>
      <c r="G64" s="17" t="s">
        <v>1182</v>
      </c>
      <c r="H64" s="17" t="s">
        <v>1109</v>
      </c>
      <c r="I64" s="17" t="s">
        <v>117</v>
      </c>
      <c r="J64" s="17" t="s">
        <v>1109</v>
      </c>
      <c r="K64" s="17">
        <v>95167313</v>
      </c>
      <c r="L64" s="20" t="s">
        <v>1183</v>
      </c>
      <c r="M64" s="17" t="s">
        <v>1340</v>
      </c>
      <c r="N64" s="17" t="s">
        <v>1450</v>
      </c>
      <c r="O64" s="17" t="s">
        <v>1126</v>
      </c>
      <c r="P64" s="35" t="s">
        <v>2202</v>
      </c>
      <c r="Q64" s="17" t="s">
        <v>1126</v>
      </c>
    </row>
    <row r="65" spans="1:17" s="3" customFormat="1" ht="48.75" customHeight="1">
      <c r="A65" s="25">
        <v>60</v>
      </c>
      <c r="B65" s="11">
        <v>5</v>
      </c>
      <c r="C65" s="185"/>
      <c r="D65" s="36" t="s">
        <v>1784</v>
      </c>
      <c r="E65" s="36" t="s">
        <v>1786</v>
      </c>
      <c r="F65" s="36" t="s">
        <v>1821</v>
      </c>
      <c r="G65" s="36" t="s">
        <v>1822</v>
      </c>
      <c r="H65" s="36" t="s">
        <v>1782</v>
      </c>
      <c r="I65" s="36" t="s">
        <v>116</v>
      </c>
      <c r="J65" s="36" t="s">
        <v>1782</v>
      </c>
      <c r="K65" s="36">
        <v>342509500</v>
      </c>
      <c r="L65" s="38" t="s">
        <v>1823</v>
      </c>
      <c r="M65" s="36" t="s">
        <v>1978</v>
      </c>
      <c r="N65" s="36" t="s">
        <v>1968</v>
      </c>
      <c r="O65" s="36" t="s">
        <v>1812</v>
      </c>
      <c r="P65" s="93" t="s">
        <v>1813</v>
      </c>
      <c r="Q65" s="36" t="s">
        <v>1812</v>
      </c>
    </row>
    <row r="66" spans="1:17" s="3" customFormat="1" ht="48.75" customHeight="1">
      <c r="A66" s="11">
        <v>61</v>
      </c>
      <c r="B66" s="11">
        <v>5</v>
      </c>
      <c r="C66" s="185"/>
      <c r="D66" s="36" t="s">
        <v>1785</v>
      </c>
      <c r="E66" s="36" t="s">
        <v>1787</v>
      </c>
      <c r="F66" s="36" t="s">
        <v>1808</v>
      </c>
      <c r="G66" s="36" t="s">
        <v>1809</v>
      </c>
      <c r="H66" s="36" t="s">
        <v>1783</v>
      </c>
      <c r="I66" s="36" t="s">
        <v>117</v>
      </c>
      <c r="J66" s="36" t="s">
        <v>1783</v>
      </c>
      <c r="K66" s="36">
        <v>972594497</v>
      </c>
      <c r="L66" s="38" t="s">
        <v>1810</v>
      </c>
      <c r="M66" s="36" t="s">
        <v>1531</v>
      </c>
      <c r="N66" s="36" t="s">
        <v>2205</v>
      </c>
      <c r="O66" s="36" t="s">
        <v>1811</v>
      </c>
      <c r="P66" s="92" t="s">
        <v>2203</v>
      </c>
      <c r="Q66" s="36" t="s">
        <v>1811</v>
      </c>
    </row>
    <row r="67" spans="1:17" s="3" customFormat="1" ht="48.75" customHeight="1">
      <c r="A67" s="24">
        <v>62</v>
      </c>
      <c r="B67" s="83">
        <v>5</v>
      </c>
      <c r="C67" s="186"/>
      <c r="D67" s="28" t="s">
        <v>1686</v>
      </c>
      <c r="E67" s="28" t="s">
        <v>1687</v>
      </c>
      <c r="F67" s="28" t="s">
        <v>1690</v>
      </c>
      <c r="G67" s="28" t="s">
        <v>1691</v>
      </c>
      <c r="H67" s="28" t="s">
        <v>1692</v>
      </c>
      <c r="I67" s="28" t="s">
        <v>1554</v>
      </c>
      <c r="J67" s="28" t="s">
        <v>1692</v>
      </c>
      <c r="K67" s="28" t="s">
        <v>1853</v>
      </c>
      <c r="L67" s="29" t="s">
        <v>1854</v>
      </c>
      <c r="M67" s="28" t="s">
        <v>2008</v>
      </c>
      <c r="N67" s="28" t="s">
        <v>1994</v>
      </c>
      <c r="O67" s="28" t="s">
        <v>1688</v>
      </c>
      <c r="P67" s="31" t="s">
        <v>1689</v>
      </c>
      <c r="Q67" s="28" t="s">
        <v>1688</v>
      </c>
    </row>
    <row r="68" spans="1:17" ht="68.25" customHeight="1">
      <c r="A68" s="12">
        <v>63</v>
      </c>
      <c r="B68" s="84">
        <v>6</v>
      </c>
      <c r="C68" s="185" t="s">
        <v>1540</v>
      </c>
      <c r="D68" s="46" t="s">
        <v>149</v>
      </c>
      <c r="E68" s="85" t="s">
        <v>151</v>
      </c>
      <c r="F68" s="46" t="s">
        <v>156</v>
      </c>
      <c r="G68" s="47" t="s">
        <v>162</v>
      </c>
      <c r="H68" s="47" t="s">
        <v>157</v>
      </c>
      <c r="I68" s="45" t="s">
        <v>1559</v>
      </c>
      <c r="J68" s="45" t="s">
        <v>1560</v>
      </c>
      <c r="K68" s="96" t="s">
        <v>165</v>
      </c>
      <c r="L68" s="47" t="s">
        <v>166</v>
      </c>
      <c r="M68" s="45" t="s">
        <v>1341</v>
      </c>
      <c r="N68" s="84" t="str">
        <f>HYPERLINK("https://www.facebook.com/opd.conveniocordillera","https://www.facebook.com/opd.conveniocordillera")</f>
        <v>https://www.facebook.com/opd.conveniocordillera</v>
      </c>
      <c r="O68" s="97" t="s">
        <v>2052</v>
      </c>
      <c r="P68" s="87" t="s">
        <v>522</v>
      </c>
      <c r="Q68" s="97" t="s">
        <v>2052</v>
      </c>
    </row>
    <row r="69" spans="1:17" ht="45" customHeight="1">
      <c r="A69" s="11">
        <v>64</v>
      </c>
      <c r="B69" s="11">
        <v>6</v>
      </c>
      <c r="C69" s="185"/>
      <c r="D69" s="98" t="s">
        <v>1198</v>
      </c>
      <c r="E69" s="22" t="s">
        <v>152</v>
      </c>
      <c r="F69" s="21" t="s">
        <v>2326</v>
      </c>
      <c r="G69" s="17" t="s">
        <v>163</v>
      </c>
      <c r="H69" s="17" t="s">
        <v>158</v>
      </c>
      <c r="I69" s="17" t="s">
        <v>1559</v>
      </c>
      <c r="J69" s="17" t="s">
        <v>158</v>
      </c>
      <c r="K69" s="17" t="s">
        <v>2327</v>
      </c>
      <c r="L69" s="17" t="s">
        <v>167</v>
      </c>
      <c r="M69" s="17" t="s">
        <v>1342</v>
      </c>
      <c r="N69" s="17" t="s">
        <v>535</v>
      </c>
      <c r="O69" s="99" t="s">
        <v>2124</v>
      </c>
      <c r="P69" s="35" t="s">
        <v>2168</v>
      </c>
      <c r="Q69" s="99" t="s">
        <v>2124</v>
      </c>
    </row>
    <row r="70" spans="1:17" ht="45" customHeight="1">
      <c r="A70" s="25">
        <v>65</v>
      </c>
      <c r="B70" s="11">
        <v>6</v>
      </c>
      <c r="C70" s="185"/>
      <c r="D70" s="21" t="s">
        <v>883</v>
      </c>
      <c r="E70" s="89" t="s">
        <v>153</v>
      </c>
      <c r="F70" s="21" t="s">
        <v>1197</v>
      </c>
      <c r="G70" s="17" t="s">
        <v>164</v>
      </c>
      <c r="H70" s="17" t="s">
        <v>159</v>
      </c>
      <c r="I70" s="17" t="s">
        <v>1559</v>
      </c>
      <c r="J70" s="17" t="s">
        <v>1561</v>
      </c>
      <c r="K70" s="17" t="s">
        <v>2359</v>
      </c>
      <c r="L70" s="17" t="s">
        <v>1667</v>
      </c>
      <c r="M70" s="17" t="s">
        <v>1343</v>
      </c>
      <c r="N70" s="17" t="str">
        <f>HYPERLINK("https://www.facebook.com/opdcosta.pichilemu","https://www.facebook.com/opdcosta.pichilemu")</f>
        <v>https://www.facebook.com/opdcosta.pichilemu</v>
      </c>
      <c r="O70" s="99" t="s">
        <v>2053</v>
      </c>
      <c r="P70" s="35" t="s">
        <v>2221</v>
      </c>
      <c r="Q70" s="99" t="s">
        <v>2053</v>
      </c>
    </row>
    <row r="71" spans="1:17" ht="43.5" customHeight="1">
      <c r="A71" s="11">
        <v>66</v>
      </c>
      <c r="B71" s="11">
        <v>6</v>
      </c>
      <c r="C71" s="185"/>
      <c r="D71" s="21" t="s">
        <v>884</v>
      </c>
      <c r="E71" s="98" t="s">
        <v>154</v>
      </c>
      <c r="F71" s="21" t="s">
        <v>1194</v>
      </c>
      <c r="G71" s="100" t="s">
        <v>1676</v>
      </c>
      <c r="H71" s="17" t="s">
        <v>160</v>
      </c>
      <c r="I71" s="17" t="s">
        <v>1562</v>
      </c>
      <c r="J71" s="17" t="s">
        <v>1563</v>
      </c>
      <c r="K71" s="17" t="s">
        <v>2362</v>
      </c>
      <c r="L71" s="17" t="s">
        <v>168</v>
      </c>
      <c r="M71" s="17" t="s">
        <v>1344</v>
      </c>
      <c r="N71" s="17" t="str">
        <f>HYPERLINK("https://www.facebook.com/opd.sembrandoderechos?","https://www.facebook.com/opd.sembrandoderechos?")</f>
        <v>https://www.facebook.com/opd.sembrandoderechos?</v>
      </c>
      <c r="O71" s="99" t="s">
        <v>2054</v>
      </c>
      <c r="P71" s="20" t="s">
        <v>2175</v>
      </c>
      <c r="Q71" s="99" t="s">
        <v>2054</v>
      </c>
    </row>
    <row r="72" spans="1:17" ht="45" customHeight="1">
      <c r="A72" s="11">
        <v>67</v>
      </c>
      <c r="B72" s="11">
        <v>6</v>
      </c>
      <c r="C72" s="185"/>
      <c r="D72" s="21" t="s">
        <v>150</v>
      </c>
      <c r="E72" s="22" t="s">
        <v>155</v>
      </c>
      <c r="F72" s="21" t="s">
        <v>2372</v>
      </c>
      <c r="G72" s="18" t="s">
        <v>1192</v>
      </c>
      <c r="H72" s="18" t="s">
        <v>161</v>
      </c>
      <c r="I72" s="17" t="s">
        <v>1562</v>
      </c>
      <c r="J72" s="17" t="s">
        <v>161</v>
      </c>
      <c r="K72" s="22" t="s">
        <v>2373</v>
      </c>
      <c r="L72" s="64" t="s">
        <v>1193</v>
      </c>
      <c r="M72" s="17" t="s">
        <v>1345</v>
      </c>
      <c r="N72" s="11" t="str">
        <f>HYPERLINK("https://www.facebook.com/opd.colchagua","https://www.facebook.com/opd.colchagua")</f>
        <v>https://www.facebook.com/opd.colchagua</v>
      </c>
      <c r="O72" s="99" t="s">
        <v>2125</v>
      </c>
      <c r="P72" s="20" t="s">
        <v>1708</v>
      </c>
      <c r="Q72" s="99" t="s">
        <v>2125</v>
      </c>
    </row>
    <row r="73" spans="1:17" s="3" customFormat="1" ht="45" customHeight="1">
      <c r="A73" s="11">
        <v>68</v>
      </c>
      <c r="B73" s="11">
        <v>6</v>
      </c>
      <c r="C73" s="185"/>
      <c r="D73" s="21" t="s">
        <v>961</v>
      </c>
      <c r="E73" s="21" t="s">
        <v>924</v>
      </c>
      <c r="F73" s="21" t="s">
        <v>2357</v>
      </c>
      <c r="G73" s="17" t="s">
        <v>1195</v>
      </c>
      <c r="H73" s="35" t="s">
        <v>927</v>
      </c>
      <c r="I73" s="35" t="s">
        <v>1559</v>
      </c>
      <c r="J73" s="62" t="s">
        <v>1564</v>
      </c>
      <c r="K73" s="21" t="s">
        <v>2358</v>
      </c>
      <c r="L73" s="20" t="s">
        <v>1196</v>
      </c>
      <c r="M73" s="17" t="s">
        <v>1346</v>
      </c>
      <c r="N73" s="17" t="s">
        <v>1451</v>
      </c>
      <c r="O73" s="99" t="s">
        <v>976</v>
      </c>
      <c r="P73" s="20" t="s">
        <v>1709</v>
      </c>
      <c r="Q73" s="99" t="s">
        <v>976</v>
      </c>
    </row>
    <row r="74" spans="1:17" s="3" customFormat="1" ht="45" customHeight="1">
      <c r="A74" s="11">
        <v>69</v>
      </c>
      <c r="B74" s="11">
        <v>6</v>
      </c>
      <c r="C74" s="185"/>
      <c r="D74" s="21" t="s">
        <v>1050</v>
      </c>
      <c r="E74" s="21" t="s">
        <v>925</v>
      </c>
      <c r="F74" s="21" t="s">
        <v>2347</v>
      </c>
      <c r="G74" s="17" t="s">
        <v>1051</v>
      </c>
      <c r="H74" s="101" t="s">
        <v>926</v>
      </c>
      <c r="I74" s="62" t="s">
        <v>1559</v>
      </c>
      <c r="J74" s="62" t="s">
        <v>926</v>
      </c>
      <c r="K74" s="21" t="s">
        <v>2348</v>
      </c>
      <c r="L74" s="20" t="s">
        <v>1052</v>
      </c>
      <c r="M74" s="17" t="s">
        <v>1778</v>
      </c>
      <c r="N74" s="17" t="s">
        <v>1452</v>
      </c>
      <c r="O74" s="99" t="s">
        <v>977</v>
      </c>
      <c r="P74" s="20" t="s">
        <v>989</v>
      </c>
      <c r="Q74" s="99" t="s">
        <v>977</v>
      </c>
    </row>
    <row r="75" spans="1:17" s="3" customFormat="1" ht="45" customHeight="1">
      <c r="A75" s="25">
        <v>70</v>
      </c>
      <c r="B75" s="11">
        <v>6</v>
      </c>
      <c r="C75" s="185"/>
      <c r="D75" s="21" t="s">
        <v>1009</v>
      </c>
      <c r="E75" s="21" t="s">
        <v>1010</v>
      </c>
      <c r="F75" s="21" t="s">
        <v>2397</v>
      </c>
      <c r="G75" s="17" t="s">
        <v>1011</v>
      </c>
      <c r="H75" s="101" t="s">
        <v>1012</v>
      </c>
      <c r="I75" s="62" t="s">
        <v>1559</v>
      </c>
      <c r="J75" s="62" t="s">
        <v>1012</v>
      </c>
      <c r="K75" s="21" t="s">
        <v>2005</v>
      </c>
      <c r="L75" s="20" t="s">
        <v>1668</v>
      </c>
      <c r="M75" s="17" t="s">
        <v>1674</v>
      </c>
      <c r="N75" s="20" t="s">
        <v>2204</v>
      </c>
      <c r="O75" s="99" t="s">
        <v>1013</v>
      </c>
      <c r="P75" s="20" t="s">
        <v>1014</v>
      </c>
      <c r="Q75" s="99" t="s">
        <v>1015</v>
      </c>
    </row>
    <row r="76" spans="1:17" s="3" customFormat="1" ht="45" customHeight="1">
      <c r="A76" s="11">
        <v>71</v>
      </c>
      <c r="B76" s="11">
        <v>6</v>
      </c>
      <c r="C76" s="185"/>
      <c r="D76" s="21" t="s">
        <v>999</v>
      </c>
      <c r="E76" s="21" t="s">
        <v>1000</v>
      </c>
      <c r="F76" s="21" t="s">
        <v>1001</v>
      </c>
      <c r="G76" s="17" t="s">
        <v>1002</v>
      </c>
      <c r="H76" s="101" t="s">
        <v>1003</v>
      </c>
      <c r="I76" s="62" t="s">
        <v>1559</v>
      </c>
      <c r="J76" s="62" t="s">
        <v>1003</v>
      </c>
      <c r="K76" s="21">
        <v>97725267</v>
      </c>
      <c r="L76" s="20" t="s">
        <v>1191</v>
      </c>
      <c r="M76" s="17" t="s">
        <v>1347</v>
      </c>
      <c r="N76" s="17" t="s">
        <v>1453</v>
      </c>
      <c r="O76" s="99" t="s">
        <v>1004</v>
      </c>
      <c r="P76" s="20" t="s">
        <v>2169</v>
      </c>
      <c r="Q76" s="99" t="s">
        <v>1004</v>
      </c>
    </row>
    <row r="77" spans="1:17" s="3" customFormat="1" ht="45" customHeight="1">
      <c r="A77" s="11">
        <v>72</v>
      </c>
      <c r="B77" s="11">
        <v>6</v>
      </c>
      <c r="C77" s="185"/>
      <c r="D77" s="21" t="s">
        <v>1281</v>
      </c>
      <c r="E77" s="21" t="s">
        <v>1286</v>
      </c>
      <c r="F77" s="21" t="s">
        <v>2389</v>
      </c>
      <c r="G77" s="17" t="s">
        <v>2390</v>
      </c>
      <c r="H77" s="62" t="s">
        <v>1300</v>
      </c>
      <c r="I77" s="62" t="s">
        <v>1559</v>
      </c>
      <c r="J77" s="62" t="s">
        <v>1300</v>
      </c>
      <c r="K77" s="21" t="s">
        <v>2391</v>
      </c>
      <c r="L77" s="20" t="s">
        <v>1669</v>
      </c>
      <c r="M77" s="17" t="s">
        <v>1670</v>
      </c>
      <c r="N77" s="17" t="s">
        <v>1673</v>
      </c>
      <c r="O77" s="99" t="s">
        <v>1289</v>
      </c>
      <c r="P77" s="94" t="s">
        <v>1518</v>
      </c>
      <c r="Q77" s="99" t="s">
        <v>1289</v>
      </c>
    </row>
    <row r="78" spans="1:17" s="3" customFormat="1" ht="45" customHeight="1">
      <c r="A78" s="11">
        <v>73</v>
      </c>
      <c r="B78" s="24">
        <v>6</v>
      </c>
      <c r="C78" s="185"/>
      <c r="D78" s="37" t="s">
        <v>1788</v>
      </c>
      <c r="E78" s="37" t="s">
        <v>1789</v>
      </c>
      <c r="F78" s="37" t="s">
        <v>1855</v>
      </c>
      <c r="G78" s="36" t="s">
        <v>1842</v>
      </c>
      <c r="H78" s="94" t="s">
        <v>1791</v>
      </c>
      <c r="I78" s="94" t="s">
        <v>1559</v>
      </c>
      <c r="J78" s="94" t="s">
        <v>1791</v>
      </c>
      <c r="K78" s="37" t="s">
        <v>1856</v>
      </c>
      <c r="L78" s="38" t="s">
        <v>1857</v>
      </c>
      <c r="M78" s="36" t="s">
        <v>1931</v>
      </c>
      <c r="N78" s="36" t="s">
        <v>1846</v>
      </c>
      <c r="O78" s="102" t="s">
        <v>2126</v>
      </c>
      <c r="P78" s="38" t="s">
        <v>2219</v>
      </c>
      <c r="Q78" s="102" t="s">
        <v>2126</v>
      </c>
    </row>
    <row r="79" spans="1:17" s="3" customFormat="1" ht="45" customHeight="1">
      <c r="A79" s="11">
        <v>74</v>
      </c>
      <c r="B79" s="24">
        <v>6</v>
      </c>
      <c r="C79" s="185"/>
      <c r="D79" s="37" t="s">
        <v>1843</v>
      </c>
      <c r="E79" s="37" t="s">
        <v>1790</v>
      </c>
      <c r="F79" s="37" t="s">
        <v>2398</v>
      </c>
      <c r="G79" s="36" t="s">
        <v>1844</v>
      </c>
      <c r="H79" s="94" t="s">
        <v>1792</v>
      </c>
      <c r="I79" s="94" t="s">
        <v>1562</v>
      </c>
      <c r="J79" s="94" t="s">
        <v>1792</v>
      </c>
      <c r="K79" s="37" t="s">
        <v>1909</v>
      </c>
      <c r="L79" s="38" t="s">
        <v>1910</v>
      </c>
      <c r="M79" s="36" t="s">
        <v>1979</v>
      </c>
      <c r="N79" s="36" t="s">
        <v>1970</v>
      </c>
      <c r="O79" s="102" t="s">
        <v>1815</v>
      </c>
      <c r="P79" s="38" t="s">
        <v>2222</v>
      </c>
      <c r="Q79" s="102" t="s">
        <v>1815</v>
      </c>
    </row>
    <row r="80" spans="1:17" s="3" customFormat="1" ht="45" customHeight="1">
      <c r="A80" s="24">
        <v>75</v>
      </c>
      <c r="B80" s="25">
        <v>6</v>
      </c>
      <c r="C80" s="186"/>
      <c r="D80" s="26" t="s">
        <v>1059</v>
      </c>
      <c r="E80" s="26" t="s">
        <v>1057</v>
      </c>
      <c r="F80" s="26" t="s">
        <v>2336</v>
      </c>
      <c r="G80" s="28" t="s">
        <v>1675</v>
      </c>
      <c r="H80" s="103" t="s">
        <v>1058</v>
      </c>
      <c r="I80" s="95" t="s">
        <v>1562</v>
      </c>
      <c r="J80" s="95" t="s">
        <v>1565</v>
      </c>
      <c r="K80" s="26" t="s">
        <v>1060</v>
      </c>
      <c r="L80" s="29" t="s">
        <v>1061</v>
      </c>
      <c r="M80" s="28" t="s">
        <v>1671</v>
      </c>
      <c r="N80" s="28" t="s">
        <v>1672</v>
      </c>
      <c r="O80" s="104" t="s">
        <v>1062</v>
      </c>
      <c r="P80" s="29" t="s">
        <v>2223</v>
      </c>
      <c r="Q80" s="104" t="s">
        <v>1062</v>
      </c>
    </row>
    <row r="81" spans="1:17" ht="32.25" customHeight="1">
      <c r="A81" s="12">
        <v>76</v>
      </c>
      <c r="B81" s="12">
        <v>7</v>
      </c>
      <c r="C81" s="184" t="s">
        <v>671</v>
      </c>
      <c r="D81" s="32" t="s">
        <v>169</v>
      </c>
      <c r="E81" s="41" t="s">
        <v>177</v>
      </c>
      <c r="F81" s="32" t="s">
        <v>1658</v>
      </c>
      <c r="G81" s="41" t="s">
        <v>1199</v>
      </c>
      <c r="H81" s="41" t="s">
        <v>190</v>
      </c>
      <c r="I81" s="32" t="s">
        <v>192</v>
      </c>
      <c r="J81" s="32" t="s">
        <v>190</v>
      </c>
      <c r="K81" s="41" t="s">
        <v>1201</v>
      </c>
      <c r="L81" s="42" t="s">
        <v>1200</v>
      </c>
      <c r="M81" s="45" t="s">
        <v>1348</v>
      </c>
      <c r="N81" s="12" t="str">
        <f>HYPERLINK("https://www.facebook.com/opd.sanclemente","https://www.facebook.com/opd.sanclemente")</f>
        <v>https://www.facebook.com/opd.sanclemente</v>
      </c>
      <c r="O81" s="105" t="s">
        <v>2127</v>
      </c>
      <c r="P81" s="106" t="s">
        <v>554</v>
      </c>
      <c r="Q81" s="105" t="s">
        <v>2127</v>
      </c>
    </row>
    <row r="82" spans="1:17" ht="30" customHeight="1">
      <c r="A82" s="11">
        <v>77</v>
      </c>
      <c r="B82" s="11">
        <v>7</v>
      </c>
      <c r="C82" s="185"/>
      <c r="D82" s="21" t="s">
        <v>170</v>
      </c>
      <c r="E82" s="22" t="s">
        <v>178</v>
      </c>
      <c r="F82" s="17" t="s">
        <v>185</v>
      </c>
      <c r="G82" s="18" t="s">
        <v>186</v>
      </c>
      <c r="H82" s="18" t="s">
        <v>191</v>
      </c>
      <c r="I82" s="17" t="s">
        <v>191</v>
      </c>
      <c r="J82" s="17" t="s">
        <v>191</v>
      </c>
      <c r="K82" s="18" t="s">
        <v>198</v>
      </c>
      <c r="L82" s="18" t="s">
        <v>199</v>
      </c>
      <c r="M82" s="17" t="s">
        <v>1528</v>
      </c>
      <c r="N82" s="75" t="s">
        <v>1031</v>
      </c>
      <c r="O82" s="107" t="s">
        <v>2055</v>
      </c>
      <c r="P82" s="35" t="s">
        <v>556</v>
      </c>
      <c r="Q82" s="107" t="s">
        <v>2055</v>
      </c>
    </row>
    <row r="83" spans="1:17" ht="30" customHeight="1">
      <c r="A83" s="11">
        <v>78</v>
      </c>
      <c r="B83" s="11">
        <v>7</v>
      </c>
      <c r="C83" s="185"/>
      <c r="D83" s="21" t="s">
        <v>171</v>
      </c>
      <c r="E83" s="22" t="s">
        <v>179</v>
      </c>
      <c r="F83" s="21" t="s">
        <v>2424</v>
      </c>
      <c r="G83" s="18" t="s">
        <v>187</v>
      </c>
      <c r="H83" s="18" t="s">
        <v>192</v>
      </c>
      <c r="I83" s="17" t="s">
        <v>192</v>
      </c>
      <c r="J83" s="17" t="s">
        <v>192</v>
      </c>
      <c r="K83" s="90" t="s">
        <v>2425</v>
      </c>
      <c r="L83" s="18" t="s">
        <v>200</v>
      </c>
      <c r="M83" s="17" t="s">
        <v>1349</v>
      </c>
      <c r="N83" s="11" t="s">
        <v>1032</v>
      </c>
      <c r="O83" s="108" t="s">
        <v>2128</v>
      </c>
      <c r="P83" s="35" t="s">
        <v>553</v>
      </c>
      <c r="Q83" s="108" t="s">
        <v>2128</v>
      </c>
    </row>
    <row r="84" spans="1:17" ht="72" customHeight="1">
      <c r="A84" s="11">
        <v>79</v>
      </c>
      <c r="B84" s="11">
        <v>7</v>
      </c>
      <c r="C84" s="185"/>
      <c r="D84" s="21" t="s">
        <v>172</v>
      </c>
      <c r="E84" s="89" t="s">
        <v>180</v>
      </c>
      <c r="F84" s="21" t="s">
        <v>2426</v>
      </c>
      <c r="G84" s="18" t="s">
        <v>2427</v>
      </c>
      <c r="H84" s="18" t="s">
        <v>193</v>
      </c>
      <c r="I84" s="17" t="s">
        <v>197</v>
      </c>
      <c r="J84" s="17" t="s">
        <v>1566</v>
      </c>
      <c r="K84" s="18" t="s">
        <v>2428</v>
      </c>
      <c r="L84" s="64" t="s">
        <v>201</v>
      </c>
      <c r="M84" s="17" t="s">
        <v>1350</v>
      </c>
      <c r="N84" s="11" t="str">
        <f>HYPERLINK("https://www.facebook.com/opd.sanjaviervillaalegre","https://www.facebook.com/opd.sanjaviervillaalegre")</f>
        <v>https://www.facebook.com/opd.sanjaviervillaalegre</v>
      </c>
      <c r="O84" s="107" t="s">
        <v>2129</v>
      </c>
      <c r="P84" s="35" t="s">
        <v>1710</v>
      </c>
      <c r="Q84" s="107" t="s">
        <v>2129</v>
      </c>
    </row>
    <row r="85" spans="1:17" ht="40.5" customHeight="1">
      <c r="A85" s="25">
        <v>80</v>
      </c>
      <c r="B85" s="11">
        <v>7</v>
      </c>
      <c r="C85" s="185"/>
      <c r="D85" s="98" t="s">
        <v>173</v>
      </c>
      <c r="E85" s="22" t="s">
        <v>181</v>
      </c>
      <c r="F85" s="21" t="s">
        <v>2392</v>
      </c>
      <c r="G85" s="18" t="s">
        <v>1202</v>
      </c>
      <c r="H85" s="18" t="s">
        <v>194</v>
      </c>
      <c r="I85" s="17" t="s">
        <v>197</v>
      </c>
      <c r="J85" s="17" t="s">
        <v>1567</v>
      </c>
      <c r="K85" s="18" t="s">
        <v>2393</v>
      </c>
      <c r="L85" s="18" t="s">
        <v>2394</v>
      </c>
      <c r="M85" s="20" t="s">
        <v>1403</v>
      </c>
      <c r="N85" s="11" t="str">
        <f>HYPERLINK("https://www.facebook.com/opd.parral","https://www.facebook.com/opd.parral")</f>
        <v>https://www.facebook.com/opd.parral</v>
      </c>
      <c r="O85" s="107" t="s">
        <v>2056</v>
      </c>
      <c r="P85" s="35" t="s">
        <v>555</v>
      </c>
      <c r="Q85" s="107" t="s">
        <v>2056</v>
      </c>
    </row>
    <row r="86" spans="1:17" ht="42" customHeight="1">
      <c r="A86" s="11">
        <v>81</v>
      </c>
      <c r="B86" s="11">
        <v>7</v>
      </c>
      <c r="C86" s="185"/>
      <c r="D86" s="21" t="s">
        <v>174</v>
      </c>
      <c r="E86" s="22" t="s">
        <v>182</v>
      </c>
      <c r="F86" s="21" t="s">
        <v>2276</v>
      </c>
      <c r="G86" s="18" t="s">
        <v>1203</v>
      </c>
      <c r="H86" s="18" t="s">
        <v>195</v>
      </c>
      <c r="I86" s="17" t="s">
        <v>195</v>
      </c>
      <c r="J86" s="17" t="s">
        <v>195</v>
      </c>
      <c r="K86" s="89" t="s">
        <v>2416</v>
      </c>
      <c r="L86" s="18" t="s">
        <v>202</v>
      </c>
      <c r="M86" s="17" t="s">
        <v>1302</v>
      </c>
      <c r="N86" s="11" t="str">
        <f>HYPERLINK("https://www.facebook.com/opd.curico.7","https://www.facebook.com/opd.curico.7")</f>
        <v>https://www.facebook.com/opd.curico.7</v>
      </c>
      <c r="O86" s="107" t="s">
        <v>2057</v>
      </c>
      <c r="P86" s="35" t="s">
        <v>552</v>
      </c>
      <c r="Q86" s="107" t="s">
        <v>2057</v>
      </c>
    </row>
    <row r="87" spans="1:17" ht="45.75" customHeight="1">
      <c r="A87" s="11">
        <v>82</v>
      </c>
      <c r="B87" s="11">
        <v>7</v>
      </c>
      <c r="C87" s="185"/>
      <c r="D87" s="21" t="s">
        <v>175</v>
      </c>
      <c r="E87" s="89" t="s">
        <v>183</v>
      </c>
      <c r="F87" s="21" t="s">
        <v>2277</v>
      </c>
      <c r="G87" s="18" t="s">
        <v>188</v>
      </c>
      <c r="H87" s="18" t="s">
        <v>196</v>
      </c>
      <c r="I87" s="17" t="s">
        <v>192</v>
      </c>
      <c r="J87" s="17" t="s">
        <v>196</v>
      </c>
      <c r="K87" s="90" t="s">
        <v>2442</v>
      </c>
      <c r="L87" s="90" t="s">
        <v>203</v>
      </c>
      <c r="M87" s="17" t="s">
        <v>1829</v>
      </c>
      <c r="N87" s="11" t="str">
        <f>HYPERLINK("https://www.facebook.com/opd.constitucionempedrado","https://www.facebook.com/opd.constitucionempedrado")</f>
        <v>https://www.facebook.com/opd.constitucionempedrado</v>
      </c>
      <c r="O87" s="107" t="s">
        <v>2058</v>
      </c>
      <c r="P87" s="35" t="s">
        <v>2176</v>
      </c>
      <c r="Q87" s="107" t="s">
        <v>2058</v>
      </c>
    </row>
    <row r="88" spans="1:17" ht="31.5" customHeight="1">
      <c r="A88" s="11">
        <v>83</v>
      </c>
      <c r="B88" s="11">
        <v>7</v>
      </c>
      <c r="C88" s="185"/>
      <c r="D88" s="21" t="s">
        <v>176</v>
      </c>
      <c r="E88" s="22" t="s">
        <v>184</v>
      </c>
      <c r="F88" s="17" t="s">
        <v>2417</v>
      </c>
      <c r="G88" s="17" t="s">
        <v>189</v>
      </c>
      <c r="H88" s="17" t="s">
        <v>197</v>
      </c>
      <c r="I88" s="17" t="s">
        <v>197</v>
      </c>
      <c r="J88" s="17" t="s">
        <v>197</v>
      </c>
      <c r="K88" s="17" t="s">
        <v>2418</v>
      </c>
      <c r="L88" s="17" t="s">
        <v>204</v>
      </c>
      <c r="M88" s="17" t="s">
        <v>1402</v>
      </c>
      <c r="N88" s="17" t="s">
        <v>790</v>
      </c>
      <c r="O88" s="107" t="s">
        <v>2059</v>
      </c>
      <c r="P88" s="36" t="s">
        <v>2215</v>
      </c>
      <c r="Q88" s="107" t="s">
        <v>2059</v>
      </c>
    </row>
    <row r="89" spans="1:17" s="3" customFormat="1" ht="78" customHeight="1">
      <c r="A89" s="11">
        <v>84</v>
      </c>
      <c r="B89" s="11">
        <v>7</v>
      </c>
      <c r="C89" s="185"/>
      <c r="D89" s="21" t="s">
        <v>834</v>
      </c>
      <c r="E89" s="21" t="s">
        <v>673</v>
      </c>
      <c r="F89" s="17" t="s">
        <v>2278</v>
      </c>
      <c r="G89" s="17" t="s">
        <v>2430</v>
      </c>
      <c r="H89" s="18" t="s">
        <v>676</v>
      </c>
      <c r="I89" s="17" t="s">
        <v>192</v>
      </c>
      <c r="J89" s="17" t="s">
        <v>1568</v>
      </c>
      <c r="K89" s="17" t="s">
        <v>2431</v>
      </c>
      <c r="L89" s="17" t="s">
        <v>2432</v>
      </c>
      <c r="M89" s="17" t="s">
        <v>1511</v>
      </c>
      <c r="N89" s="17" t="s">
        <v>1454</v>
      </c>
      <c r="O89" s="107" t="s">
        <v>677</v>
      </c>
      <c r="P89" s="35" t="s">
        <v>2177</v>
      </c>
      <c r="Q89" s="107" t="s">
        <v>677</v>
      </c>
    </row>
    <row r="90" spans="1:17" s="3" customFormat="1" ht="31.5" customHeight="1">
      <c r="A90" s="25">
        <v>85</v>
      </c>
      <c r="B90" s="11">
        <v>7</v>
      </c>
      <c r="C90" s="185"/>
      <c r="D90" s="21" t="s">
        <v>672</v>
      </c>
      <c r="E90" s="21" t="s">
        <v>674</v>
      </c>
      <c r="F90" s="17" t="s">
        <v>791</v>
      </c>
      <c r="G90" s="17" t="s">
        <v>2433</v>
      </c>
      <c r="H90" s="18" t="s">
        <v>675</v>
      </c>
      <c r="I90" s="17" t="s">
        <v>195</v>
      </c>
      <c r="J90" s="17" t="s">
        <v>675</v>
      </c>
      <c r="K90" s="17" t="s">
        <v>2434</v>
      </c>
      <c r="L90" s="17" t="s">
        <v>792</v>
      </c>
      <c r="M90" s="17" t="s">
        <v>1513</v>
      </c>
      <c r="N90" s="17" t="s">
        <v>1455</v>
      </c>
      <c r="O90" s="107" t="s">
        <v>678</v>
      </c>
      <c r="P90" s="35" t="s">
        <v>1711</v>
      </c>
      <c r="Q90" s="107" t="s">
        <v>678</v>
      </c>
    </row>
    <row r="91" spans="1:17" s="3" customFormat="1" ht="45" customHeight="1">
      <c r="A91" s="11">
        <v>86</v>
      </c>
      <c r="B91" s="11">
        <v>7</v>
      </c>
      <c r="C91" s="185"/>
      <c r="D91" s="21" t="s">
        <v>995</v>
      </c>
      <c r="E91" s="21" t="s">
        <v>996</v>
      </c>
      <c r="F91" s="17" t="s">
        <v>2435</v>
      </c>
      <c r="G91" s="17" t="s">
        <v>2436</v>
      </c>
      <c r="H91" s="18" t="s">
        <v>997</v>
      </c>
      <c r="I91" s="17" t="s">
        <v>195</v>
      </c>
      <c r="J91" s="17" t="s">
        <v>1569</v>
      </c>
      <c r="K91" s="17" t="s">
        <v>2437</v>
      </c>
      <c r="L91" s="20" t="s">
        <v>2438</v>
      </c>
      <c r="M91" s="17" t="s">
        <v>1863</v>
      </c>
      <c r="N91" s="17" t="s">
        <v>1456</v>
      </c>
      <c r="O91" s="107" t="s">
        <v>998</v>
      </c>
      <c r="P91" s="10" t="s">
        <v>2214</v>
      </c>
      <c r="Q91" s="107" t="s">
        <v>998</v>
      </c>
    </row>
    <row r="92" spans="1:17" s="3" customFormat="1" ht="31.5" customHeight="1">
      <c r="A92" s="11">
        <v>87</v>
      </c>
      <c r="B92" s="11">
        <v>7</v>
      </c>
      <c r="C92" s="185"/>
      <c r="D92" s="21" t="s">
        <v>1005</v>
      </c>
      <c r="E92" s="21" t="s">
        <v>1006</v>
      </c>
      <c r="F92" s="17" t="s">
        <v>2279</v>
      </c>
      <c r="G92" s="17" t="s">
        <v>2464</v>
      </c>
      <c r="H92" s="18" t="s">
        <v>1007</v>
      </c>
      <c r="I92" s="17" t="s">
        <v>191</v>
      </c>
      <c r="J92" s="17" t="s">
        <v>1570</v>
      </c>
      <c r="K92" s="18" t="s">
        <v>2419</v>
      </c>
      <c r="L92" s="64" t="s">
        <v>2420</v>
      </c>
      <c r="M92" s="17" t="s">
        <v>1865</v>
      </c>
      <c r="N92" s="17" t="s">
        <v>1457</v>
      </c>
      <c r="O92" s="109" t="s">
        <v>1008</v>
      </c>
      <c r="P92" s="23" t="s">
        <v>2178</v>
      </c>
      <c r="Q92" s="109" t="s">
        <v>1008</v>
      </c>
    </row>
    <row r="93" spans="1:17" s="3" customFormat="1" ht="39.75" customHeight="1">
      <c r="A93" s="11">
        <v>88</v>
      </c>
      <c r="B93" s="11">
        <v>7</v>
      </c>
      <c r="C93" s="185"/>
      <c r="D93" s="21" t="s">
        <v>991</v>
      </c>
      <c r="E93" s="21" t="s">
        <v>992</v>
      </c>
      <c r="F93" s="17" t="s">
        <v>2421</v>
      </c>
      <c r="G93" s="17" t="s">
        <v>2422</v>
      </c>
      <c r="H93" s="18" t="s">
        <v>993</v>
      </c>
      <c r="I93" s="17" t="s">
        <v>192</v>
      </c>
      <c r="J93" s="17" t="s">
        <v>993</v>
      </c>
      <c r="K93" s="17">
        <v>984007490</v>
      </c>
      <c r="L93" s="20" t="s">
        <v>2423</v>
      </c>
      <c r="M93" s="17" t="s">
        <v>1932</v>
      </c>
      <c r="N93" s="17" t="s">
        <v>1971</v>
      </c>
      <c r="O93" s="107" t="s">
        <v>994</v>
      </c>
      <c r="P93" s="20" t="s">
        <v>2210</v>
      </c>
      <c r="Q93" s="107" t="s">
        <v>994</v>
      </c>
    </row>
    <row r="94" spans="1:17" s="3" customFormat="1" ht="31.5" customHeight="1">
      <c r="A94" s="11">
        <v>89</v>
      </c>
      <c r="B94" s="24">
        <v>7</v>
      </c>
      <c r="C94" s="185"/>
      <c r="D94" s="37" t="s">
        <v>1793</v>
      </c>
      <c r="E94" s="37" t="s">
        <v>1794</v>
      </c>
      <c r="F94" s="36" t="s">
        <v>1858</v>
      </c>
      <c r="G94" s="36" t="s">
        <v>1859</v>
      </c>
      <c r="H94" s="110" t="s">
        <v>1795</v>
      </c>
      <c r="I94" s="36" t="s">
        <v>195</v>
      </c>
      <c r="J94" s="36" t="s">
        <v>1795</v>
      </c>
      <c r="K94" s="36" t="s">
        <v>2429</v>
      </c>
      <c r="L94" s="38" t="s">
        <v>1860</v>
      </c>
      <c r="M94" s="36" t="s">
        <v>1957</v>
      </c>
      <c r="N94" s="36" t="s">
        <v>1972</v>
      </c>
      <c r="O94" s="111" t="s">
        <v>1816</v>
      </c>
      <c r="P94" s="94" t="s">
        <v>2210</v>
      </c>
      <c r="Q94" s="111" t="s">
        <v>1816</v>
      </c>
    </row>
    <row r="95" spans="1:17" s="3" customFormat="1" ht="31.5" customHeight="1">
      <c r="A95" s="25">
        <v>90</v>
      </c>
      <c r="B95" s="24">
        <v>7</v>
      </c>
      <c r="C95" s="185"/>
      <c r="D95" s="37" t="s">
        <v>1952</v>
      </c>
      <c r="E95" s="37" t="s">
        <v>1890</v>
      </c>
      <c r="F95" s="36" t="s">
        <v>2280</v>
      </c>
      <c r="G95" s="36" t="s">
        <v>1948</v>
      </c>
      <c r="H95" s="110" t="s">
        <v>1891</v>
      </c>
      <c r="I95" s="36" t="s">
        <v>192</v>
      </c>
      <c r="J95" s="36" t="s">
        <v>1892</v>
      </c>
      <c r="K95" s="36">
        <v>2651806</v>
      </c>
      <c r="L95" s="38" t="s">
        <v>1953</v>
      </c>
      <c r="M95" s="36" t="s">
        <v>1531</v>
      </c>
      <c r="N95" s="36" t="s">
        <v>1989</v>
      </c>
      <c r="O95" s="111" t="s">
        <v>1919</v>
      </c>
      <c r="P95" s="94" t="s">
        <v>2167</v>
      </c>
      <c r="Q95" s="111" t="s">
        <v>1919</v>
      </c>
    </row>
    <row r="96" spans="1:17" s="3" customFormat="1" ht="31.5" customHeight="1">
      <c r="A96" s="24">
        <v>91</v>
      </c>
      <c r="B96" s="25">
        <v>7</v>
      </c>
      <c r="C96" s="186"/>
      <c r="D96" s="26" t="s">
        <v>1679</v>
      </c>
      <c r="E96" s="26" t="s">
        <v>1509</v>
      </c>
      <c r="F96" s="28" t="s">
        <v>2371</v>
      </c>
      <c r="G96" s="28" t="s">
        <v>2439</v>
      </c>
      <c r="H96" s="28" t="s">
        <v>1510</v>
      </c>
      <c r="I96" s="28" t="s">
        <v>195</v>
      </c>
      <c r="J96" s="28" t="s">
        <v>1510</v>
      </c>
      <c r="K96" s="28" t="s">
        <v>2440</v>
      </c>
      <c r="L96" s="29" t="s">
        <v>2441</v>
      </c>
      <c r="M96" s="28" t="s">
        <v>1864</v>
      </c>
      <c r="N96" s="28" t="s">
        <v>1861</v>
      </c>
      <c r="O96" s="112" t="s">
        <v>2130</v>
      </c>
      <c r="P96" s="113" t="s">
        <v>2151</v>
      </c>
      <c r="Q96" s="112" t="s">
        <v>2130</v>
      </c>
    </row>
    <row r="97" spans="1:17" ht="36.75" customHeight="1">
      <c r="A97" s="12">
        <v>92</v>
      </c>
      <c r="B97" s="12">
        <v>8</v>
      </c>
      <c r="C97" s="184" t="s">
        <v>2238</v>
      </c>
      <c r="D97" s="32" t="s">
        <v>205</v>
      </c>
      <c r="E97" s="32" t="s">
        <v>219</v>
      </c>
      <c r="F97" s="32" t="s">
        <v>2388</v>
      </c>
      <c r="G97" s="13" t="s">
        <v>240</v>
      </c>
      <c r="H97" s="13" t="s">
        <v>251</v>
      </c>
      <c r="I97" s="13" t="s">
        <v>252</v>
      </c>
      <c r="J97" s="13" t="s">
        <v>251</v>
      </c>
      <c r="K97" s="32" t="s">
        <v>613</v>
      </c>
      <c r="L97" s="33" t="s">
        <v>614</v>
      </c>
      <c r="M97" s="45" t="s">
        <v>1680</v>
      </c>
      <c r="N97" s="13" t="str">
        <f>HYPERLINK("https://www.facebook.com/opd.talcahuano","https://www.facebook.com/opd.talcahuano")</f>
        <v>https://www.facebook.com/opd.talcahuano</v>
      </c>
      <c r="O97" s="114" t="s">
        <v>2131</v>
      </c>
      <c r="P97" s="33" t="s">
        <v>564</v>
      </c>
      <c r="Q97" s="114" t="s">
        <v>2131</v>
      </c>
    </row>
    <row r="98" spans="1:17" ht="45" customHeight="1">
      <c r="A98" s="11">
        <v>93</v>
      </c>
      <c r="B98" s="11">
        <v>8</v>
      </c>
      <c r="C98" s="185"/>
      <c r="D98" s="21" t="s">
        <v>206</v>
      </c>
      <c r="E98" s="21" t="s">
        <v>220</v>
      </c>
      <c r="F98" s="21" t="s">
        <v>2382</v>
      </c>
      <c r="G98" s="17" t="s">
        <v>615</v>
      </c>
      <c r="H98" s="17" t="s">
        <v>252</v>
      </c>
      <c r="I98" s="17" t="s">
        <v>252</v>
      </c>
      <c r="J98" s="17" t="s">
        <v>252</v>
      </c>
      <c r="K98" s="100" t="s">
        <v>2383</v>
      </c>
      <c r="L98" s="20" t="s">
        <v>2384</v>
      </c>
      <c r="M98" s="17" t="s">
        <v>1351</v>
      </c>
      <c r="N98" s="17" t="str">
        <f>HYPERLINK("https://www.facebook.com/opd.concepcion?fref=ts","https://www.facebook.com/opd.concepcion")</f>
        <v>https://www.facebook.com/opd.concepcion</v>
      </c>
      <c r="O98" s="115" t="s">
        <v>2060</v>
      </c>
      <c r="P98" s="20" t="s">
        <v>2179</v>
      </c>
      <c r="Q98" s="115" t="s">
        <v>2060</v>
      </c>
    </row>
    <row r="99" spans="1:17" ht="45" customHeight="1">
      <c r="A99" s="11">
        <v>94</v>
      </c>
      <c r="B99" s="11">
        <v>8</v>
      </c>
      <c r="C99" s="185"/>
      <c r="D99" s="21" t="s">
        <v>207</v>
      </c>
      <c r="E99" s="21" t="s">
        <v>221</v>
      </c>
      <c r="F99" s="17" t="s">
        <v>2461</v>
      </c>
      <c r="G99" s="17" t="s">
        <v>241</v>
      </c>
      <c r="H99" s="17" t="s">
        <v>253</v>
      </c>
      <c r="I99" s="17" t="s">
        <v>1571</v>
      </c>
      <c r="J99" s="17" t="s">
        <v>253</v>
      </c>
      <c r="K99" s="17" t="s">
        <v>2462</v>
      </c>
      <c r="L99" s="17" t="s">
        <v>273</v>
      </c>
      <c r="M99" s="17" t="s">
        <v>1352</v>
      </c>
      <c r="N99" s="17" t="str">
        <f>HYPERLINK("https://www.facebook.com/opd.coronel","https://www.facebook.com/opd.coronel")</f>
        <v>https://www.facebook.com/opd.coronel</v>
      </c>
      <c r="O99" s="115" t="s">
        <v>2061</v>
      </c>
      <c r="P99" s="20" t="s">
        <v>2192</v>
      </c>
      <c r="Q99" s="115" t="s">
        <v>2061</v>
      </c>
    </row>
    <row r="100" spans="1:17" ht="30" customHeight="1">
      <c r="A100" s="25">
        <v>95</v>
      </c>
      <c r="B100" s="11">
        <v>8</v>
      </c>
      <c r="C100" s="185"/>
      <c r="D100" s="21" t="s">
        <v>208</v>
      </c>
      <c r="E100" s="21" t="s">
        <v>222</v>
      </c>
      <c r="F100" s="17" t="s">
        <v>2368</v>
      </c>
      <c r="G100" s="17" t="s">
        <v>2369</v>
      </c>
      <c r="H100" s="17" t="s">
        <v>254</v>
      </c>
      <c r="I100" s="17" t="s">
        <v>1572</v>
      </c>
      <c r="J100" s="17" t="s">
        <v>1573</v>
      </c>
      <c r="K100" s="17" t="s">
        <v>2370</v>
      </c>
      <c r="L100" s="17" t="s">
        <v>2322</v>
      </c>
      <c r="M100" s="17" t="s">
        <v>1531</v>
      </c>
      <c r="N100" s="17" t="str">
        <f>HYPERLINK("https://www.facebook.com/losangeles.opd.1","https://www.facebook.com/losangeles.opd.1")</f>
        <v>https://www.facebook.com/losangeles.opd.1</v>
      </c>
      <c r="O100" s="115" t="s">
        <v>2062</v>
      </c>
      <c r="P100" s="20" t="s">
        <v>565</v>
      </c>
      <c r="Q100" s="115" t="s">
        <v>2062</v>
      </c>
    </row>
    <row r="101" spans="1:17" ht="30" customHeight="1">
      <c r="A101" s="11">
        <v>96</v>
      </c>
      <c r="B101" s="11">
        <v>8</v>
      </c>
      <c r="C101" s="185"/>
      <c r="D101" s="21" t="s">
        <v>209</v>
      </c>
      <c r="E101" s="98" t="s">
        <v>223</v>
      </c>
      <c r="F101" s="21" t="s">
        <v>235</v>
      </c>
      <c r="G101" s="17" t="s">
        <v>242</v>
      </c>
      <c r="H101" s="17" t="s">
        <v>255</v>
      </c>
      <c r="I101" s="17" t="s">
        <v>1574</v>
      </c>
      <c r="J101" s="17" t="s">
        <v>255</v>
      </c>
      <c r="K101" s="17" t="s">
        <v>268</v>
      </c>
      <c r="L101" s="17" t="s">
        <v>274</v>
      </c>
      <c r="M101" s="17" t="s">
        <v>1353</v>
      </c>
      <c r="N101" s="20" t="s">
        <v>537</v>
      </c>
      <c r="O101" s="115" t="s">
        <v>2063</v>
      </c>
      <c r="P101" s="20" t="s">
        <v>566</v>
      </c>
      <c r="Q101" s="115" t="s">
        <v>2063</v>
      </c>
    </row>
    <row r="102" spans="1:17" ht="54.75" customHeight="1">
      <c r="A102" s="11">
        <v>97</v>
      </c>
      <c r="B102" s="11">
        <v>8</v>
      </c>
      <c r="C102" s="185"/>
      <c r="D102" s="21" t="s">
        <v>218</v>
      </c>
      <c r="E102" s="21" t="s">
        <v>224</v>
      </c>
      <c r="F102" s="17" t="s">
        <v>2341</v>
      </c>
      <c r="G102" s="17" t="s">
        <v>243</v>
      </c>
      <c r="H102" s="17" t="s">
        <v>256</v>
      </c>
      <c r="I102" s="17" t="s">
        <v>1571</v>
      </c>
      <c r="J102" s="17" t="s">
        <v>256</v>
      </c>
      <c r="K102" s="17" t="s">
        <v>269</v>
      </c>
      <c r="L102" s="17" t="s">
        <v>275</v>
      </c>
      <c r="M102" s="17" t="s">
        <v>1354</v>
      </c>
      <c r="N102" s="17" t="s">
        <v>538</v>
      </c>
      <c r="O102" s="115" t="s">
        <v>2132</v>
      </c>
      <c r="P102" s="20" t="s">
        <v>2154</v>
      </c>
      <c r="Q102" s="115" t="s">
        <v>2132</v>
      </c>
    </row>
    <row r="103" spans="1:17" ht="31.5" customHeight="1">
      <c r="A103" s="11">
        <v>98</v>
      </c>
      <c r="B103" s="11">
        <v>8</v>
      </c>
      <c r="C103" s="185"/>
      <c r="D103" s="21" t="s">
        <v>210</v>
      </c>
      <c r="E103" s="21" t="s">
        <v>225</v>
      </c>
      <c r="F103" s="17" t="s">
        <v>616</v>
      </c>
      <c r="G103" s="17" t="s">
        <v>2443</v>
      </c>
      <c r="H103" s="17" t="s">
        <v>257</v>
      </c>
      <c r="I103" s="17" t="s">
        <v>1571</v>
      </c>
      <c r="J103" s="17" t="s">
        <v>257</v>
      </c>
      <c r="K103" s="17" t="s">
        <v>2444</v>
      </c>
      <c r="L103" s="17" t="s">
        <v>276</v>
      </c>
      <c r="M103" s="17" t="s">
        <v>1355</v>
      </c>
      <c r="N103" s="17" t="str">
        <f>HYPERLINK("https://www.facebook.com/opd.lota","https://www.facebook.com/opd.lota")</f>
        <v>https://www.facebook.com/opd.lota</v>
      </c>
      <c r="O103" s="115" t="s">
        <v>2064</v>
      </c>
      <c r="P103" s="35" t="s">
        <v>2210</v>
      </c>
      <c r="Q103" s="115" t="s">
        <v>2064</v>
      </c>
    </row>
    <row r="104" spans="1:17" ht="30" customHeight="1">
      <c r="A104" s="11">
        <v>99</v>
      </c>
      <c r="B104" s="11">
        <v>8</v>
      </c>
      <c r="C104" s="185"/>
      <c r="D104" s="21" t="s">
        <v>211</v>
      </c>
      <c r="E104" s="21" t="s">
        <v>226</v>
      </c>
      <c r="F104" s="21" t="s">
        <v>617</v>
      </c>
      <c r="G104" s="21" t="s">
        <v>244</v>
      </c>
      <c r="H104" s="17" t="s">
        <v>258</v>
      </c>
      <c r="I104" s="17" t="s">
        <v>258</v>
      </c>
      <c r="J104" s="17" t="s">
        <v>258</v>
      </c>
      <c r="K104" s="17" t="s">
        <v>270</v>
      </c>
      <c r="L104" s="17" t="s">
        <v>277</v>
      </c>
      <c r="M104" s="20" t="s">
        <v>1356</v>
      </c>
      <c r="N104" s="17" t="str">
        <f>HYPERLINK("https://www.facebook.com/opdarauco.protegiendotusderechos","https://www.facebook.com/opdarauco.protegiendotusderechos")</f>
        <v>https://www.facebook.com/opdarauco.protegiendotusderechos</v>
      </c>
      <c r="O104" s="115" t="s">
        <v>2065</v>
      </c>
      <c r="P104" s="20" t="s">
        <v>567</v>
      </c>
      <c r="Q104" s="115" t="s">
        <v>2065</v>
      </c>
    </row>
    <row r="105" spans="1:17" ht="27">
      <c r="A105" s="25">
        <v>100</v>
      </c>
      <c r="B105" s="11">
        <v>8</v>
      </c>
      <c r="C105" s="185"/>
      <c r="D105" s="21" t="s">
        <v>212</v>
      </c>
      <c r="E105" s="98" t="s">
        <v>756</v>
      </c>
      <c r="F105" s="17" t="s">
        <v>2331</v>
      </c>
      <c r="G105" s="17" t="s">
        <v>1248</v>
      </c>
      <c r="H105" s="17" t="s">
        <v>259</v>
      </c>
      <c r="I105" s="17" t="s">
        <v>252</v>
      </c>
      <c r="J105" s="17" t="s">
        <v>259</v>
      </c>
      <c r="K105" s="10" t="s">
        <v>2332</v>
      </c>
      <c r="L105" s="20" t="s">
        <v>795</v>
      </c>
      <c r="M105" s="17" t="s">
        <v>1520</v>
      </c>
      <c r="N105" s="20" t="s">
        <v>1458</v>
      </c>
      <c r="O105" s="115" t="s">
        <v>757</v>
      </c>
      <c r="P105" s="20" t="s">
        <v>1712</v>
      </c>
      <c r="Q105" s="115" t="s">
        <v>757</v>
      </c>
    </row>
    <row r="106" spans="1:17" ht="45" customHeight="1">
      <c r="A106" s="11">
        <v>101</v>
      </c>
      <c r="B106" s="11">
        <v>8</v>
      </c>
      <c r="C106" s="185"/>
      <c r="D106" s="98" t="s">
        <v>808</v>
      </c>
      <c r="E106" s="21" t="s">
        <v>227</v>
      </c>
      <c r="F106" s="17" t="s">
        <v>2241</v>
      </c>
      <c r="G106" s="21" t="s">
        <v>245</v>
      </c>
      <c r="H106" s="17" t="s">
        <v>260</v>
      </c>
      <c r="I106" s="17" t="s">
        <v>1574</v>
      </c>
      <c r="J106" s="17" t="s">
        <v>1575</v>
      </c>
      <c r="K106" s="17" t="s">
        <v>2400</v>
      </c>
      <c r="L106" s="17" t="s">
        <v>278</v>
      </c>
      <c r="M106" s="17" t="s">
        <v>1531</v>
      </c>
      <c r="N106" s="17" t="str">
        <f>HYPERLINK("https://www.facebook.com/opd.lajadiguillin","https://www.facebook.com/opd.lajadiguillin")</f>
        <v>https://www.facebook.com/opd.lajadiguillin</v>
      </c>
      <c r="O106" s="115" t="s">
        <v>2133</v>
      </c>
      <c r="P106" s="20" t="s">
        <v>2152</v>
      </c>
      <c r="Q106" s="115" t="s">
        <v>2133</v>
      </c>
    </row>
    <row r="107" spans="1:17" ht="30" customHeight="1">
      <c r="A107" s="11">
        <v>102</v>
      </c>
      <c r="B107" s="11">
        <v>8</v>
      </c>
      <c r="C107" s="185"/>
      <c r="D107" s="21" t="s">
        <v>213</v>
      </c>
      <c r="E107" s="21" t="s">
        <v>228</v>
      </c>
      <c r="F107" s="21" t="s">
        <v>2445</v>
      </c>
      <c r="G107" s="21" t="s">
        <v>246</v>
      </c>
      <c r="H107" s="17" t="s">
        <v>261</v>
      </c>
      <c r="I107" s="17" t="s">
        <v>1574</v>
      </c>
      <c r="J107" s="17" t="s">
        <v>261</v>
      </c>
      <c r="K107" s="17" t="s">
        <v>618</v>
      </c>
      <c r="L107" s="17" t="s">
        <v>279</v>
      </c>
      <c r="M107" s="17" t="s">
        <v>1357</v>
      </c>
      <c r="N107" s="17" t="str">
        <f>HYPERLINK("https://www.facebook.com/opdsancarlos.derechosdeinfancia","https://www.facebook.com/opdsancarlos.derechosdeinfancia")</f>
        <v>https://www.facebook.com/opdsancarlos.derechosdeinfancia</v>
      </c>
      <c r="O107" s="115" t="s">
        <v>2134</v>
      </c>
      <c r="P107" s="20" t="s">
        <v>2165</v>
      </c>
      <c r="Q107" s="115" t="s">
        <v>2134</v>
      </c>
    </row>
    <row r="108" spans="1:17" ht="30" customHeight="1">
      <c r="A108" s="11">
        <v>103</v>
      </c>
      <c r="B108" s="11">
        <v>8</v>
      </c>
      <c r="C108" s="185"/>
      <c r="D108" s="21" t="s">
        <v>214</v>
      </c>
      <c r="E108" s="21" t="s">
        <v>229</v>
      </c>
      <c r="F108" s="21" t="s">
        <v>236</v>
      </c>
      <c r="G108" s="17" t="s">
        <v>247</v>
      </c>
      <c r="H108" s="17" t="s">
        <v>262</v>
      </c>
      <c r="I108" s="17" t="s">
        <v>252</v>
      </c>
      <c r="J108" s="17" t="s">
        <v>262</v>
      </c>
      <c r="K108" s="17" t="s">
        <v>2395</v>
      </c>
      <c r="L108" s="17" t="s">
        <v>280</v>
      </c>
      <c r="M108" s="17" t="s">
        <v>1531</v>
      </c>
      <c r="N108" s="20" t="s">
        <v>619</v>
      </c>
      <c r="O108" s="115" t="s">
        <v>2066</v>
      </c>
      <c r="P108" s="20" t="s">
        <v>2210</v>
      </c>
      <c r="Q108" s="115" t="s">
        <v>2066</v>
      </c>
    </row>
    <row r="109" spans="1:17" ht="30" customHeight="1">
      <c r="A109" s="11">
        <v>104</v>
      </c>
      <c r="B109" s="11">
        <v>8</v>
      </c>
      <c r="C109" s="185"/>
      <c r="D109" s="21" t="s">
        <v>215</v>
      </c>
      <c r="E109" s="21" t="s">
        <v>230</v>
      </c>
      <c r="F109" s="21" t="s">
        <v>237</v>
      </c>
      <c r="G109" s="17" t="s">
        <v>2401</v>
      </c>
      <c r="H109" s="17" t="s">
        <v>263</v>
      </c>
      <c r="I109" s="17" t="s">
        <v>258</v>
      </c>
      <c r="J109" s="17" t="s">
        <v>263</v>
      </c>
      <c r="K109" s="17" t="s">
        <v>271</v>
      </c>
      <c r="L109" s="17" t="s">
        <v>2402</v>
      </c>
      <c r="M109" s="17" t="s">
        <v>1521</v>
      </c>
      <c r="N109" s="17" t="str">
        <f>HYPERLINK("https://www.facebook.com/opd.canete","https://www.facebook.com/opd.canete")</f>
        <v>https://www.facebook.com/opd.canete</v>
      </c>
      <c r="O109" s="115" t="s">
        <v>2067</v>
      </c>
      <c r="P109" s="20" t="s">
        <v>2193</v>
      </c>
      <c r="Q109" s="115" t="s">
        <v>2067</v>
      </c>
    </row>
    <row r="110" spans="1:17" ht="39" customHeight="1">
      <c r="A110" s="25">
        <v>105</v>
      </c>
      <c r="B110" s="11">
        <v>8</v>
      </c>
      <c r="C110" s="185"/>
      <c r="D110" s="98" t="s">
        <v>1850</v>
      </c>
      <c r="E110" s="21" t="s">
        <v>231</v>
      </c>
      <c r="F110" s="17" t="s">
        <v>2330</v>
      </c>
      <c r="G110" s="17" t="s">
        <v>248</v>
      </c>
      <c r="H110" s="17" t="s">
        <v>264</v>
      </c>
      <c r="I110" s="17" t="s">
        <v>1574</v>
      </c>
      <c r="J110" s="17" t="s">
        <v>1796</v>
      </c>
      <c r="K110" s="17" t="s">
        <v>272</v>
      </c>
      <c r="L110" s="17" t="s">
        <v>281</v>
      </c>
      <c r="M110" s="20" t="s">
        <v>1507</v>
      </c>
      <c r="N110" s="17" t="str">
        <f>HYPERLINK("https://www.facebook.com/luli.gonzalez.7731","https://www.facebook.com/luli.gonzalez.7731")</f>
        <v>https://www.facebook.com/luli.gonzalez.7731</v>
      </c>
      <c r="O110" s="115" t="s">
        <v>2068</v>
      </c>
      <c r="P110" s="10" t="s">
        <v>2210</v>
      </c>
      <c r="Q110" s="115" t="s">
        <v>2068</v>
      </c>
    </row>
    <row r="111" spans="1:17" ht="30" customHeight="1">
      <c r="A111" s="11">
        <v>106</v>
      </c>
      <c r="B111" s="11">
        <v>8</v>
      </c>
      <c r="C111" s="185"/>
      <c r="D111" s="98" t="s">
        <v>885</v>
      </c>
      <c r="E111" s="21" t="s">
        <v>232</v>
      </c>
      <c r="F111" s="21" t="s">
        <v>238</v>
      </c>
      <c r="G111" s="17" t="s">
        <v>249</v>
      </c>
      <c r="H111" s="17" t="s">
        <v>265</v>
      </c>
      <c r="I111" s="17" t="s">
        <v>1574</v>
      </c>
      <c r="J111" s="17" t="s">
        <v>1576</v>
      </c>
      <c r="K111" s="17" t="s">
        <v>2346</v>
      </c>
      <c r="L111" s="17" t="s">
        <v>282</v>
      </c>
      <c r="M111" s="17" t="s">
        <v>1659</v>
      </c>
      <c r="N111" s="17" t="str">
        <f>HYPERLINK("https://www.facebook.com/opd.valledelsol","https://www.facebook.com/opd.valledelsol")</f>
        <v>https://www.facebook.com/opd.valledelsol</v>
      </c>
      <c r="O111" s="115" t="s">
        <v>620</v>
      </c>
      <c r="P111" s="20" t="s">
        <v>2210</v>
      </c>
      <c r="Q111" s="115" t="s">
        <v>620</v>
      </c>
    </row>
    <row r="112" spans="1:17" ht="30" customHeight="1">
      <c r="A112" s="11">
        <v>107</v>
      </c>
      <c r="B112" s="11">
        <v>8</v>
      </c>
      <c r="C112" s="185"/>
      <c r="D112" s="17" t="s">
        <v>216</v>
      </c>
      <c r="E112" s="17" t="s">
        <v>233</v>
      </c>
      <c r="F112" s="17" t="s">
        <v>1243</v>
      </c>
      <c r="G112" s="17" t="s">
        <v>250</v>
      </c>
      <c r="H112" s="17" t="s">
        <v>266</v>
      </c>
      <c r="I112" s="17" t="s">
        <v>258</v>
      </c>
      <c r="J112" s="17" t="s">
        <v>266</v>
      </c>
      <c r="K112" s="100" t="s">
        <v>2377</v>
      </c>
      <c r="L112" s="20" t="s">
        <v>2378</v>
      </c>
      <c r="M112" s="17" t="s">
        <v>1522</v>
      </c>
      <c r="N112" s="17" t="s">
        <v>1459</v>
      </c>
      <c r="O112" s="115" t="s">
        <v>2069</v>
      </c>
      <c r="P112" s="20" t="s">
        <v>2213</v>
      </c>
      <c r="Q112" s="115" t="s">
        <v>2069</v>
      </c>
    </row>
    <row r="113" spans="1:17" s="3" customFormat="1" ht="30" customHeight="1">
      <c r="A113" s="11">
        <v>108</v>
      </c>
      <c r="B113" s="11">
        <v>8</v>
      </c>
      <c r="C113" s="185"/>
      <c r="D113" s="17" t="s">
        <v>525</v>
      </c>
      <c r="E113" s="17" t="s">
        <v>526</v>
      </c>
      <c r="F113" s="17" t="s">
        <v>2446</v>
      </c>
      <c r="G113" s="17" t="s">
        <v>562</v>
      </c>
      <c r="H113" s="17" t="s">
        <v>527</v>
      </c>
      <c r="I113" s="17" t="s">
        <v>252</v>
      </c>
      <c r="J113" s="17" t="s">
        <v>527</v>
      </c>
      <c r="K113" s="17" t="s">
        <v>2447</v>
      </c>
      <c r="L113" s="20" t="s">
        <v>2448</v>
      </c>
      <c r="M113" s="17" t="s">
        <v>1505</v>
      </c>
      <c r="N113" s="17" t="s">
        <v>1460</v>
      </c>
      <c r="O113" s="115" t="s">
        <v>2449</v>
      </c>
      <c r="P113" s="20" t="s">
        <v>1713</v>
      </c>
      <c r="Q113" s="115" t="s">
        <v>563</v>
      </c>
    </row>
    <row r="114" spans="1:17" ht="30" customHeight="1">
      <c r="A114" s="11">
        <v>109</v>
      </c>
      <c r="B114" s="11">
        <v>8</v>
      </c>
      <c r="C114" s="185"/>
      <c r="D114" s="17" t="s">
        <v>217</v>
      </c>
      <c r="E114" s="17" t="s">
        <v>234</v>
      </c>
      <c r="F114" s="17" t="s">
        <v>239</v>
      </c>
      <c r="G114" s="17" t="s">
        <v>2450</v>
      </c>
      <c r="H114" s="17" t="s">
        <v>267</v>
      </c>
      <c r="I114" s="17" t="s">
        <v>1574</v>
      </c>
      <c r="J114" s="17" t="s">
        <v>267</v>
      </c>
      <c r="K114" s="17">
        <v>973965362</v>
      </c>
      <c r="L114" s="17" t="s">
        <v>283</v>
      </c>
      <c r="M114" s="17" t="s">
        <v>1531</v>
      </c>
      <c r="N114" s="17" t="str">
        <f>HYPERLINK("https://www.facebook.com/opd.chillanviejo","https://www.facebook.com/opd.chillanviejo")</f>
        <v>https://www.facebook.com/opd.chillanviejo</v>
      </c>
      <c r="O114" s="115" t="s">
        <v>485</v>
      </c>
      <c r="P114" s="10" t="s">
        <v>2210</v>
      </c>
      <c r="Q114" s="115" t="s">
        <v>485</v>
      </c>
    </row>
    <row r="115" spans="1:17" s="3" customFormat="1" ht="30" customHeight="1">
      <c r="A115" s="25">
        <v>110</v>
      </c>
      <c r="B115" s="11">
        <v>8</v>
      </c>
      <c r="C115" s="185"/>
      <c r="D115" s="17" t="s">
        <v>809</v>
      </c>
      <c r="E115" s="17" t="s">
        <v>731</v>
      </c>
      <c r="F115" s="17" t="s">
        <v>2451</v>
      </c>
      <c r="G115" s="17" t="s">
        <v>2452</v>
      </c>
      <c r="H115" s="17" t="s">
        <v>733</v>
      </c>
      <c r="I115" s="17" t="s">
        <v>252</v>
      </c>
      <c r="J115" s="17" t="s">
        <v>733</v>
      </c>
      <c r="K115" s="11" t="s">
        <v>2453</v>
      </c>
      <c r="L115" s="76" t="s">
        <v>796</v>
      </c>
      <c r="M115" s="17" t="s">
        <v>1765</v>
      </c>
      <c r="N115" s="17" t="s">
        <v>1719</v>
      </c>
      <c r="O115" s="115" t="s">
        <v>2070</v>
      </c>
      <c r="P115" s="20" t="s">
        <v>2210</v>
      </c>
      <c r="Q115" s="115" t="s">
        <v>2070</v>
      </c>
    </row>
    <row r="116" spans="1:17" s="3" customFormat="1" ht="30" customHeight="1">
      <c r="A116" s="11">
        <v>111</v>
      </c>
      <c r="B116" s="11">
        <v>8</v>
      </c>
      <c r="C116" s="185"/>
      <c r="D116" s="17" t="s">
        <v>810</v>
      </c>
      <c r="E116" s="17" t="s">
        <v>732</v>
      </c>
      <c r="F116" s="17" t="s">
        <v>2324</v>
      </c>
      <c r="G116" s="17" t="s">
        <v>797</v>
      </c>
      <c r="H116" s="17" t="s">
        <v>734</v>
      </c>
      <c r="I116" s="17" t="s">
        <v>1572</v>
      </c>
      <c r="J116" s="17" t="s">
        <v>1577</v>
      </c>
      <c r="K116" s="11" t="s">
        <v>2325</v>
      </c>
      <c r="L116" s="116" t="s">
        <v>798</v>
      </c>
      <c r="M116" s="20" t="s">
        <v>1358</v>
      </c>
      <c r="N116" s="17" t="s">
        <v>1474</v>
      </c>
      <c r="O116" s="115" t="s">
        <v>735</v>
      </c>
      <c r="P116" s="20" t="s">
        <v>799</v>
      </c>
      <c r="Q116" s="115" t="s">
        <v>735</v>
      </c>
    </row>
    <row r="117" spans="1:17" s="3" customFormat="1" ht="30" customHeight="1">
      <c r="A117" s="11">
        <v>112</v>
      </c>
      <c r="B117" s="11">
        <v>8</v>
      </c>
      <c r="C117" s="185"/>
      <c r="D117" s="17" t="s">
        <v>736</v>
      </c>
      <c r="E117" s="17" t="s">
        <v>737</v>
      </c>
      <c r="F117" s="17" t="s">
        <v>2379</v>
      </c>
      <c r="G117" s="10" t="s">
        <v>1247</v>
      </c>
      <c r="H117" s="17" t="s">
        <v>739</v>
      </c>
      <c r="I117" s="17" t="s">
        <v>252</v>
      </c>
      <c r="J117" s="17" t="s">
        <v>739</v>
      </c>
      <c r="K117" s="116" t="s">
        <v>2380</v>
      </c>
      <c r="L117" s="176" t="s">
        <v>2381</v>
      </c>
      <c r="M117" s="20" t="s">
        <v>1359</v>
      </c>
      <c r="N117" s="17" t="s">
        <v>1475</v>
      </c>
      <c r="O117" s="115" t="s">
        <v>2071</v>
      </c>
      <c r="P117" s="23" t="s">
        <v>800</v>
      </c>
      <c r="Q117" s="115" t="s">
        <v>2071</v>
      </c>
    </row>
    <row r="118" spans="1:17" s="3" customFormat="1" ht="30" customHeight="1">
      <c r="A118" s="11">
        <v>113</v>
      </c>
      <c r="B118" s="11">
        <v>8</v>
      </c>
      <c r="C118" s="185"/>
      <c r="D118" s="17" t="s">
        <v>811</v>
      </c>
      <c r="E118" s="17" t="s">
        <v>738</v>
      </c>
      <c r="F118" s="17" t="s">
        <v>801</v>
      </c>
      <c r="G118" s="17" t="s">
        <v>802</v>
      </c>
      <c r="H118" s="17" t="s">
        <v>740</v>
      </c>
      <c r="I118" s="17" t="s">
        <v>1574</v>
      </c>
      <c r="J118" s="17" t="s">
        <v>1578</v>
      </c>
      <c r="K118" s="116" t="s">
        <v>1245</v>
      </c>
      <c r="L118" s="20" t="s">
        <v>803</v>
      </c>
      <c r="M118" s="20" t="s">
        <v>1508</v>
      </c>
      <c r="N118" s="17" t="s">
        <v>1476</v>
      </c>
      <c r="O118" s="115" t="s">
        <v>2135</v>
      </c>
      <c r="P118" s="20" t="s">
        <v>2164</v>
      </c>
      <c r="Q118" s="115" t="s">
        <v>2135</v>
      </c>
    </row>
    <row r="119" spans="1:17" s="3" customFormat="1" ht="30" customHeight="1">
      <c r="A119" s="11">
        <v>114</v>
      </c>
      <c r="B119" s="11">
        <v>8</v>
      </c>
      <c r="C119" s="185"/>
      <c r="D119" s="17" t="s">
        <v>886</v>
      </c>
      <c r="E119" s="17" t="s">
        <v>741</v>
      </c>
      <c r="F119" s="17" t="s">
        <v>2403</v>
      </c>
      <c r="G119" s="17" t="s">
        <v>1244</v>
      </c>
      <c r="H119" s="17" t="s">
        <v>743</v>
      </c>
      <c r="I119" s="17" t="s">
        <v>1574</v>
      </c>
      <c r="J119" s="17" t="s">
        <v>743</v>
      </c>
      <c r="K119" s="17" t="s">
        <v>1246</v>
      </c>
      <c r="L119" s="20" t="s">
        <v>2404</v>
      </c>
      <c r="M119" s="20" t="s">
        <v>1360</v>
      </c>
      <c r="N119" s="17" t="s">
        <v>1477</v>
      </c>
      <c r="O119" s="115" t="s">
        <v>745</v>
      </c>
      <c r="P119" s="20" t="s">
        <v>804</v>
      </c>
      <c r="Q119" s="115" t="s">
        <v>745</v>
      </c>
    </row>
    <row r="120" spans="1:17" s="3" customFormat="1" ht="47.25" customHeight="1">
      <c r="A120" s="25">
        <v>115</v>
      </c>
      <c r="B120" s="11">
        <v>8</v>
      </c>
      <c r="C120" s="185"/>
      <c r="D120" s="17" t="s">
        <v>835</v>
      </c>
      <c r="E120" s="17" t="s">
        <v>742</v>
      </c>
      <c r="F120" s="17" t="s">
        <v>805</v>
      </c>
      <c r="G120" s="17" t="s">
        <v>2360</v>
      </c>
      <c r="H120" s="17" t="s">
        <v>744</v>
      </c>
      <c r="I120" s="17" t="s">
        <v>1574</v>
      </c>
      <c r="J120" s="17" t="s">
        <v>1579</v>
      </c>
      <c r="K120" s="17" t="s">
        <v>2361</v>
      </c>
      <c r="L120" s="20" t="s">
        <v>806</v>
      </c>
      <c r="M120" s="20" t="s">
        <v>1506</v>
      </c>
      <c r="N120" s="17" t="s">
        <v>1478</v>
      </c>
      <c r="O120" s="115" t="s">
        <v>2136</v>
      </c>
      <c r="P120" s="20" t="s">
        <v>807</v>
      </c>
      <c r="Q120" s="115" t="s">
        <v>2136</v>
      </c>
    </row>
    <row r="121" spans="1:17" s="3" customFormat="1" ht="42.75" customHeight="1">
      <c r="A121" s="11">
        <v>116</v>
      </c>
      <c r="B121" s="11">
        <v>8</v>
      </c>
      <c r="C121" s="185"/>
      <c r="D121" s="17" t="s">
        <v>896</v>
      </c>
      <c r="E121" s="17" t="s">
        <v>928</v>
      </c>
      <c r="F121" s="17" t="s">
        <v>2364</v>
      </c>
      <c r="G121" s="17" t="s">
        <v>1091</v>
      </c>
      <c r="H121" s="17" t="s">
        <v>932</v>
      </c>
      <c r="I121" s="17" t="s">
        <v>252</v>
      </c>
      <c r="J121" s="17" t="s">
        <v>932</v>
      </c>
      <c r="K121" s="17" t="s">
        <v>2365</v>
      </c>
      <c r="L121" s="20" t="s">
        <v>1085</v>
      </c>
      <c r="M121" s="20" t="s">
        <v>1361</v>
      </c>
      <c r="N121" s="17" t="s">
        <v>1479</v>
      </c>
      <c r="O121" s="115" t="s">
        <v>978</v>
      </c>
      <c r="P121" s="20" t="s">
        <v>2163</v>
      </c>
      <c r="Q121" s="115" t="s">
        <v>978</v>
      </c>
    </row>
    <row r="122" spans="1:17" s="3" customFormat="1" ht="30" customHeight="1">
      <c r="A122" s="11">
        <v>117</v>
      </c>
      <c r="B122" s="11">
        <v>8</v>
      </c>
      <c r="C122" s="185"/>
      <c r="D122" s="17" t="s">
        <v>897</v>
      </c>
      <c r="E122" s="17" t="s">
        <v>929</v>
      </c>
      <c r="F122" s="17" t="s">
        <v>1086</v>
      </c>
      <c r="G122" s="17" t="s">
        <v>2454</v>
      </c>
      <c r="H122" s="17" t="s">
        <v>933</v>
      </c>
      <c r="I122" s="17" t="s">
        <v>1572</v>
      </c>
      <c r="J122" s="17" t="s">
        <v>933</v>
      </c>
      <c r="K122" s="17" t="s">
        <v>2455</v>
      </c>
      <c r="L122" s="23" t="s">
        <v>1087</v>
      </c>
      <c r="M122" s="17" t="s">
        <v>1531</v>
      </c>
      <c r="N122" s="17" t="s">
        <v>1531</v>
      </c>
      <c r="O122" s="115" t="s">
        <v>979</v>
      </c>
      <c r="P122" s="20" t="s">
        <v>1022</v>
      </c>
      <c r="Q122" s="115" t="s">
        <v>979</v>
      </c>
    </row>
    <row r="123" spans="1:17" s="3" customFormat="1" ht="30" customHeight="1">
      <c r="A123" s="11">
        <v>118</v>
      </c>
      <c r="B123" s="11">
        <v>8</v>
      </c>
      <c r="C123" s="185"/>
      <c r="D123" s="17" t="s">
        <v>898</v>
      </c>
      <c r="E123" s="17" t="s">
        <v>930</v>
      </c>
      <c r="F123" s="17" t="s">
        <v>2337</v>
      </c>
      <c r="G123" s="17" t="s">
        <v>1092</v>
      </c>
      <c r="H123" s="17" t="s">
        <v>934</v>
      </c>
      <c r="I123" s="17" t="s">
        <v>1572</v>
      </c>
      <c r="J123" s="17" t="s">
        <v>934</v>
      </c>
      <c r="K123" s="17" t="s">
        <v>1090</v>
      </c>
      <c r="L123" s="20" t="s">
        <v>1088</v>
      </c>
      <c r="M123" s="20" t="s">
        <v>1362</v>
      </c>
      <c r="N123" s="17" t="s">
        <v>1480</v>
      </c>
      <c r="O123" s="115" t="s">
        <v>980</v>
      </c>
      <c r="P123" s="20" t="s">
        <v>1023</v>
      </c>
      <c r="Q123" s="115" t="s">
        <v>980</v>
      </c>
    </row>
    <row r="124" spans="1:17" s="3" customFormat="1" ht="30" customHeight="1">
      <c r="A124" s="11">
        <v>119</v>
      </c>
      <c r="B124" s="11">
        <v>8</v>
      </c>
      <c r="C124" s="185"/>
      <c r="D124" s="17" t="s">
        <v>962</v>
      </c>
      <c r="E124" s="17" t="s">
        <v>931</v>
      </c>
      <c r="F124" s="17" t="s">
        <v>2366</v>
      </c>
      <c r="G124" s="17" t="s">
        <v>1093</v>
      </c>
      <c r="H124" s="17" t="s">
        <v>935</v>
      </c>
      <c r="I124" s="17" t="s">
        <v>1574</v>
      </c>
      <c r="J124" s="17" t="s">
        <v>1580</v>
      </c>
      <c r="K124" s="17" t="s">
        <v>2456</v>
      </c>
      <c r="L124" s="20" t="s">
        <v>1089</v>
      </c>
      <c r="M124" s="17" t="s">
        <v>1722</v>
      </c>
      <c r="N124" s="17" t="s">
        <v>1481</v>
      </c>
      <c r="O124" s="115" t="s">
        <v>981</v>
      </c>
      <c r="P124" s="20" t="s">
        <v>1024</v>
      </c>
      <c r="Q124" s="115" t="s">
        <v>981</v>
      </c>
    </row>
    <row r="125" spans="1:17" s="3" customFormat="1" ht="30" customHeight="1">
      <c r="A125" s="25">
        <v>120</v>
      </c>
      <c r="B125" s="11">
        <v>8</v>
      </c>
      <c r="C125" s="185"/>
      <c r="D125" s="17" t="s">
        <v>1276</v>
      </c>
      <c r="E125" s="17" t="s">
        <v>1111</v>
      </c>
      <c r="F125" s="17" t="s">
        <v>1132</v>
      </c>
      <c r="G125" s="116" t="s">
        <v>1133</v>
      </c>
      <c r="H125" s="116" t="s">
        <v>1134</v>
      </c>
      <c r="I125" s="10" t="s">
        <v>258</v>
      </c>
      <c r="J125" s="10" t="s">
        <v>1581</v>
      </c>
      <c r="K125" s="116" t="s">
        <v>2405</v>
      </c>
      <c r="L125" s="75" t="s">
        <v>2406</v>
      </c>
      <c r="M125" s="20" t="s">
        <v>1363</v>
      </c>
      <c r="N125" s="17" t="s">
        <v>1718</v>
      </c>
      <c r="O125" s="115" t="s">
        <v>1128</v>
      </c>
      <c r="P125" s="20" t="s">
        <v>2155</v>
      </c>
      <c r="Q125" s="115" t="s">
        <v>1128</v>
      </c>
    </row>
    <row r="126" spans="1:17" s="3" customFormat="1" ht="30" customHeight="1">
      <c r="A126" s="11">
        <v>121</v>
      </c>
      <c r="B126" s="24">
        <v>8</v>
      </c>
      <c r="C126" s="185"/>
      <c r="D126" s="36" t="s">
        <v>1866</v>
      </c>
      <c r="E126" s="36" t="s">
        <v>1797</v>
      </c>
      <c r="F126" s="36" t="s">
        <v>1868</v>
      </c>
      <c r="G126" s="79" t="s">
        <v>1867</v>
      </c>
      <c r="H126" s="117" t="s">
        <v>1798</v>
      </c>
      <c r="I126" s="79" t="s">
        <v>258</v>
      </c>
      <c r="J126" s="79" t="s">
        <v>1798</v>
      </c>
      <c r="K126" s="36" t="s">
        <v>2335</v>
      </c>
      <c r="L126" s="93" t="s">
        <v>1869</v>
      </c>
      <c r="M126" s="38" t="s">
        <v>2007</v>
      </c>
      <c r="N126" s="36" t="s">
        <v>1871</v>
      </c>
      <c r="O126" s="118" t="s">
        <v>1817</v>
      </c>
      <c r="P126" s="38" t="s">
        <v>1878</v>
      </c>
      <c r="Q126" s="118" t="s">
        <v>1817</v>
      </c>
    </row>
    <row r="127" spans="1:17" s="3" customFormat="1" ht="30" customHeight="1">
      <c r="A127" s="11">
        <v>122</v>
      </c>
      <c r="B127" s="24">
        <v>8</v>
      </c>
      <c r="C127" s="185"/>
      <c r="D127" s="36" t="s">
        <v>1893</v>
      </c>
      <c r="E127" s="36" t="s">
        <v>1894</v>
      </c>
      <c r="F127" s="36" t="s">
        <v>2338</v>
      </c>
      <c r="G127" s="36" t="s">
        <v>1943</v>
      </c>
      <c r="H127" s="117" t="s">
        <v>1895</v>
      </c>
      <c r="I127" s="79" t="s">
        <v>252</v>
      </c>
      <c r="J127" s="79" t="s">
        <v>1895</v>
      </c>
      <c r="K127" s="79" t="s">
        <v>2339</v>
      </c>
      <c r="L127" s="93" t="s">
        <v>1937</v>
      </c>
      <c r="M127" s="38" t="s">
        <v>1531</v>
      </c>
      <c r="N127" s="36" t="s">
        <v>1995</v>
      </c>
      <c r="O127" s="118" t="s">
        <v>1920</v>
      </c>
      <c r="P127" s="38" t="s">
        <v>1983</v>
      </c>
      <c r="Q127" s="118" t="s">
        <v>1920</v>
      </c>
    </row>
    <row r="128" spans="1:17" s="3" customFormat="1" ht="30" customHeight="1">
      <c r="A128" s="24">
        <v>123</v>
      </c>
      <c r="B128" s="25">
        <v>8</v>
      </c>
      <c r="C128" s="186"/>
      <c r="D128" s="28" t="s">
        <v>1110</v>
      </c>
      <c r="E128" s="28" t="s">
        <v>1112</v>
      </c>
      <c r="F128" s="28" t="s">
        <v>2457</v>
      </c>
      <c r="G128" s="8" t="s">
        <v>2458</v>
      </c>
      <c r="H128" s="119" t="s">
        <v>1135</v>
      </c>
      <c r="I128" s="8" t="s">
        <v>1582</v>
      </c>
      <c r="J128" s="8" t="s">
        <v>1135</v>
      </c>
      <c r="K128" s="25" t="s">
        <v>2459</v>
      </c>
      <c r="L128" s="177" t="s">
        <v>2460</v>
      </c>
      <c r="M128" s="29" t="s">
        <v>1364</v>
      </c>
      <c r="N128" s="28" t="s">
        <v>1482</v>
      </c>
      <c r="O128" s="120" t="s">
        <v>1129</v>
      </c>
      <c r="P128" s="29" t="s">
        <v>1519</v>
      </c>
      <c r="Q128" s="120" t="s">
        <v>1129</v>
      </c>
    </row>
    <row r="129" spans="1:17" ht="45" customHeight="1">
      <c r="A129" s="12">
        <v>124</v>
      </c>
      <c r="B129" s="12">
        <v>9</v>
      </c>
      <c r="C129" s="184" t="s">
        <v>1541</v>
      </c>
      <c r="D129" s="32" t="s">
        <v>284</v>
      </c>
      <c r="E129" s="32" t="s">
        <v>285</v>
      </c>
      <c r="F129" s="13" t="s">
        <v>296</v>
      </c>
      <c r="G129" s="13" t="s">
        <v>300</v>
      </c>
      <c r="H129" s="13" t="s">
        <v>305</v>
      </c>
      <c r="I129" s="13" t="s">
        <v>1583</v>
      </c>
      <c r="J129" s="13" t="s">
        <v>305</v>
      </c>
      <c r="K129" s="13" t="s">
        <v>622</v>
      </c>
      <c r="L129" s="33" t="s">
        <v>623</v>
      </c>
      <c r="M129" s="13" t="s">
        <v>1365</v>
      </c>
      <c r="N129" s="13" t="str">
        <f>HYPERLINK("https://www.facebook.com/OpdLchTemuco","https://www.facebook.com/OpdLchTemuco")</f>
        <v>https://www.facebook.com/OpdLchTemuco</v>
      </c>
      <c r="O129" s="121" t="s">
        <v>486</v>
      </c>
      <c r="P129" s="16" t="s">
        <v>547</v>
      </c>
      <c r="Q129" s="121" t="s">
        <v>486</v>
      </c>
    </row>
    <row r="130" spans="1:17" ht="30" customHeight="1">
      <c r="A130" s="25">
        <v>125</v>
      </c>
      <c r="B130" s="11">
        <v>9</v>
      </c>
      <c r="C130" s="185"/>
      <c r="D130" s="21" t="s">
        <v>1113</v>
      </c>
      <c r="E130" s="21" t="s">
        <v>286</v>
      </c>
      <c r="F130" s="17" t="s">
        <v>1624</v>
      </c>
      <c r="G130" s="17" t="s">
        <v>301</v>
      </c>
      <c r="H130" s="17" t="s">
        <v>306</v>
      </c>
      <c r="I130" s="17" t="s">
        <v>1584</v>
      </c>
      <c r="J130" s="17" t="s">
        <v>306</v>
      </c>
      <c r="K130" s="17" t="s">
        <v>316</v>
      </c>
      <c r="L130" s="17" t="s">
        <v>320</v>
      </c>
      <c r="M130" s="17" t="s">
        <v>1366</v>
      </c>
      <c r="N130" s="20" t="s">
        <v>624</v>
      </c>
      <c r="O130" s="122" t="s">
        <v>2100</v>
      </c>
      <c r="P130" s="10" t="s">
        <v>2210</v>
      </c>
      <c r="Q130" s="122" t="s">
        <v>2100</v>
      </c>
    </row>
    <row r="131" spans="1:17" s="3" customFormat="1" ht="42" customHeight="1">
      <c r="A131" s="11">
        <v>126</v>
      </c>
      <c r="B131" s="11">
        <v>9</v>
      </c>
      <c r="C131" s="185"/>
      <c r="D131" s="21" t="s">
        <v>495</v>
      </c>
      <c r="E131" s="21" t="s">
        <v>496</v>
      </c>
      <c r="F131" s="17" t="s">
        <v>2253</v>
      </c>
      <c r="G131" s="17" t="s">
        <v>625</v>
      </c>
      <c r="H131" s="17" t="s">
        <v>497</v>
      </c>
      <c r="I131" s="17" t="s">
        <v>1585</v>
      </c>
      <c r="J131" s="17" t="s">
        <v>497</v>
      </c>
      <c r="K131" s="17" t="s">
        <v>1627</v>
      </c>
      <c r="L131" s="20" t="s">
        <v>1233</v>
      </c>
      <c r="M131" s="17" t="s">
        <v>1367</v>
      </c>
      <c r="N131" s="20" t="s">
        <v>575</v>
      </c>
      <c r="O131" s="122" t="s">
        <v>516</v>
      </c>
      <c r="P131" s="20" t="s">
        <v>576</v>
      </c>
      <c r="Q131" s="122" t="s">
        <v>516</v>
      </c>
    </row>
    <row r="132" spans="1:17" ht="45.75" customHeight="1">
      <c r="A132" s="11">
        <v>127</v>
      </c>
      <c r="B132" s="11">
        <v>9</v>
      </c>
      <c r="C132" s="185"/>
      <c r="D132" s="98" t="s">
        <v>768</v>
      </c>
      <c r="E132" s="21" t="s">
        <v>287</v>
      </c>
      <c r="F132" s="21" t="s">
        <v>2252</v>
      </c>
      <c r="G132" s="17" t="s">
        <v>1242</v>
      </c>
      <c r="H132" s="17" t="s">
        <v>307</v>
      </c>
      <c r="I132" s="17" t="s">
        <v>1584</v>
      </c>
      <c r="J132" s="17" t="s">
        <v>1622</v>
      </c>
      <c r="K132" s="17" t="s">
        <v>317</v>
      </c>
      <c r="L132" s="20" t="s">
        <v>1100</v>
      </c>
      <c r="M132" s="17" t="s">
        <v>1368</v>
      </c>
      <c r="N132" s="17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O132" s="122" t="s">
        <v>2137</v>
      </c>
      <c r="P132" s="23" t="s">
        <v>2156</v>
      </c>
      <c r="Q132" s="122" t="s">
        <v>2137</v>
      </c>
    </row>
    <row r="133" spans="1:17" ht="30" customHeight="1">
      <c r="A133" s="11">
        <v>128</v>
      </c>
      <c r="B133" s="11">
        <v>9</v>
      </c>
      <c r="C133" s="185"/>
      <c r="D133" s="98" t="s">
        <v>759</v>
      </c>
      <c r="E133" s="21" t="s">
        <v>288</v>
      </c>
      <c r="F133" s="17" t="s">
        <v>626</v>
      </c>
      <c r="G133" s="17" t="s">
        <v>627</v>
      </c>
      <c r="H133" s="17" t="s">
        <v>308</v>
      </c>
      <c r="I133" s="17" t="s">
        <v>1585</v>
      </c>
      <c r="J133" s="17" t="s">
        <v>308</v>
      </c>
      <c r="K133" s="17" t="s">
        <v>318</v>
      </c>
      <c r="L133" s="20" t="s">
        <v>1632</v>
      </c>
      <c r="M133" s="17" t="s">
        <v>1369</v>
      </c>
      <c r="N133" s="17" t="s">
        <v>1462</v>
      </c>
      <c r="O133" s="122" t="s">
        <v>487</v>
      </c>
      <c r="P133" s="20" t="s">
        <v>628</v>
      </c>
      <c r="Q133" s="122" t="s">
        <v>487</v>
      </c>
    </row>
    <row r="134" spans="1:17" ht="30" customHeight="1">
      <c r="A134" s="11">
        <v>129</v>
      </c>
      <c r="B134" s="11">
        <v>9</v>
      </c>
      <c r="C134" s="185"/>
      <c r="D134" s="98" t="s">
        <v>769</v>
      </c>
      <c r="E134" s="21" t="s">
        <v>289</v>
      </c>
      <c r="F134" s="17" t="s">
        <v>297</v>
      </c>
      <c r="G134" s="17" t="s">
        <v>629</v>
      </c>
      <c r="H134" s="17" t="s">
        <v>309</v>
      </c>
      <c r="I134" s="17" t="s">
        <v>1583</v>
      </c>
      <c r="J134" s="17" t="s">
        <v>1586</v>
      </c>
      <c r="K134" s="17" t="s">
        <v>1628</v>
      </c>
      <c r="L134" s="17" t="s">
        <v>321</v>
      </c>
      <c r="M134" s="17" t="s">
        <v>1409</v>
      </c>
      <c r="N134" s="17" t="str">
        <f>HYPERLINK("https://www.facebook.com/opd.cautincordillera","https://www.facebook.com/opd.cautincordillera")</f>
        <v>https://www.facebook.com/opd.cautincordillera</v>
      </c>
      <c r="O134" s="122" t="s">
        <v>488</v>
      </c>
      <c r="P134" s="20" t="s">
        <v>577</v>
      </c>
      <c r="Q134" s="122" t="s">
        <v>488</v>
      </c>
    </row>
    <row r="135" spans="1:17" ht="43.5" customHeight="1">
      <c r="A135" s="25">
        <v>130</v>
      </c>
      <c r="B135" s="11">
        <v>9</v>
      </c>
      <c r="C135" s="185"/>
      <c r="D135" s="98" t="s">
        <v>770</v>
      </c>
      <c r="E135" s="21" t="s">
        <v>290</v>
      </c>
      <c r="F135" s="17" t="s">
        <v>298</v>
      </c>
      <c r="G135" s="10" t="s">
        <v>630</v>
      </c>
      <c r="H135" s="17" t="s">
        <v>310</v>
      </c>
      <c r="I135" s="17" t="s">
        <v>1583</v>
      </c>
      <c r="J135" s="17" t="s">
        <v>310</v>
      </c>
      <c r="K135" s="17" t="s">
        <v>1768</v>
      </c>
      <c r="L135" s="17" t="s">
        <v>322</v>
      </c>
      <c r="M135" s="17" t="s">
        <v>1531</v>
      </c>
      <c r="N135" s="17" t="str">
        <f>HYPERLINK("https://www.facebook.com/opd.pichikecheayelen","https://www.facebook.com/opd.pichikecheayelen")</f>
        <v>https://www.facebook.com/opd.pichikecheayelen</v>
      </c>
      <c r="O135" s="122" t="s">
        <v>489</v>
      </c>
      <c r="P135" s="20" t="s">
        <v>578</v>
      </c>
      <c r="Q135" s="122" t="s">
        <v>489</v>
      </c>
    </row>
    <row r="136" spans="1:17" ht="52.5" customHeight="1">
      <c r="A136" s="11">
        <v>131</v>
      </c>
      <c r="B136" s="11">
        <v>9</v>
      </c>
      <c r="C136" s="185"/>
      <c r="D136" s="21" t="s">
        <v>771</v>
      </c>
      <c r="E136" s="21" t="s">
        <v>291</v>
      </c>
      <c r="F136" s="21" t="s">
        <v>299</v>
      </c>
      <c r="G136" s="17" t="s">
        <v>302</v>
      </c>
      <c r="H136" s="17" t="s">
        <v>311</v>
      </c>
      <c r="I136" s="17" t="s">
        <v>1583</v>
      </c>
      <c r="J136" s="17" t="s">
        <v>1587</v>
      </c>
      <c r="K136" s="17">
        <v>452591580</v>
      </c>
      <c r="L136" s="17" t="s">
        <v>1235</v>
      </c>
      <c r="M136" s="20" t="s">
        <v>1410</v>
      </c>
      <c r="N136" s="17" t="str">
        <f>HYPERLINK("https://www.facebook.com/opdcentrocordillerano","https://www.facebook.com/opdcentrocordillerano")</f>
        <v>https://www.facebook.com/opdcentrocordillerano</v>
      </c>
      <c r="O136" s="122" t="s">
        <v>2138</v>
      </c>
      <c r="P136" s="35" t="s">
        <v>2210</v>
      </c>
      <c r="Q136" s="122" t="s">
        <v>2138</v>
      </c>
    </row>
    <row r="137" spans="1:17" ht="44.25" customHeight="1">
      <c r="A137" s="11">
        <v>132</v>
      </c>
      <c r="B137" s="11">
        <v>9</v>
      </c>
      <c r="C137" s="185"/>
      <c r="D137" s="98" t="s">
        <v>1874</v>
      </c>
      <c r="E137" s="21" t="s">
        <v>292</v>
      </c>
      <c r="F137" s="17" t="s">
        <v>2258</v>
      </c>
      <c r="G137" s="17" t="s">
        <v>1234</v>
      </c>
      <c r="H137" s="17" t="s">
        <v>312</v>
      </c>
      <c r="I137" s="17" t="s">
        <v>1583</v>
      </c>
      <c r="J137" s="17" t="s">
        <v>312</v>
      </c>
      <c r="K137" s="17" t="s">
        <v>1236</v>
      </c>
      <c r="L137" s="17" t="s">
        <v>1633</v>
      </c>
      <c r="M137" s="17" t="s">
        <v>1523</v>
      </c>
      <c r="N137" s="17" t="str">
        <f>HYPERLINK("https://www.facebook.com/opd.araucaniacostera","https://www.facebook.com/opd.araucaniacostera")</f>
        <v>https://www.facebook.com/opd.araucaniacostera</v>
      </c>
      <c r="O137" s="122" t="s">
        <v>2101</v>
      </c>
      <c r="P137" s="10" t="s">
        <v>2194</v>
      </c>
      <c r="Q137" s="122" t="s">
        <v>2101</v>
      </c>
    </row>
    <row r="138" spans="1:17" ht="45" customHeight="1">
      <c r="A138" s="11">
        <v>133</v>
      </c>
      <c r="B138" s="11">
        <v>9</v>
      </c>
      <c r="C138" s="185"/>
      <c r="D138" s="98" t="s">
        <v>758</v>
      </c>
      <c r="E138" s="21" t="s">
        <v>293</v>
      </c>
      <c r="F138" s="17" t="s">
        <v>2259</v>
      </c>
      <c r="G138" s="17" t="s">
        <v>303</v>
      </c>
      <c r="H138" s="17" t="s">
        <v>313</v>
      </c>
      <c r="I138" s="17" t="s">
        <v>1584</v>
      </c>
      <c r="J138" s="17" t="s">
        <v>313</v>
      </c>
      <c r="K138" s="17" t="s">
        <v>1629</v>
      </c>
      <c r="L138" s="17" t="s">
        <v>1634</v>
      </c>
      <c r="M138" s="17" t="s">
        <v>1370</v>
      </c>
      <c r="N138" s="17" t="str">
        <f>HYPERLINK("https://www.facebook.com/opd.mallecosur","https://www.facebook.com/opd.mallecosur")</f>
        <v>https://www.facebook.com/opd.mallecosur</v>
      </c>
      <c r="O138" s="122" t="s">
        <v>2102</v>
      </c>
      <c r="P138" s="10" t="s">
        <v>2210</v>
      </c>
      <c r="Q138" s="122" t="s">
        <v>2102</v>
      </c>
    </row>
    <row r="139" spans="1:17" ht="39.75" customHeight="1">
      <c r="A139" s="11">
        <v>134</v>
      </c>
      <c r="B139" s="11">
        <v>9</v>
      </c>
      <c r="C139" s="185"/>
      <c r="D139" s="98" t="s">
        <v>1873</v>
      </c>
      <c r="E139" s="21" t="s">
        <v>294</v>
      </c>
      <c r="F139" s="17" t="s">
        <v>2260</v>
      </c>
      <c r="G139" s="17" t="s">
        <v>304</v>
      </c>
      <c r="H139" s="17" t="s">
        <v>314</v>
      </c>
      <c r="I139" s="17" t="s">
        <v>1583</v>
      </c>
      <c r="J139" s="17" t="s">
        <v>1804</v>
      </c>
      <c r="K139" s="17" t="s">
        <v>1630</v>
      </c>
      <c r="L139" s="60" t="s">
        <v>1623</v>
      </c>
      <c r="M139" s="17" t="s">
        <v>1685</v>
      </c>
      <c r="N139" s="17" t="str">
        <f>HYPERLINK("https://www.facebook.com/gorbea.opdcautinsur","https://www.facebook.com/gorbea.opdcautinsur")</f>
        <v>https://www.facebook.com/gorbea.opdcautinsur</v>
      </c>
      <c r="O139" s="122" t="s">
        <v>2103</v>
      </c>
      <c r="P139" s="20" t="s">
        <v>2210</v>
      </c>
      <c r="Q139" s="122" t="s">
        <v>2103</v>
      </c>
    </row>
    <row r="140" spans="1:17" ht="30" customHeight="1">
      <c r="A140" s="25">
        <v>135</v>
      </c>
      <c r="B140" s="11">
        <v>9</v>
      </c>
      <c r="C140" s="185"/>
      <c r="D140" s="98" t="s">
        <v>631</v>
      </c>
      <c r="E140" s="21" t="s">
        <v>295</v>
      </c>
      <c r="F140" s="17" t="s">
        <v>632</v>
      </c>
      <c r="G140" s="17" t="s">
        <v>778</v>
      </c>
      <c r="H140" s="17" t="s">
        <v>315</v>
      </c>
      <c r="I140" s="17" t="s">
        <v>1583</v>
      </c>
      <c r="J140" s="17" t="s">
        <v>315</v>
      </c>
      <c r="K140" s="17" t="s">
        <v>319</v>
      </c>
      <c r="L140" s="17" t="s">
        <v>1635</v>
      </c>
      <c r="M140" s="17" t="s">
        <v>1371</v>
      </c>
      <c r="N140" s="17" t="str">
        <f>HYPERLINK("https://www.facebook.com/OPDPucon","https://www.facebook.com/OPDPucon")</f>
        <v>https://www.facebook.com/OPDPucon</v>
      </c>
      <c r="O140" s="122" t="s">
        <v>490</v>
      </c>
      <c r="P140" s="10" t="s">
        <v>2224</v>
      </c>
      <c r="Q140" s="122" t="s">
        <v>490</v>
      </c>
    </row>
    <row r="141" spans="1:17" s="3" customFormat="1" ht="30" customHeight="1">
      <c r="A141" s="11">
        <v>136</v>
      </c>
      <c r="B141" s="11">
        <v>9</v>
      </c>
      <c r="C141" s="185"/>
      <c r="D141" s="98" t="s">
        <v>2006</v>
      </c>
      <c r="E141" s="21" t="s">
        <v>746</v>
      </c>
      <c r="F141" s="17" t="s">
        <v>1984</v>
      </c>
      <c r="G141" s="17" t="s">
        <v>1985</v>
      </c>
      <c r="H141" s="17" t="s">
        <v>750</v>
      </c>
      <c r="I141" s="17" t="s">
        <v>1588</v>
      </c>
      <c r="J141" s="17" t="s">
        <v>750</v>
      </c>
      <c r="K141" s="17" t="s">
        <v>1240</v>
      </c>
      <c r="L141" s="20" t="s">
        <v>1636</v>
      </c>
      <c r="M141" s="17" t="s">
        <v>1411</v>
      </c>
      <c r="N141" s="17" t="s">
        <v>1489</v>
      </c>
      <c r="O141" s="122" t="s">
        <v>2104</v>
      </c>
      <c r="P141" s="20" t="s">
        <v>2210</v>
      </c>
      <c r="Q141" s="122" t="s">
        <v>2104</v>
      </c>
    </row>
    <row r="142" spans="1:17" s="3" customFormat="1" ht="38.25" customHeight="1">
      <c r="A142" s="11">
        <v>137</v>
      </c>
      <c r="B142" s="11">
        <v>9</v>
      </c>
      <c r="C142" s="185"/>
      <c r="D142" s="98" t="s">
        <v>772</v>
      </c>
      <c r="E142" s="21" t="s">
        <v>747</v>
      </c>
      <c r="F142" s="17" t="s">
        <v>775</v>
      </c>
      <c r="G142" s="17" t="s">
        <v>1625</v>
      </c>
      <c r="H142" s="17" t="s">
        <v>751</v>
      </c>
      <c r="I142" s="17" t="s">
        <v>1584</v>
      </c>
      <c r="J142" s="17" t="s">
        <v>1589</v>
      </c>
      <c r="K142" s="17" t="s">
        <v>779</v>
      </c>
      <c r="L142" s="20" t="s">
        <v>780</v>
      </c>
      <c r="M142" s="17" t="s">
        <v>1681</v>
      </c>
      <c r="N142" s="17" t="s">
        <v>1488</v>
      </c>
      <c r="O142" s="122" t="s">
        <v>2123</v>
      </c>
      <c r="P142" s="23" t="s">
        <v>2153</v>
      </c>
      <c r="Q142" s="122" t="s">
        <v>2123</v>
      </c>
    </row>
    <row r="143" spans="1:17" s="3" customFormat="1" ht="38.25" customHeight="1">
      <c r="A143" s="11">
        <v>138</v>
      </c>
      <c r="B143" s="11">
        <v>9</v>
      </c>
      <c r="C143" s="185"/>
      <c r="D143" s="98" t="s">
        <v>773</v>
      </c>
      <c r="E143" s="21" t="s">
        <v>748</v>
      </c>
      <c r="F143" s="17" t="s">
        <v>776</v>
      </c>
      <c r="G143" s="17" t="s">
        <v>1241</v>
      </c>
      <c r="H143" s="17" t="s">
        <v>752</v>
      </c>
      <c r="I143" s="17" t="s">
        <v>1583</v>
      </c>
      <c r="J143" s="17" t="s">
        <v>1590</v>
      </c>
      <c r="K143" s="17">
        <v>45220157</v>
      </c>
      <c r="L143" s="20" t="s">
        <v>781</v>
      </c>
      <c r="M143" s="17" t="s">
        <v>1369</v>
      </c>
      <c r="N143" s="17" t="s">
        <v>1490</v>
      </c>
      <c r="O143" s="122" t="s">
        <v>2105</v>
      </c>
      <c r="P143" s="23" t="s">
        <v>782</v>
      </c>
      <c r="Q143" s="122" t="s">
        <v>2105</v>
      </c>
    </row>
    <row r="144" spans="1:17" s="3" customFormat="1" ht="30" customHeight="1">
      <c r="A144" s="11">
        <v>139</v>
      </c>
      <c r="B144" s="11">
        <v>9</v>
      </c>
      <c r="C144" s="185"/>
      <c r="D144" s="98" t="s">
        <v>812</v>
      </c>
      <c r="E144" s="21" t="s">
        <v>813</v>
      </c>
      <c r="F144" s="17" t="s">
        <v>1237</v>
      </c>
      <c r="G144" s="17" t="s">
        <v>1238</v>
      </c>
      <c r="H144" s="17" t="s">
        <v>814</v>
      </c>
      <c r="I144" s="17" t="s">
        <v>1584</v>
      </c>
      <c r="J144" s="17" t="s">
        <v>1591</v>
      </c>
      <c r="K144" s="17" t="s">
        <v>1631</v>
      </c>
      <c r="L144" s="20" t="s">
        <v>816</v>
      </c>
      <c r="M144" s="17" t="s">
        <v>1409</v>
      </c>
      <c r="N144" s="17" t="s">
        <v>1491</v>
      </c>
      <c r="O144" s="122" t="s">
        <v>815</v>
      </c>
      <c r="P144" s="23" t="s">
        <v>2195</v>
      </c>
      <c r="Q144" s="122" t="s">
        <v>815</v>
      </c>
    </row>
    <row r="145" spans="1:17" s="3" customFormat="1" ht="30" customHeight="1">
      <c r="A145" s="25">
        <v>140</v>
      </c>
      <c r="B145" s="11">
        <v>9</v>
      </c>
      <c r="C145" s="185"/>
      <c r="D145" s="98" t="s">
        <v>774</v>
      </c>
      <c r="E145" s="21" t="s">
        <v>749</v>
      </c>
      <c r="F145" s="17" t="s">
        <v>777</v>
      </c>
      <c r="G145" s="17" t="s">
        <v>1626</v>
      </c>
      <c r="H145" s="17" t="s">
        <v>753</v>
      </c>
      <c r="I145" s="17" t="s">
        <v>1584</v>
      </c>
      <c r="J145" s="17" t="s">
        <v>1592</v>
      </c>
      <c r="K145" s="17" t="s">
        <v>1239</v>
      </c>
      <c r="L145" s="20" t="s">
        <v>1637</v>
      </c>
      <c r="M145" s="17" t="s">
        <v>1412</v>
      </c>
      <c r="N145" s="17" t="s">
        <v>1492</v>
      </c>
      <c r="O145" s="122" t="s">
        <v>754</v>
      </c>
      <c r="P145" s="23" t="s">
        <v>2225</v>
      </c>
      <c r="Q145" s="122" t="s">
        <v>754</v>
      </c>
    </row>
    <row r="146" spans="1:17" s="3" customFormat="1" ht="43.5" customHeight="1">
      <c r="A146" s="11">
        <v>141</v>
      </c>
      <c r="B146" s="11">
        <v>9</v>
      </c>
      <c r="C146" s="185"/>
      <c r="D146" s="98" t="s">
        <v>963</v>
      </c>
      <c r="E146" s="21" t="s">
        <v>937</v>
      </c>
      <c r="F146" s="17" t="s">
        <v>1017</v>
      </c>
      <c r="G146" s="17" t="s">
        <v>1018</v>
      </c>
      <c r="H146" s="17" t="s">
        <v>936</v>
      </c>
      <c r="I146" s="17" t="s">
        <v>1583</v>
      </c>
      <c r="J146" s="17" t="s">
        <v>1593</v>
      </c>
      <c r="K146" s="17" t="s">
        <v>1019</v>
      </c>
      <c r="L146" s="20" t="s">
        <v>1638</v>
      </c>
      <c r="M146" s="17" t="s">
        <v>1682</v>
      </c>
      <c r="N146" s="17" t="s">
        <v>1493</v>
      </c>
      <c r="O146" s="122" t="s">
        <v>982</v>
      </c>
      <c r="P146" s="23" t="s">
        <v>2144</v>
      </c>
      <c r="Q146" s="122" t="s">
        <v>982</v>
      </c>
    </row>
    <row r="147" spans="1:17" s="3" customFormat="1" ht="43.5" customHeight="1">
      <c r="A147" s="11">
        <v>142</v>
      </c>
      <c r="B147" s="24">
        <v>9</v>
      </c>
      <c r="C147" s="185"/>
      <c r="D147" s="123" t="s">
        <v>1875</v>
      </c>
      <c r="E147" s="37" t="s">
        <v>1805</v>
      </c>
      <c r="F147" s="36" t="s">
        <v>2342</v>
      </c>
      <c r="G147" s="36" t="s">
        <v>1876</v>
      </c>
      <c r="H147" s="36" t="s">
        <v>1806</v>
      </c>
      <c r="I147" s="36" t="s">
        <v>1583</v>
      </c>
      <c r="J147" s="36" t="s">
        <v>1806</v>
      </c>
      <c r="K147" s="36" t="s">
        <v>2343</v>
      </c>
      <c r="L147" s="38" t="s">
        <v>2003</v>
      </c>
      <c r="M147" s="17" t="s">
        <v>1958</v>
      </c>
      <c r="N147" s="36" t="s">
        <v>1872</v>
      </c>
      <c r="O147" s="124" t="s">
        <v>2106</v>
      </c>
      <c r="P147" s="93" t="s">
        <v>2226</v>
      </c>
      <c r="Q147" s="124" t="s">
        <v>2106</v>
      </c>
    </row>
    <row r="148" spans="1:17" s="3" customFormat="1" ht="43.5" customHeight="1">
      <c r="A148" s="11">
        <v>143</v>
      </c>
      <c r="B148" s="24">
        <v>9</v>
      </c>
      <c r="C148" s="185"/>
      <c r="D148" s="123" t="s">
        <v>1966</v>
      </c>
      <c r="E148" s="37" t="s">
        <v>1897</v>
      </c>
      <c r="F148" s="36" t="s">
        <v>2000</v>
      </c>
      <c r="G148" s="36" t="s">
        <v>1967</v>
      </c>
      <c r="H148" s="36" t="s">
        <v>1896</v>
      </c>
      <c r="I148" s="36" t="s">
        <v>1583</v>
      </c>
      <c r="J148" s="36" t="s">
        <v>1896</v>
      </c>
      <c r="K148" s="36" t="s">
        <v>2001</v>
      </c>
      <c r="L148" s="38" t="s">
        <v>2002</v>
      </c>
      <c r="M148" s="36" t="s">
        <v>1531</v>
      </c>
      <c r="N148" s="36" t="s">
        <v>1973</v>
      </c>
      <c r="O148" s="124" t="s">
        <v>1921</v>
      </c>
      <c r="P148" s="38" t="s">
        <v>1982</v>
      </c>
      <c r="Q148" s="124" t="s">
        <v>1921</v>
      </c>
    </row>
    <row r="149" spans="1:17" s="3" customFormat="1" ht="43.5" customHeight="1">
      <c r="A149" s="11">
        <v>144</v>
      </c>
      <c r="B149" s="24">
        <v>9</v>
      </c>
      <c r="C149" s="185"/>
      <c r="D149" s="123" t="s">
        <v>2025</v>
      </c>
      <c r="E149" s="37" t="s">
        <v>2023</v>
      </c>
      <c r="F149" s="36" t="s">
        <v>2261</v>
      </c>
      <c r="G149" s="36" t="s">
        <v>2191</v>
      </c>
      <c r="H149" s="36" t="s">
        <v>2024</v>
      </c>
      <c r="I149" s="36" t="s">
        <v>1583</v>
      </c>
      <c r="J149" s="36" t="s">
        <v>2024</v>
      </c>
      <c r="K149" s="36" t="s">
        <v>2190</v>
      </c>
      <c r="L149" s="38" t="s">
        <v>2189</v>
      </c>
      <c r="M149" s="36" t="s">
        <v>1531</v>
      </c>
      <c r="N149" s="36" t="s">
        <v>2467</v>
      </c>
      <c r="O149" s="125" t="s">
        <v>2122</v>
      </c>
      <c r="P149" s="10" t="s">
        <v>2210</v>
      </c>
      <c r="Q149" s="125" t="s">
        <v>2122</v>
      </c>
    </row>
    <row r="150" spans="1:17" s="3" customFormat="1" ht="30" customHeight="1">
      <c r="A150" s="24">
        <v>145</v>
      </c>
      <c r="B150" s="25">
        <v>9</v>
      </c>
      <c r="C150" s="186"/>
      <c r="D150" s="126" t="s">
        <v>1114</v>
      </c>
      <c r="E150" s="26" t="s">
        <v>1115</v>
      </c>
      <c r="F150" s="28" t="s">
        <v>2262</v>
      </c>
      <c r="G150" s="28" t="s">
        <v>1141</v>
      </c>
      <c r="H150" s="28" t="s">
        <v>1116</v>
      </c>
      <c r="I150" s="28" t="s">
        <v>1584</v>
      </c>
      <c r="J150" s="28" t="s">
        <v>1116</v>
      </c>
      <c r="K150" s="28">
        <v>87547485</v>
      </c>
      <c r="L150" s="29" t="s">
        <v>1142</v>
      </c>
      <c r="M150" s="36" t="s">
        <v>1767</v>
      </c>
      <c r="N150" s="28" t="s">
        <v>1494</v>
      </c>
      <c r="O150" s="125" t="s">
        <v>1130</v>
      </c>
      <c r="P150" s="31" t="s">
        <v>1131</v>
      </c>
      <c r="Q150" s="125" t="str">
        <f t="shared" ref="Q150" si="0">O150</f>
        <v>Juan Carlos Reinao Marilao</v>
      </c>
    </row>
    <row r="151" spans="1:17" ht="45.75" customHeight="1">
      <c r="A151" s="12">
        <v>146</v>
      </c>
      <c r="B151" s="12">
        <v>10</v>
      </c>
      <c r="C151" s="184" t="s">
        <v>1094</v>
      </c>
      <c r="D151" s="32" t="s">
        <v>323</v>
      </c>
      <c r="E151" s="41" t="s">
        <v>331</v>
      </c>
      <c r="F151" s="32" t="s">
        <v>343</v>
      </c>
      <c r="G151" s="42" t="s">
        <v>1217</v>
      </c>
      <c r="H151" s="42" t="s">
        <v>350</v>
      </c>
      <c r="I151" s="13" t="s">
        <v>350</v>
      </c>
      <c r="J151" s="13" t="s">
        <v>350</v>
      </c>
      <c r="K151" s="42" t="s">
        <v>1649</v>
      </c>
      <c r="L151" s="42" t="s">
        <v>1652</v>
      </c>
      <c r="M151" s="13" t="s">
        <v>1372</v>
      </c>
      <c r="N151" s="12" t="str">
        <f>HYPERLINK("https://www.facebook.com/opd.osorno","https://www.facebook.com/opd.osorno")</f>
        <v>https://www.facebook.com/opd.osorno</v>
      </c>
      <c r="O151" s="127" t="s">
        <v>491</v>
      </c>
      <c r="P151" s="106" t="s">
        <v>557</v>
      </c>
      <c r="Q151" s="127" t="s">
        <v>491</v>
      </c>
    </row>
    <row r="152" spans="1:17" ht="45" customHeight="1">
      <c r="A152" s="11">
        <v>147</v>
      </c>
      <c r="B152" s="11">
        <v>10</v>
      </c>
      <c r="C152" s="185"/>
      <c r="D152" s="98" t="s">
        <v>324</v>
      </c>
      <c r="E152" s="22" t="s">
        <v>332</v>
      </c>
      <c r="F152" s="21" t="s">
        <v>2295</v>
      </c>
      <c r="G152" s="18" t="s">
        <v>1230</v>
      </c>
      <c r="H152" s="18" t="s">
        <v>351</v>
      </c>
      <c r="I152" s="17" t="s">
        <v>1594</v>
      </c>
      <c r="J152" s="17" t="s">
        <v>1595</v>
      </c>
      <c r="K152" s="18" t="s">
        <v>1650</v>
      </c>
      <c r="L152" s="18" t="s">
        <v>347</v>
      </c>
      <c r="M152" s="20" t="s">
        <v>1414</v>
      </c>
      <c r="N152" s="11" t="s">
        <v>539</v>
      </c>
      <c r="O152" s="34" t="s">
        <v>2107</v>
      </c>
      <c r="P152" s="20" t="s">
        <v>2172</v>
      </c>
      <c r="Q152" s="34" t="s">
        <v>2107</v>
      </c>
    </row>
    <row r="153" spans="1:17" ht="30" customHeight="1">
      <c r="A153" s="11">
        <v>148</v>
      </c>
      <c r="B153" s="11">
        <v>10</v>
      </c>
      <c r="C153" s="185"/>
      <c r="D153" s="98" t="s">
        <v>325</v>
      </c>
      <c r="E153" s="22" t="s">
        <v>333</v>
      </c>
      <c r="F153" s="21" t="s">
        <v>344</v>
      </c>
      <c r="G153" s="18" t="s">
        <v>1231</v>
      </c>
      <c r="H153" s="18" t="s">
        <v>352</v>
      </c>
      <c r="I153" s="17" t="s">
        <v>1594</v>
      </c>
      <c r="J153" s="17" t="s">
        <v>1596</v>
      </c>
      <c r="K153" s="18" t="s">
        <v>1232</v>
      </c>
      <c r="L153" s="18" t="s">
        <v>348</v>
      </c>
      <c r="M153" s="17" t="s">
        <v>1375</v>
      </c>
      <c r="N153" s="11" t="str">
        <f>HYPERLINK("https://www.facebook.com/consejo.infancia.3?ref=tn_tnmn","https://www.facebook.com/consejo.infancia.3?ref=tn_tnmn")</f>
        <v>https://www.facebook.com/consejo.infancia.3?ref=tn_tnmn</v>
      </c>
      <c r="O153" s="34" t="s">
        <v>2187</v>
      </c>
      <c r="P153" s="17" t="s">
        <v>2188</v>
      </c>
      <c r="Q153" s="34" t="s">
        <v>2108</v>
      </c>
    </row>
    <row r="154" spans="1:17" ht="30" customHeight="1">
      <c r="A154" s="11">
        <v>149</v>
      </c>
      <c r="B154" s="11">
        <v>10</v>
      </c>
      <c r="C154" s="185"/>
      <c r="D154" s="21" t="s">
        <v>326</v>
      </c>
      <c r="E154" s="22" t="s">
        <v>334</v>
      </c>
      <c r="F154" s="21" t="s">
        <v>609</v>
      </c>
      <c r="G154" s="18" t="s">
        <v>339</v>
      </c>
      <c r="H154" s="18" t="s">
        <v>353</v>
      </c>
      <c r="I154" s="17" t="s">
        <v>587</v>
      </c>
      <c r="J154" s="17" t="s">
        <v>353</v>
      </c>
      <c r="K154" s="18" t="s">
        <v>358</v>
      </c>
      <c r="L154" s="18" t="s">
        <v>610</v>
      </c>
      <c r="M154" s="17" t="s">
        <v>1373</v>
      </c>
      <c r="N154" s="11" t="str">
        <f>HYPERLINK("https://www.facebook.com/opd.puertomontt","https://www.facebook.com/opd.puertomontt")</f>
        <v>https://www.facebook.com/opd.puertomontt</v>
      </c>
      <c r="O154" s="34" t="s">
        <v>492</v>
      </c>
      <c r="P154" s="35" t="s">
        <v>2228</v>
      </c>
      <c r="Q154" s="34" t="s">
        <v>492</v>
      </c>
    </row>
    <row r="155" spans="1:17" s="3" customFormat="1" ht="41.25" customHeight="1">
      <c r="A155" s="11">
        <v>150</v>
      </c>
      <c r="B155" s="11">
        <v>10</v>
      </c>
      <c r="C155" s="185"/>
      <c r="D155" s="21" t="s">
        <v>528</v>
      </c>
      <c r="E155" s="22" t="s">
        <v>530</v>
      </c>
      <c r="F155" s="21" t="s">
        <v>2296</v>
      </c>
      <c r="G155" s="17" t="s">
        <v>582</v>
      </c>
      <c r="H155" s="17" t="s">
        <v>532</v>
      </c>
      <c r="I155" s="17" t="s">
        <v>587</v>
      </c>
      <c r="J155" s="17" t="s">
        <v>532</v>
      </c>
      <c r="K155" s="17" t="s">
        <v>584</v>
      </c>
      <c r="L155" s="17" t="s">
        <v>585</v>
      </c>
      <c r="M155" s="128" t="s">
        <v>1374</v>
      </c>
      <c r="N155" s="129" t="s">
        <v>611</v>
      </c>
      <c r="O155" s="34" t="s">
        <v>2109</v>
      </c>
      <c r="P155" s="23" t="s">
        <v>2229</v>
      </c>
      <c r="Q155" s="34" t="s">
        <v>2109</v>
      </c>
    </row>
    <row r="156" spans="1:17" s="3" customFormat="1" ht="29.25" customHeight="1">
      <c r="A156" s="11">
        <v>151</v>
      </c>
      <c r="B156" s="11">
        <v>10</v>
      </c>
      <c r="C156" s="185"/>
      <c r="D156" s="21" t="s">
        <v>529</v>
      </c>
      <c r="E156" s="22" t="s">
        <v>531</v>
      </c>
      <c r="F156" s="21" t="s">
        <v>583</v>
      </c>
      <c r="G156" s="17" t="s">
        <v>1218</v>
      </c>
      <c r="H156" s="17" t="s">
        <v>533</v>
      </c>
      <c r="I156" s="17" t="s">
        <v>587</v>
      </c>
      <c r="J156" s="17" t="s">
        <v>533</v>
      </c>
      <c r="K156" s="17" t="s">
        <v>1651</v>
      </c>
      <c r="L156" s="20" t="s">
        <v>1653</v>
      </c>
      <c r="M156" s="17" t="s">
        <v>1536</v>
      </c>
      <c r="N156" s="17" t="s">
        <v>1495</v>
      </c>
      <c r="O156" s="34" t="s">
        <v>586</v>
      </c>
      <c r="P156" s="23" t="s">
        <v>1714</v>
      </c>
      <c r="Q156" s="34" t="s">
        <v>586</v>
      </c>
    </row>
    <row r="157" spans="1:17" ht="51" customHeight="1">
      <c r="A157" s="11">
        <v>152</v>
      </c>
      <c r="B157" s="11">
        <v>10</v>
      </c>
      <c r="C157" s="185"/>
      <c r="D157" s="98" t="s">
        <v>327</v>
      </c>
      <c r="E157" s="22" t="s">
        <v>335</v>
      </c>
      <c r="F157" s="21" t="s">
        <v>345</v>
      </c>
      <c r="G157" s="18" t="s">
        <v>340</v>
      </c>
      <c r="H157" s="18" t="s">
        <v>354</v>
      </c>
      <c r="I157" s="17" t="s">
        <v>350</v>
      </c>
      <c r="J157" s="17" t="s">
        <v>1597</v>
      </c>
      <c r="K157" s="18" t="s">
        <v>1219</v>
      </c>
      <c r="L157" s="18" t="s">
        <v>1220</v>
      </c>
      <c r="M157" s="17" t="s">
        <v>1531</v>
      </c>
      <c r="N157" s="11" t="str">
        <f>HYPERLINK("https://www.facebook.com/opd.cordillera","https://www.facebook.com/opd.cordillera")</f>
        <v>https://www.facebook.com/opd.cordillera</v>
      </c>
      <c r="O157" s="34" t="s">
        <v>2121</v>
      </c>
      <c r="P157" s="20" t="s">
        <v>2210</v>
      </c>
      <c r="Q157" s="34" t="s">
        <v>2121</v>
      </c>
    </row>
    <row r="158" spans="1:17" s="3" customFormat="1" ht="45" customHeight="1">
      <c r="A158" s="11">
        <v>153</v>
      </c>
      <c r="B158" s="11">
        <v>10</v>
      </c>
      <c r="C158" s="185"/>
      <c r="D158" s="98" t="s">
        <v>681</v>
      </c>
      <c r="E158" s="22" t="s">
        <v>682</v>
      </c>
      <c r="F158" s="21" t="s">
        <v>2297</v>
      </c>
      <c r="G158" s="17" t="s">
        <v>1221</v>
      </c>
      <c r="H158" s="18" t="s">
        <v>683</v>
      </c>
      <c r="I158" s="17" t="s">
        <v>1594</v>
      </c>
      <c r="J158" s="17" t="s">
        <v>683</v>
      </c>
      <c r="K158" s="17">
        <v>78850972</v>
      </c>
      <c r="L158" s="17" t="s">
        <v>1222</v>
      </c>
      <c r="M158" s="17" t="s">
        <v>1375</v>
      </c>
      <c r="N158" s="17" t="s">
        <v>1496</v>
      </c>
      <c r="O158" s="34" t="s">
        <v>684</v>
      </c>
      <c r="P158" s="20" t="s">
        <v>2230</v>
      </c>
      <c r="Q158" s="34" t="s">
        <v>684</v>
      </c>
    </row>
    <row r="159" spans="1:17" s="3" customFormat="1" ht="45" customHeight="1">
      <c r="A159" s="11">
        <v>154</v>
      </c>
      <c r="B159" s="11">
        <v>10</v>
      </c>
      <c r="C159" s="185"/>
      <c r="D159" s="98" t="s">
        <v>679</v>
      </c>
      <c r="E159" s="21" t="s">
        <v>680</v>
      </c>
      <c r="F159" s="21" t="s">
        <v>2298</v>
      </c>
      <c r="G159" s="17" t="s">
        <v>1223</v>
      </c>
      <c r="H159" s="18" t="s">
        <v>587</v>
      </c>
      <c r="I159" s="17" t="s">
        <v>587</v>
      </c>
      <c r="J159" s="17" t="s">
        <v>587</v>
      </c>
      <c r="K159" s="17" t="s">
        <v>1224</v>
      </c>
      <c r="L159" s="20" t="s">
        <v>1101</v>
      </c>
      <c r="M159" s="17" t="s">
        <v>1415</v>
      </c>
      <c r="N159" s="17" t="s">
        <v>1497</v>
      </c>
      <c r="O159" s="34" t="s">
        <v>2110</v>
      </c>
      <c r="P159" s="36" t="s">
        <v>2216</v>
      </c>
      <c r="Q159" s="34" t="s">
        <v>2110</v>
      </c>
    </row>
    <row r="160" spans="1:17" s="3" customFormat="1" ht="45" customHeight="1">
      <c r="A160" s="11">
        <v>155</v>
      </c>
      <c r="B160" s="11">
        <v>10</v>
      </c>
      <c r="C160" s="185"/>
      <c r="D160" s="98" t="s">
        <v>685</v>
      </c>
      <c r="E160" s="21" t="s">
        <v>686</v>
      </c>
      <c r="F160" s="21" t="s">
        <v>2299</v>
      </c>
      <c r="G160" s="17" t="s">
        <v>836</v>
      </c>
      <c r="H160" s="18" t="s">
        <v>687</v>
      </c>
      <c r="I160" s="17" t="s">
        <v>587</v>
      </c>
      <c r="J160" s="17" t="s">
        <v>687</v>
      </c>
      <c r="K160" s="17" t="s">
        <v>837</v>
      </c>
      <c r="L160" s="17" t="s">
        <v>838</v>
      </c>
      <c r="M160" s="17" t="s">
        <v>1766</v>
      </c>
      <c r="N160" s="17" t="s">
        <v>1498</v>
      </c>
      <c r="O160" s="34" t="s">
        <v>688</v>
      </c>
      <c r="P160" s="20" t="s">
        <v>2196</v>
      </c>
      <c r="Q160" s="34" t="s">
        <v>688</v>
      </c>
    </row>
    <row r="161" spans="1:17" s="3" customFormat="1" ht="45" customHeight="1">
      <c r="A161" s="11">
        <v>156</v>
      </c>
      <c r="B161" s="11">
        <v>10</v>
      </c>
      <c r="C161" s="185"/>
      <c r="D161" s="98" t="s">
        <v>839</v>
      </c>
      <c r="E161" s="21" t="s">
        <v>689</v>
      </c>
      <c r="F161" s="21" t="s">
        <v>2300</v>
      </c>
      <c r="G161" s="17" t="s">
        <v>840</v>
      </c>
      <c r="H161" s="18" t="s">
        <v>690</v>
      </c>
      <c r="I161" s="17" t="s">
        <v>350</v>
      </c>
      <c r="J161" s="17" t="s">
        <v>690</v>
      </c>
      <c r="K161" s="17">
        <v>642629915</v>
      </c>
      <c r="L161" s="17" t="s">
        <v>841</v>
      </c>
      <c r="M161" s="17" t="s">
        <v>1828</v>
      </c>
      <c r="N161" s="17" t="s">
        <v>1499</v>
      </c>
      <c r="O161" s="34" t="s">
        <v>691</v>
      </c>
      <c r="P161" s="20" t="s">
        <v>2162</v>
      </c>
      <c r="Q161" s="34" t="s">
        <v>691</v>
      </c>
    </row>
    <row r="162" spans="1:17" s="3" customFormat="1" ht="45" customHeight="1">
      <c r="A162" s="11">
        <v>157</v>
      </c>
      <c r="B162" s="11">
        <v>10</v>
      </c>
      <c r="C162" s="185"/>
      <c r="D162" s="98" t="s">
        <v>692</v>
      </c>
      <c r="E162" s="21" t="s">
        <v>767</v>
      </c>
      <c r="F162" s="21" t="s">
        <v>2301</v>
      </c>
      <c r="G162" s="17" t="s">
        <v>1225</v>
      </c>
      <c r="H162" s="18" t="s">
        <v>694</v>
      </c>
      <c r="I162" s="17" t="s">
        <v>587</v>
      </c>
      <c r="J162" s="17" t="s">
        <v>694</v>
      </c>
      <c r="K162" s="17" t="s">
        <v>1227</v>
      </c>
      <c r="L162" s="17" t="s">
        <v>1228</v>
      </c>
      <c r="M162" s="17" t="s">
        <v>1413</v>
      </c>
      <c r="N162" s="17" t="s">
        <v>1500</v>
      </c>
      <c r="O162" s="34" t="s">
        <v>696</v>
      </c>
      <c r="P162" s="20" t="s">
        <v>842</v>
      </c>
      <c r="Q162" s="34" t="s">
        <v>696</v>
      </c>
    </row>
    <row r="163" spans="1:17" s="3" customFormat="1" ht="45" customHeight="1">
      <c r="A163" s="11">
        <v>158</v>
      </c>
      <c r="B163" s="24">
        <v>10</v>
      </c>
      <c r="C163" s="185"/>
      <c r="D163" s="123" t="s">
        <v>1799</v>
      </c>
      <c r="E163" s="37" t="s">
        <v>1807</v>
      </c>
      <c r="F163" s="37" t="s">
        <v>1933</v>
      </c>
      <c r="G163" s="36" t="s">
        <v>1934</v>
      </c>
      <c r="H163" s="110" t="s">
        <v>1800</v>
      </c>
      <c r="I163" s="36" t="s">
        <v>350</v>
      </c>
      <c r="J163" s="36" t="s">
        <v>1800</v>
      </c>
      <c r="K163" s="36" t="s">
        <v>1935</v>
      </c>
      <c r="L163" s="36" t="s">
        <v>1936</v>
      </c>
      <c r="M163" s="36" t="s">
        <v>1531</v>
      </c>
      <c r="N163" s="36" t="s">
        <v>1988</v>
      </c>
      <c r="O163" s="39" t="s">
        <v>2120</v>
      </c>
      <c r="P163" s="38" t="s">
        <v>2160</v>
      </c>
      <c r="Q163" s="39" t="s">
        <v>2120</v>
      </c>
    </row>
    <row r="164" spans="1:17" s="3" customFormat="1" ht="45" customHeight="1">
      <c r="A164" s="11">
        <v>159</v>
      </c>
      <c r="B164" s="24">
        <v>10</v>
      </c>
      <c r="C164" s="185"/>
      <c r="D164" s="123" t="s">
        <v>1898</v>
      </c>
      <c r="E164" s="37" t="s">
        <v>1900</v>
      </c>
      <c r="F164" s="37" t="s">
        <v>1941</v>
      </c>
      <c r="G164" s="36" t="s">
        <v>1942</v>
      </c>
      <c r="H164" s="110" t="s">
        <v>1902</v>
      </c>
      <c r="I164" s="36" t="s">
        <v>587</v>
      </c>
      <c r="J164" s="36" t="s">
        <v>1902</v>
      </c>
      <c r="K164" s="36" t="s">
        <v>1954</v>
      </c>
      <c r="L164" s="38" t="s">
        <v>1965</v>
      </c>
      <c r="M164" s="36" t="s">
        <v>1531</v>
      </c>
      <c r="N164" s="36" t="s">
        <v>1974</v>
      </c>
      <c r="O164" s="39" t="s">
        <v>2111</v>
      </c>
      <c r="P164" s="10" t="s">
        <v>2210</v>
      </c>
      <c r="Q164" s="39" t="s">
        <v>2111</v>
      </c>
    </row>
    <row r="165" spans="1:17" s="3" customFormat="1" ht="45" customHeight="1">
      <c r="A165" s="11">
        <v>160</v>
      </c>
      <c r="B165" s="24">
        <v>10</v>
      </c>
      <c r="C165" s="185"/>
      <c r="D165" s="123" t="s">
        <v>1899</v>
      </c>
      <c r="E165" s="37" t="s">
        <v>1901</v>
      </c>
      <c r="F165" s="37" t="s">
        <v>1926</v>
      </c>
      <c r="G165" s="36" t="s">
        <v>1927</v>
      </c>
      <c r="H165" s="110" t="s">
        <v>1903</v>
      </c>
      <c r="I165" s="36" t="s">
        <v>1923</v>
      </c>
      <c r="J165" s="36" t="s">
        <v>1904</v>
      </c>
      <c r="K165" s="36">
        <v>992257755</v>
      </c>
      <c r="L165" s="36" t="s">
        <v>1928</v>
      </c>
      <c r="M165" s="36" t="s">
        <v>1987</v>
      </c>
      <c r="N165" s="36" t="s">
        <v>1990</v>
      </c>
      <c r="O165" s="39" t="s">
        <v>2112</v>
      </c>
      <c r="P165" s="38" t="s">
        <v>2231</v>
      </c>
      <c r="Q165" s="39" t="s">
        <v>2112</v>
      </c>
    </row>
    <row r="166" spans="1:17" s="3" customFormat="1" ht="45" customHeight="1">
      <c r="A166" s="24">
        <v>161</v>
      </c>
      <c r="B166" s="25">
        <v>10</v>
      </c>
      <c r="C166" s="186"/>
      <c r="D166" s="126" t="s">
        <v>1016</v>
      </c>
      <c r="E166" s="26" t="s">
        <v>693</v>
      </c>
      <c r="F166" s="26" t="s">
        <v>1226</v>
      </c>
      <c r="G166" s="28" t="s">
        <v>843</v>
      </c>
      <c r="H166" s="130" t="s">
        <v>695</v>
      </c>
      <c r="I166" s="28" t="s">
        <v>1594</v>
      </c>
      <c r="J166" s="28" t="s">
        <v>695</v>
      </c>
      <c r="K166" s="28">
        <v>62430247</v>
      </c>
      <c r="L166" s="28" t="s">
        <v>1229</v>
      </c>
      <c r="M166" s="28" t="s">
        <v>1376</v>
      </c>
      <c r="N166" s="28" t="s">
        <v>1501</v>
      </c>
      <c r="O166" s="40" t="s">
        <v>2139</v>
      </c>
      <c r="P166" s="29" t="s">
        <v>2232</v>
      </c>
      <c r="Q166" s="40" t="s">
        <v>2139</v>
      </c>
    </row>
    <row r="167" spans="1:17" ht="30" customHeight="1">
      <c r="A167" s="12">
        <v>162</v>
      </c>
      <c r="B167" s="12">
        <v>11</v>
      </c>
      <c r="C167" s="184" t="s">
        <v>1542</v>
      </c>
      <c r="D167" s="32" t="s">
        <v>328</v>
      </c>
      <c r="E167" s="41" t="s">
        <v>336</v>
      </c>
      <c r="F167" s="26" t="s">
        <v>2256</v>
      </c>
      <c r="G167" s="13" t="s">
        <v>341</v>
      </c>
      <c r="H167" s="13" t="s">
        <v>355</v>
      </c>
      <c r="I167" s="13" t="s">
        <v>1598</v>
      </c>
      <c r="J167" s="13" t="s">
        <v>355</v>
      </c>
      <c r="K167" s="13" t="s">
        <v>558</v>
      </c>
      <c r="L167" s="13" t="s">
        <v>1996</v>
      </c>
      <c r="M167" s="13" t="s">
        <v>1531</v>
      </c>
      <c r="N167" s="13" t="s">
        <v>604</v>
      </c>
      <c r="O167" s="131" t="s">
        <v>2113</v>
      </c>
      <c r="P167" s="106" t="s">
        <v>2197</v>
      </c>
      <c r="Q167" s="131" t="s">
        <v>2113</v>
      </c>
    </row>
    <row r="168" spans="1:17" ht="30" customHeight="1">
      <c r="A168" s="11">
        <v>163</v>
      </c>
      <c r="B168" s="11">
        <v>11</v>
      </c>
      <c r="C168" s="185"/>
      <c r="D168" s="21" t="s">
        <v>329</v>
      </c>
      <c r="E168" s="22" t="s">
        <v>337</v>
      </c>
      <c r="F168" s="21" t="s">
        <v>2352</v>
      </c>
      <c r="G168" s="100" t="s">
        <v>1684</v>
      </c>
      <c r="H168" s="17" t="s">
        <v>356</v>
      </c>
      <c r="I168" s="17" t="s">
        <v>1599</v>
      </c>
      <c r="J168" s="17" t="s">
        <v>356</v>
      </c>
      <c r="K168" s="17" t="s">
        <v>2353</v>
      </c>
      <c r="L168" s="17" t="s">
        <v>2354</v>
      </c>
      <c r="M168" s="17" t="s">
        <v>1377</v>
      </c>
      <c r="N168" s="17" t="s">
        <v>605</v>
      </c>
      <c r="O168" s="132" t="s">
        <v>2114</v>
      </c>
      <c r="P168" s="35" t="s">
        <v>2198</v>
      </c>
      <c r="Q168" s="132" t="s">
        <v>2114</v>
      </c>
    </row>
    <row r="169" spans="1:17" ht="30" customHeight="1">
      <c r="A169" s="11">
        <v>164</v>
      </c>
      <c r="B169" s="11">
        <v>11</v>
      </c>
      <c r="C169" s="185"/>
      <c r="D169" s="21" t="s">
        <v>330</v>
      </c>
      <c r="E169" s="89" t="s">
        <v>338</v>
      </c>
      <c r="F169" s="17" t="s">
        <v>346</v>
      </c>
      <c r="G169" s="18" t="s">
        <v>342</v>
      </c>
      <c r="H169" s="18" t="s">
        <v>357</v>
      </c>
      <c r="I169" s="17" t="s">
        <v>357</v>
      </c>
      <c r="J169" s="17" t="s">
        <v>357</v>
      </c>
      <c r="K169" s="17" t="s">
        <v>559</v>
      </c>
      <c r="L169" s="18" t="s">
        <v>349</v>
      </c>
      <c r="M169" s="17" t="s">
        <v>1514</v>
      </c>
      <c r="N169" s="17" t="s">
        <v>606</v>
      </c>
      <c r="O169" s="132" t="s">
        <v>560</v>
      </c>
      <c r="P169" s="20" t="s">
        <v>561</v>
      </c>
      <c r="Q169" s="132" t="s">
        <v>560</v>
      </c>
    </row>
    <row r="170" spans="1:17" s="3" customFormat="1" ht="30" customHeight="1">
      <c r="A170" s="11">
        <v>165</v>
      </c>
      <c r="B170" s="11">
        <v>11</v>
      </c>
      <c r="C170" s="185"/>
      <c r="D170" s="21" t="s">
        <v>888</v>
      </c>
      <c r="E170" s="98" t="s">
        <v>698</v>
      </c>
      <c r="F170" s="17" t="s">
        <v>2257</v>
      </c>
      <c r="G170" s="17" t="s">
        <v>1992</v>
      </c>
      <c r="H170" s="18" t="s">
        <v>700</v>
      </c>
      <c r="I170" s="17" t="s">
        <v>1598</v>
      </c>
      <c r="J170" s="17" t="s">
        <v>1600</v>
      </c>
      <c r="K170" s="17" t="s">
        <v>2242</v>
      </c>
      <c r="L170" s="17" t="s">
        <v>1993</v>
      </c>
      <c r="M170" s="17" t="s">
        <v>1827</v>
      </c>
      <c r="N170" s="17" t="s">
        <v>1485</v>
      </c>
      <c r="O170" s="132" t="s">
        <v>2119</v>
      </c>
      <c r="P170" s="20" t="s">
        <v>832</v>
      </c>
      <c r="Q170" s="132" t="s">
        <v>2119</v>
      </c>
    </row>
    <row r="171" spans="1:17" s="3" customFormat="1" ht="30" customHeight="1">
      <c r="A171" s="11">
        <v>166</v>
      </c>
      <c r="B171" s="11">
        <v>11</v>
      </c>
      <c r="C171" s="185"/>
      <c r="D171" s="21" t="s">
        <v>697</v>
      </c>
      <c r="E171" s="98" t="s">
        <v>699</v>
      </c>
      <c r="F171" s="17" t="s">
        <v>1997</v>
      </c>
      <c r="G171" s="17" t="s">
        <v>1683</v>
      </c>
      <c r="H171" s="18" t="s">
        <v>701</v>
      </c>
      <c r="I171" s="17" t="s">
        <v>701</v>
      </c>
      <c r="J171" s="17" t="s">
        <v>701</v>
      </c>
      <c r="K171" s="17" t="s">
        <v>1999</v>
      </c>
      <c r="L171" s="20" t="s">
        <v>1998</v>
      </c>
      <c r="M171" s="17" t="s">
        <v>1405</v>
      </c>
      <c r="N171" s="17" t="s">
        <v>1486</v>
      </c>
      <c r="O171" s="132" t="s">
        <v>702</v>
      </c>
      <c r="P171" s="20" t="s">
        <v>833</v>
      </c>
      <c r="Q171" s="132" t="s">
        <v>702</v>
      </c>
    </row>
    <row r="172" spans="1:17" s="3" customFormat="1" ht="38.25" customHeight="1">
      <c r="A172" s="25">
        <v>167</v>
      </c>
      <c r="B172" s="25">
        <v>11</v>
      </c>
      <c r="C172" s="186"/>
      <c r="D172" s="26" t="s">
        <v>964</v>
      </c>
      <c r="E172" s="126" t="s">
        <v>949</v>
      </c>
      <c r="F172" s="28" t="s">
        <v>2243</v>
      </c>
      <c r="G172" s="28" t="s">
        <v>1207</v>
      </c>
      <c r="H172" s="28" t="s">
        <v>938</v>
      </c>
      <c r="I172" s="28" t="s">
        <v>1601</v>
      </c>
      <c r="J172" s="28" t="s">
        <v>1602</v>
      </c>
      <c r="K172" s="28" t="s">
        <v>2244</v>
      </c>
      <c r="L172" s="28" t="s">
        <v>1208</v>
      </c>
      <c r="M172" s="28" t="s">
        <v>1847</v>
      </c>
      <c r="N172" s="28" t="s">
        <v>1487</v>
      </c>
      <c r="O172" s="133" t="s">
        <v>2142</v>
      </c>
      <c r="P172" s="29" t="s">
        <v>1762</v>
      </c>
      <c r="Q172" s="133" t="s">
        <v>983</v>
      </c>
    </row>
    <row r="173" spans="1:17" s="5" customFormat="1" ht="30" customHeight="1">
      <c r="A173" s="84">
        <v>168</v>
      </c>
      <c r="B173" s="12">
        <v>12</v>
      </c>
      <c r="C173" s="184" t="s">
        <v>498</v>
      </c>
      <c r="D173" s="32" t="s">
        <v>359</v>
      </c>
      <c r="E173" s="32" t="s">
        <v>360</v>
      </c>
      <c r="F173" s="13" t="s">
        <v>363</v>
      </c>
      <c r="G173" s="13" t="s">
        <v>365</v>
      </c>
      <c r="H173" s="13" t="s">
        <v>366</v>
      </c>
      <c r="I173" s="13" t="s">
        <v>1603</v>
      </c>
      <c r="J173" s="13" t="s">
        <v>366</v>
      </c>
      <c r="K173" s="134" t="s">
        <v>588</v>
      </c>
      <c r="L173" s="13" t="s">
        <v>367</v>
      </c>
      <c r="M173" s="45" t="s">
        <v>1531</v>
      </c>
      <c r="N173" s="33" t="str">
        <f>HYPERLINK("https://www.facebook.com/opd.natales","https://www.facebook.com/opdpuertonatales")</f>
        <v>https://www.facebook.com/opdpuertonatales</v>
      </c>
      <c r="O173" s="16" t="s">
        <v>524</v>
      </c>
      <c r="P173" s="14" t="s">
        <v>572</v>
      </c>
      <c r="Q173" s="135" t="s">
        <v>493</v>
      </c>
    </row>
    <row r="174" spans="1:17" ht="30" customHeight="1">
      <c r="A174" s="11">
        <v>169</v>
      </c>
      <c r="B174" s="11">
        <v>12</v>
      </c>
      <c r="C174" s="185"/>
      <c r="D174" s="21" t="s">
        <v>361</v>
      </c>
      <c r="E174" s="22" t="s">
        <v>362</v>
      </c>
      <c r="F174" s="17" t="s">
        <v>364</v>
      </c>
      <c r="G174" s="136" t="s">
        <v>368</v>
      </c>
      <c r="H174" s="18" t="s">
        <v>369</v>
      </c>
      <c r="I174" s="17" t="s">
        <v>1604</v>
      </c>
      <c r="J174" s="17" t="s">
        <v>1605</v>
      </c>
      <c r="K174" s="18" t="s">
        <v>1098</v>
      </c>
      <c r="L174" s="18" t="s">
        <v>370</v>
      </c>
      <c r="M174" s="17" t="s">
        <v>1531</v>
      </c>
      <c r="N174" s="20" t="s">
        <v>571</v>
      </c>
      <c r="O174" s="44" t="s">
        <v>2115</v>
      </c>
      <c r="P174" s="35" t="s">
        <v>523</v>
      </c>
      <c r="Q174" s="44" t="s">
        <v>2115</v>
      </c>
    </row>
    <row r="175" spans="1:17" s="3" customFormat="1" ht="30" customHeight="1">
      <c r="A175" s="11">
        <v>170</v>
      </c>
      <c r="B175" s="11">
        <v>12</v>
      </c>
      <c r="C175" s="185"/>
      <c r="D175" s="21" t="s">
        <v>703</v>
      </c>
      <c r="E175" s="22" t="s">
        <v>704</v>
      </c>
      <c r="F175" s="17" t="s">
        <v>1819</v>
      </c>
      <c r="G175" s="137" t="s">
        <v>1204</v>
      </c>
      <c r="H175" s="18" t="s">
        <v>705</v>
      </c>
      <c r="I175" s="17" t="s">
        <v>1606</v>
      </c>
      <c r="J175" s="17" t="s">
        <v>705</v>
      </c>
      <c r="K175" s="17" t="s">
        <v>1206</v>
      </c>
      <c r="L175" s="20" t="s">
        <v>1205</v>
      </c>
      <c r="M175" s="17" t="s">
        <v>1404</v>
      </c>
      <c r="N175" s="20" t="s">
        <v>1483</v>
      </c>
      <c r="O175" s="61" t="s">
        <v>831</v>
      </c>
      <c r="P175" s="23" t="s">
        <v>2233</v>
      </c>
      <c r="Q175" s="61" t="s">
        <v>831</v>
      </c>
    </row>
    <row r="176" spans="1:17" s="3" customFormat="1" ht="30" customHeight="1">
      <c r="A176" s="11">
        <v>171</v>
      </c>
      <c r="B176" s="24">
        <v>12</v>
      </c>
      <c r="C176" s="185"/>
      <c r="D176" s="37" t="s">
        <v>1801</v>
      </c>
      <c r="E176" s="138" t="s">
        <v>1802</v>
      </c>
      <c r="F176" s="36" t="s">
        <v>1881</v>
      </c>
      <c r="G176" s="139" t="s">
        <v>1880</v>
      </c>
      <c r="H176" s="110" t="s">
        <v>1803</v>
      </c>
      <c r="I176" s="36" t="s">
        <v>1606</v>
      </c>
      <c r="J176" s="36" t="s">
        <v>1803</v>
      </c>
      <c r="K176" s="36" t="s">
        <v>1882</v>
      </c>
      <c r="L176" s="38" t="s">
        <v>1883</v>
      </c>
      <c r="M176" s="36" t="s">
        <v>1531</v>
      </c>
      <c r="N176" s="38" t="s">
        <v>1531</v>
      </c>
      <c r="O176" s="140" t="s">
        <v>1818</v>
      </c>
      <c r="P176" s="93" t="s">
        <v>1879</v>
      </c>
      <c r="Q176" s="140" t="s">
        <v>1818</v>
      </c>
    </row>
    <row r="177" spans="1:17" s="3" customFormat="1" ht="30" customHeight="1">
      <c r="A177" s="11">
        <v>172</v>
      </c>
      <c r="B177" s="24">
        <v>12</v>
      </c>
      <c r="C177" s="185"/>
      <c r="D177" s="37" t="s">
        <v>1924</v>
      </c>
      <c r="E177" s="37" t="s">
        <v>1908</v>
      </c>
      <c r="F177" s="36" t="s">
        <v>2245</v>
      </c>
      <c r="G177" s="139" t="s">
        <v>1949</v>
      </c>
      <c r="H177" s="110" t="s">
        <v>1605</v>
      </c>
      <c r="I177" s="36" t="s">
        <v>1604</v>
      </c>
      <c r="J177" s="36" t="s">
        <v>1905</v>
      </c>
      <c r="K177" s="36" t="s">
        <v>1951</v>
      </c>
      <c r="L177" s="38" t="s">
        <v>1950</v>
      </c>
      <c r="M177" s="36" t="s">
        <v>1531</v>
      </c>
      <c r="N177" s="38" t="s">
        <v>1531</v>
      </c>
      <c r="O177" s="36" t="s">
        <v>1922</v>
      </c>
      <c r="P177" s="93" t="s">
        <v>1955</v>
      </c>
      <c r="Q177" s="140" t="s">
        <v>2115</v>
      </c>
    </row>
    <row r="178" spans="1:17" s="3" customFormat="1" ht="30" customHeight="1">
      <c r="A178" s="24">
        <v>173</v>
      </c>
      <c r="B178" s="25">
        <v>12</v>
      </c>
      <c r="C178" s="186"/>
      <c r="D178" s="26" t="s">
        <v>965</v>
      </c>
      <c r="E178" s="26" t="s">
        <v>939</v>
      </c>
      <c r="F178" s="28" t="s">
        <v>1097</v>
      </c>
      <c r="G178" s="141" t="s">
        <v>1838</v>
      </c>
      <c r="H178" s="28" t="s">
        <v>1840</v>
      </c>
      <c r="I178" s="28" t="s">
        <v>1607</v>
      </c>
      <c r="J178" s="28" t="s">
        <v>940</v>
      </c>
      <c r="K178" s="28">
        <v>592314295</v>
      </c>
      <c r="L178" s="29" t="s">
        <v>1839</v>
      </c>
      <c r="M178" s="28" t="s">
        <v>1378</v>
      </c>
      <c r="N178" s="28" t="s">
        <v>1484</v>
      </c>
      <c r="O178" s="142" t="s">
        <v>2118</v>
      </c>
      <c r="P178" s="31" t="s">
        <v>2199</v>
      </c>
      <c r="Q178" s="142" t="s">
        <v>2118</v>
      </c>
    </row>
    <row r="179" spans="1:17" ht="57.75" customHeight="1">
      <c r="A179" s="12">
        <v>174</v>
      </c>
      <c r="B179" s="12">
        <v>13</v>
      </c>
      <c r="C179" s="184" t="s">
        <v>2239</v>
      </c>
      <c r="D179" s="143" t="s">
        <v>889</v>
      </c>
      <c r="E179" s="135" t="s">
        <v>858</v>
      </c>
      <c r="F179" s="135" t="s">
        <v>1732</v>
      </c>
      <c r="G179" s="135" t="s">
        <v>1270</v>
      </c>
      <c r="H179" s="135" t="s">
        <v>389</v>
      </c>
      <c r="I179" s="135" t="s">
        <v>415</v>
      </c>
      <c r="J179" s="135" t="s">
        <v>389</v>
      </c>
      <c r="K179" s="135" t="s">
        <v>1733</v>
      </c>
      <c r="L179" s="33" t="s">
        <v>1665</v>
      </c>
      <c r="M179" s="13" t="s">
        <v>1531</v>
      </c>
      <c r="N179" s="13" t="s">
        <v>544</v>
      </c>
      <c r="O179" s="144" t="s">
        <v>2072</v>
      </c>
      <c r="P179" s="145" t="s">
        <v>2218</v>
      </c>
      <c r="Q179" s="144" t="s">
        <v>2072</v>
      </c>
    </row>
    <row r="180" spans="1:17" ht="40.5" customHeight="1">
      <c r="A180" s="11">
        <v>175</v>
      </c>
      <c r="B180" s="11">
        <v>13</v>
      </c>
      <c r="C180" s="185"/>
      <c r="D180" s="146" t="s">
        <v>762</v>
      </c>
      <c r="E180" s="109" t="s">
        <v>763</v>
      </c>
      <c r="F180" s="109" t="s">
        <v>376</v>
      </c>
      <c r="G180" s="109" t="s">
        <v>388</v>
      </c>
      <c r="H180" s="109" t="s">
        <v>390</v>
      </c>
      <c r="I180" s="109" t="s">
        <v>1608</v>
      </c>
      <c r="J180" s="109" t="s">
        <v>390</v>
      </c>
      <c r="K180" s="109" t="s">
        <v>1726</v>
      </c>
      <c r="L180" s="147" t="s">
        <v>424</v>
      </c>
      <c r="M180" s="17" t="s">
        <v>1408</v>
      </c>
      <c r="N180" s="17" t="str">
        <f>HYPERLINK("https://www.facebook.com/opd.caleradetango","https://www.facebook.com/opd.caleradetango")</f>
        <v>https://www.facebook.com/opd.caleradetango</v>
      </c>
      <c r="O180" s="148" t="s">
        <v>443</v>
      </c>
      <c r="P180" s="20" t="s">
        <v>520</v>
      </c>
      <c r="Q180" s="148" t="s">
        <v>443</v>
      </c>
    </row>
    <row r="181" spans="1:17" ht="60" customHeight="1">
      <c r="A181" s="11">
        <v>176</v>
      </c>
      <c r="B181" s="11">
        <v>13</v>
      </c>
      <c r="C181" s="185"/>
      <c r="D181" s="146" t="s">
        <v>830</v>
      </c>
      <c r="E181" s="109" t="s">
        <v>859</v>
      </c>
      <c r="F181" s="109" t="s">
        <v>377</v>
      </c>
      <c r="G181" s="109" t="s">
        <v>638</v>
      </c>
      <c r="H181" s="109" t="s">
        <v>391</v>
      </c>
      <c r="I181" s="109" t="s">
        <v>415</v>
      </c>
      <c r="J181" s="109" t="s">
        <v>391</v>
      </c>
      <c r="K181" s="109" t="s">
        <v>1836</v>
      </c>
      <c r="L181" s="147" t="s">
        <v>425</v>
      </c>
      <c r="M181" s="17" t="s">
        <v>1531</v>
      </c>
      <c r="N181" s="20" t="s">
        <v>543</v>
      </c>
      <c r="O181" s="148" t="s">
        <v>2073</v>
      </c>
      <c r="P181" s="35" t="s">
        <v>2210</v>
      </c>
      <c r="Q181" s="148" t="s">
        <v>2073</v>
      </c>
    </row>
    <row r="182" spans="1:17" ht="58.5" customHeight="1">
      <c r="A182" s="11">
        <v>177</v>
      </c>
      <c r="B182" s="11">
        <v>13</v>
      </c>
      <c r="C182" s="185"/>
      <c r="D182" s="146" t="s">
        <v>371</v>
      </c>
      <c r="E182" s="109" t="s">
        <v>860</v>
      </c>
      <c r="F182" s="109" t="s">
        <v>378</v>
      </c>
      <c r="G182" s="109" t="s">
        <v>644</v>
      </c>
      <c r="H182" s="109" t="s">
        <v>392</v>
      </c>
      <c r="I182" s="109" t="s">
        <v>415</v>
      </c>
      <c r="J182" s="109" t="s">
        <v>392</v>
      </c>
      <c r="K182" s="109" t="s">
        <v>1734</v>
      </c>
      <c r="L182" s="147" t="s">
        <v>1735</v>
      </c>
      <c r="M182" s="17" t="s">
        <v>1379</v>
      </c>
      <c r="N182" s="17" t="str">
        <f>HYPERLINK("https://www.facebook.com/opd.laflorida","https://www.facebook.com/opd.laflorida")</f>
        <v>https://www.facebook.com/opd.laflorida</v>
      </c>
      <c r="O182" s="148" t="s">
        <v>512</v>
      </c>
      <c r="P182" s="147" t="s">
        <v>450</v>
      </c>
      <c r="Q182" s="148" t="s">
        <v>512</v>
      </c>
    </row>
    <row r="183" spans="1:17" ht="42.75" customHeight="1">
      <c r="A183" s="11">
        <v>178</v>
      </c>
      <c r="B183" s="11">
        <v>13</v>
      </c>
      <c r="C183" s="185"/>
      <c r="D183" s="146" t="s">
        <v>887</v>
      </c>
      <c r="E183" s="109" t="s">
        <v>764</v>
      </c>
      <c r="F183" s="109" t="s">
        <v>634</v>
      </c>
      <c r="G183" s="109" t="s">
        <v>849</v>
      </c>
      <c r="H183" s="109" t="s">
        <v>393</v>
      </c>
      <c r="I183" s="109" t="s">
        <v>1609</v>
      </c>
      <c r="J183" s="109" t="s">
        <v>393</v>
      </c>
      <c r="K183" s="109" t="s">
        <v>1725</v>
      </c>
      <c r="L183" s="20" t="s">
        <v>2329</v>
      </c>
      <c r="M183" s="17" t="s">
        <v>1504</v>
      </c>
      <c r="N183" s="17" t="s">
        <v>633</v>
      </c>
      <c r="O183" s="148" t="s">
        <v>444</v>
      </c>
      <c r="P183" s="147" t="s">
        <v>2234</v>
      </c>
      <c r="Q183" s="148" t="s">
        <v>444</v>
      </c>
    </row>
    <row r="184" spans="1:17" ht="56.25" customHeight="1">
      <c r="A184" s="11">
        <v>179</v>
      </c>
      <c r="B184" s="11">
        <v>13</v>
      </c>
      <c r="C184" s="185"/>
      <c r="D184" s="146" t="s">
        <v>850</v>
      </c>
      <c r="E184" s="109" t="s">
        <v>761</v>
      </c>
      <c r="F184" s="109" t="s">
        <v>379</v>
      </c>
      <c r="G184" s="109" t="s">
        <v>851</v>
      </c>
      <c r="H184" s="109" t="s">
        <v>394</v>
      </c>
      <c r="I184" s="109" t="s">
        <v>415</v>
      </c>
      <c r="J184" s="109" t="s">
        <v>394</v>
      </c>
      <c r="K184" s="109" t="s">
        <v>1730</v>
      </c>
      <c r="L184" s="147" t="s">
        <v>426</v>
      </c>
      <c r="M184" s="17" t="s">
        <v>1849</v>
      </c>
      <c r="N184" s="17" t="str">
        <f>HYPERLINK("https://www.facebook.com/opdloespejo.opdloespejo","https://www.facebook.com/opdloespejo.opdloespejo")</f>
        <v>https://www.facebook.com/opdloespejo.opdloespejo</v>
      </c>
      <c r="O184" s="148" t="s">
        <v>513</v>
      </c>
      <c r="P184" s="147" t="s">
        <v>451</v>
      </c>
      <c r="Q184" s="148" t="s">
        <v>513</v>
      </c>
    </row>
    <row r="185" spans="1:17" ht="42.75" customHeight="1">
      <c r="A185" s="11">
        <v>180</v>
      </c>
      <c r="B185" s="11">
        <v>13</v>
      </c>
      <c r="C185" s="185"/>
      <c r="D185" s="146" t="s">
        <v>853</v>
      </c>
      <c r="E185" s="109" t="s">
        <v>861</v>
      </c>
      <c r="F185" s="109" t="s">
        <v>2374</v>
      </c>
      <c r="G185" s="109" t="s">
        <v>1740</v>
      </c>
      <c r="H185" s="109" t="s">
        <v>395</v>
      </c>
      <c r="I185" s="109" t="s">
        <v>415</v>
      </c>
      <c r="J185" s="109" t="s">
        <v>395</v>
      </c>
      <c r="K185" s="109">
        <v>226842002</v>
      </c>
      <c r="L185" s="147" t="s">
        <v>427</v>
      </c>
      <c r="M185" s="17" t="s">
        <v>1531</v>
      </c>
      <c r="N185" s="11" t="str">
        <f>HYPERLINK("https://www.facebook.com/opd.cerrillos","https://www.facebook.com/opd.cerrillos")</f>
        <v>https://www.facebook.com/opd.cerrillos</v>
      </c>
      <c r="O185" s="148" t="s">
        <v>499</v>
      </c>
      <c r="P185" s="10" t="s">
        <v>2210</v>
      </c>
      <c r="Q185" s="148" t="s">
        <v>499</v>
      </c>
    </row>
    <row r="186" spans="1:17" ht="48.75" customHeight="1">
      <c r="A186" s="11">
        <v>181</v>
      </c>
      <c r="B186" s="11">
        <v>13</v>
      </c>
      <c r="C186" s="185"/>
      <c r="D186" s="146" t="s">
        <v>844</v>
      </c>
      <c r="E186" s="109" t="s">
        <v>760</v>
      </c>
      <c r="F186" s="109" t="s">
        <v>2363</v>
      </c>
      <c r="G186" s="109" t="s">
        <v>892</v>
      </c>
      <c r="H186" s="109" t="s">
        <v>396</v>
      </c>
      <c r="I186" s="109" t="s">
        <v>409</v>
      </c>
      <c r="J186" s="109" t="s">
        <v>1610</v>
      </c>
      <c r="K186" s="109">
        <v>228182358</v>
      </c>
      <c r="L186" s="20" t="s">
        <v>891</v>
      </c>
      <c r="M186" s="17" t="s">
        <v>1380</v>
      </c>
      <c r="N186" s="10" t="s">
        <v>1473</v>
      </c>
      <c r="O186" s="148" t="s">
        <v>510</v>
      </c>
      <c r="P186" s="147" t="s">
        <v>1715</v>
      </c>
      <c r="Q186" s="148" t="s">
        <v>510</v>
      </c>
    </row>
    <row r="187" spans="1:17" ht="54" customHeight="1">
      <c r="A187" s="11">
        <v>182</v>
      </c>
      <c r="B187" s="11">
        <v>13</v>
      </c>
      <c r="C187" s="185"/>
      <c r="D187" s="146" t="s">
        <v>595</v>
      </c>
      <c r="E187" s="109" t="s">
        <v>594</v>
      </c>
      <c r="F187" s="109" t="s">
        <v>2313</v>
      </c>
      <c r="G187" s="109" t="s">
        <v>1268</v>
      </c>
      <c r="H187" s="109" t="s">
        <v>596</v>
      </c>
      <c r="I187" s="109" t="s">
        <v>415</v>
      </c>
      <c r="J187" s="109" t="s">
        <v>596</v>
      </c>
      <c r="K187" s="109" t="s">
        <v>2246</v>
      </c>
      <c r="L187" s="147" t="s">
        <v>428</v>
      </c>
      <c r="M187" s="17" t="s">
        <v>1531</v>
      </c>
      <c r="N187" s="11" t="s">
        <v>542</v>
      </c>
      <c r="O187" s="148" t="s">
        <v>2074</v>
      </c>
      <c r="P187" s="147" t="s">
        <v>2235</v>
      </c>
      <c r="Q187" s="148" t="s">
        <v>2074</v>
      </c>
    </row>
    <row r="188" spans="1:17" ht="51" customHeight="1">
      <c r="A188" s="11">
        <v>183</v>
      </c>
      <c r="B188" s="11">
        <v>13</v>
      </c>
      <c r="C188" s="185"/>
      <c r="D188" s="146" t="s">
        <v>765</v>
      </c>
      <c r="E188" s="109" t="s">
        <v>766</v>
      </c>
      <c r="F188" s="109" t="s">
        <v>1419</v>
      </c>
      <c r="G188" s="109" t="s">
        <v>1745</v>
      </c>
      <c r="H188" s="109" t="s">
        <v>397</v>
      </c>
      <c r="I188" s="109" t="s">
        <v>415</v>
      </c>
      <c r="J188" s="109" t="s">
        <v>397</v>
      </c>
      <c r="K188" s="109" t="s">
        <v>2345</v>
      </c>
      <c r="L188" s="176" t="s">
        <v>1764</v>
      </c>
      <c r="M188" s="20" t="s">
        <v>1381</v>
      </c>
      <c r="N188" s="11" t="str">
        <f>HYPERLINK("https://www.facebook.com/opdquilicura.conmasganas","https://www.facebook.com/opdquilicura.conmasganas")</f>
        <v>https://www.facebook.com/opdquilicura.conmasganas</v>
      </c>
      <c r="O188" s="148" t="s">
        <v>445</v>
      </c>
      <c r="P188" s="147" t="s">
        <v>452</v>
      </c>
      <c r="Q188" s="148" t="s">
        <v>445</v>
      </c>
    </row>
    <row r="189" spans="1:17" ht="45" customHeight="1">
      <c r="A189" s="11">
        <v>184</v>
      </c>
      <c r="B189" s="11">
        <v>13</v>
      </c>
      <c r="C189" s="185"/>
      <c r="D189" s="146" t="s">
        <v>852</v>
      </c>
      <c r="E189" s="109" t="s">
        <v>862</v>
      </c>
      <c r="F189" s="109" t="s">
        <v>380</v>
      </c>
      <c r="G189" s="109" t="s">
        <v>1261</v>
      </c>
      <c r="H189" s="109" t="s">
        <v>398</v>
      </c>
      <c r="I189" s="109" t="s">
        <v>1608</v>
      </c>
      <c r="J189" s="109" t="s">
        <v>398</v>
      </c>
      <c r="K189" s="109" t="s">
        <v>1834</v>
      </c>
      <c r="L189" s="147" t="s">
        <v>1835</v>
      </c>
      <c r="M189" s="17" t="s">
        <v>1826</v>
      </c>
      <c r="N189" s="17" t="str">
        <f>HYPERLINK("https://www.facebook.com/opd.sanbernardo.7","https://www.facebook.com/opd.sanbernardo.7")</f>
        <v>https://www.facebook.com/opd.sanbernardo.7</v>
      </c>
      <c r="O189" s="148" t="s">
        <v>446</v>
      </c>
      <c r="P189" s="147" t="s">
        <v>453</v>
      </c>
      <c r="Q189" s="148" t="s">
        <v>446</v>
      </c>
    </row>
    <row r="190" spans="1:17" ht="54" customHeight="1">
      <c r="A190" s="11">
        <v>185</v>
      </c>
      <c r="B190" s="11">
        <v>13</v>
      </c>
      <c r="C190" s="185"/>
      <c r="D190" s="146" t="s">
        <v>785</v>
      </c>
      <c r="E190" s="109" t="s">
        <v>863</v>
      </c>
      <c r="F190" s="109" t="s">
        <v>645</v>
      </c>
      <c r="G190" s="109" t="s">
        <v>1736</v>
      </c>
      <c r="H190" s="109" t="s">
        <v>399</v>
      </c>
      <c r="I190" s="109" t="s">
        <v>415</v>
      </c>
      <c r="J190" s="109" t="s">
        <v>1611</v>
      </c>
      <c r="K190" s="109" t="s">
        <v>1738</v>
      </c>
      <c r="L190" s="147" t="s">
        <v>1737</v>
      </c>
      <c r="M190" s="17" t="s">
        <v>1382</v>
      </c>
      <c r="N190" s="17" t="str">
        <f>HYPERLINK("https://www.facebook.com/opd.penalolen","https://www.facebook.com/opd.penalolen")</f>
        <v>https://www.facebook.com/opd.penalolen</v>
      </c>
      <c r="O190" s="148" t="s">
        <v>504</v>
      </c>
      <c r="P190" s="147" t="s">
        <v>454</v>
      </c>
      <c r="Q190" s="148" t="s">
        <v>504</v>
      </c>
    </row>
    <row r="191" spans="1:17" ht="51" customHeight="1">
      <c r="A191" s="11">
        <v>186</v>
      </c>
      <c r="B191" s="11">
        <v>13</v>
      </c>
      <c r="C191" s="185"/>
      <c r="D191" s="146" t="s">
        <v>639</v>
      </c>
      <c r="E191" s="109" t="s">
        <v>864</v>
      </c>
      <c r="F191" s="109" t="s">
        <v>654</v>
      </c>
      <c r="G191" s="109" t="s">
        <v>2009</v>
      </c>
      <c r="H191" s="109" t="s">
        <v>400</v>
      </c>
      <c r="I191" s="109" t="s">
        <v>415</v>
      </c>
      <c r="J191" s="109" t="s">
        <v>400</v>
      </c>
      <c r="K191" s="149" t="s">
        <v>2010</v>
      </c>
      <c r="L191" s="147" t="s">
        <v>1251</v>
      </c>
      <c r="M191" s="17" t="s">
        <v>1407</v>
      </c>
      <c r="N191" s="11" t="str">
        <f>HYPERLINK("https://www.facebook.com/opd.lagranja","https://www.facebook.com/opd.lagranja")</f>
        <v>https://www.facebook.com/opd.lagranja</v>
      </c>
      <c r="O191" s="148" t="s">
        <v>503</v>
      </c>
      <c r="P191" s="147" t="s">
        <v>455</v>
      </c>
      <c r="Q191" s="148" t="s">
        <v>503</v>
      </c>
    </row>
    <row r="192" spans="1:17" ht="60" customHeight="1">
      <c r="A192" s="11">
        <v>187</v>
      </c>
      <c r="B192" s="11">
        <v>13</v>
      </c>
      <c r="C192" s="185"/>
      <c r="D192" s="146" t="s">
        <v>640</v>
      </c>
      <c r="E192" s="109" t="s">
        <v>878</v>
      </c>
      <c r="F192" s="109" t="s">
        <v>381</v>
      </c>
      <c r="G192" s="109" t="s">
        <v>845</v>
      </c>
      <c r="H192" s="109" t="s">
        <v>401</v>
      </c>
      <c r="I192" s="109" t="s">
        <v>415</v>
      </c>
      <c r="J192" s="109" t="s">
        <v>401</v>
      </c>
      <c r="K192" s="109" t="s">
        <v>2351</v>
      </c>
      <c r="L192" s="147" t="s">
        <v>1666</v>
      </c>
      <c r="M192" s="20" t="s">
        <v>1383</v>
      </c>
      <c r="N192" s="17" t="s">
        <v>541</v>
      </c>
      <c r="O192" s="109" t="s">
        <v>2180</v>
      </c>
      <c r="P192" s="147" t="s">
        <v>2181</v>
      </c>
      <c r="Q192" s="148" t="s">
        <v>2075</v>
      </c>
    </row>
    <row r="193" spans="1:17" ht="60" customHeight="1">
      <c r="A193" s="11">
        <v>188</v>
      </c>
      <c r="B193" s="11">
        <v>13</v>
      </c>
      <c r="C193" s="185"/>
      <c r="D193" s="146" t="s">
        <v>372</v>
      </c>
      <c r="E193" s="109" t="s">
        <v>865</v>
      </c>
      <c r="F193" s="109" t="s">
        <v>2396</v>
      </c>
      <c r="G193" s="109" t="s">
        <v>1263</v>
      </c>
      <c r="H193" s="109" t="s">
        <v>402</v>
      </c>
      <c r="I193" s="109" t="s">
        <v>415</v>
      </c>
      <c r="J193" s="109" t="s">
        <v>402</v>
      </c>
      <c r="K193" s="109">
        <v>226437638</v>
      </c>
      <c r="L193" s="147" t="s">
        <v>1837</v>
      </c>
      <c r="M193" s="20" t="s">
        <v>1384</v>
      </c>
      <c r="N193" s="17" t="str">
        <f>HYPERLINK("https://www.facebook.com/opd.pudahuel","https://www.facebook.com/opd.pudahuel")</f>
        <v>https://www.facebook.com/opd.pudahuel</v>
      </c>
      <c r="O193" s="148" t="s">
        <v>502</v>
      </c>
      <c r="P193" s="147" t="s">
        <v>456</v>
      </c>
      <c r="Q193" s="148" t="s">
        <v>502</v>
      </c>
    </row>
    <row r="194" spans="1:17" ht="58.5" customHeight="1">
      <c r="A194" s="11">
        <v>189</v>
      </c>
      <c r="B194" s="11">
        <v>13</v>
      </c>
      <c r="C194" s="185"/>
      <c r="D194" s="146" t="s">
        <v>641</v>
      </c>
      <c r="E194" s="109" t="s">
        <v>854</v>
      </c>
      <c r="F194" s="109" t="s">
        <v>382</v>
      </c>
      <c r="G194" s="109" t="s">
        <v>1262</v>
      </c>
      <c r="H194" s="109" t="s">
        <v>403</v>
      </c>
      <c r="I194" s="109" t="s">
        <v>415</v>
      </c>
      <c r="J194" s="109" t="s">
        <v>403</v>
      </c>
      <c r="K194" s="109" t="s">
        <v>1831</v>
      </c>
      <c r="L194" s="147" t="s">
        <v>1832</v>
      </c>
      <c r="M194" s="17" t="s">
        <v>1385</v>
      </c>
      <c r="N194" s="17" t="s">
        <v>1848</v>
      </c>
      <c r="O194" s="148" t="s">
        <v>507</v>
      </c>
      <c r="P194" s="147" t="s">
        <v>457</v>
      </c>
      <c r="Q194" s="148" t="s">
        <v>507</v>
      </c>
    </row>
    <row r="195" spans="1:17" ht="48.75" customHeight="1">
      <c r="A195" s="11">
        <v>190</v>
      </c>
      <c r="B195" s="11">
        <v>13</v>
      </c>
      <c r="C195" s="185"/>
      <c r="D195" s="146" t="s">
        <v>373</v>
      </c>
      <c r="E195" s="109" t="s">
        <v>855</v>
      </c>
      <c r="F195" s="109" t="s">
        <v>652</v>
      </c>
      <c r="G195" s="109" t="s">
        <v>1723</v>
      </c>
      <c r="H195" s="109" t="s">
        <v>404</v>
      </c>
      <c r="I195" s="109" t="s">
        <v>409</v>
      </c>
      <c r="J195" s="109" t="s">
        <v>404</v>
      </c>
      <c r="K195" s="77" t="s">
        <v>1724</v>
      </c>
      <c r="L195" s="23" t="s">
        <v>603</v>
      </c>
      <c r="M195" s="20" t="s">
        <v>1416</v>
      </c>
      <c r="N195" s="17" t="s">
        <v>1531</v>
      </c>
      <c r="O195" s="148" t="s">
        <v>447</v>
      </c>
      <c r="P195" s="147" t="s">
        <v>2236</v>
      </c>
      <c r="Q195" s="148" t="s">
        <v>447</v>
      </c>
    </row>
    <row r="196" spans="1:17" ht="60" customHeight="1">
      <c r="A196" s="11">
        <v>191</v>
      </c>
      <c r="B196" s="11">
        <v>13</v>
      </c>
      <c r="C196" s="185"/>
      <c r="D196" s="146" t="s">
        <v>374</v>
      </c>
      <c r="E196" s="109" t="s">
        <v>856</v>
      </c>
      <c r="F196" s="109" t="s">
        <v>383</v>
      </c>
      <c r="G196" s="109" t="s">
        <v>1739</v>
      </c>
      <c r="H196" s="109" t="s">
        <v>405</v>
      </c>
      <c r="I196" s="109" t="s">
        <v>415</v>
      </c>
      <c r="J196" s="109" t="s">
        <v>405</v>
      </c>
      <c r="K196" s="109" t="s">
        <v>1264</v>
      </c>
      <c r="L196" s="147" t="s">
        <v>1265</v>
      </c>
      <c r="M196" s="17" t="s">
        <v>1531</v>
      </c>
      <c r="N196" s="17" t="s">
        <v>1030</v>
      </c>
      <c r="O196" s="148" t="s">
        <v>1769</v>
      </c>
      <c r="P196" s="147" t="s">
        <v>458</v>
      </c>
      <c r="Q196" s="148" t="s">
        <v>1769</v>
      </c>
    </row>
    <row r="197" spans="1:17" ht="33" customHeight="1">
      <c r="A197" s="11">
        <v>192</v>
      </c>
      <c r="B197" s="11">
        <v>13</v>
      </c>
      <c r="C197" s="185"/>
      <c r="D197" s="146" t="s">
        <v>793</v>
      </c>
      <c r="E197" s="109" t="s">
        <v>866</v>
      </c>
      <c r="F197" s="109" t="s">
        <v>651</v>
      </c>
      <c r="G197" s="109" t="s">
        <v>1728</v>
      </c>
      <c r="H197" s="109" t="s">
        <v>406</v>
      </c>
      <c r="I197" s="109" t="s">
        <v>1612</v>
      </c>
      <c r="J197" s="109" t="s">
        <v>406</v>
      </c>
      <c r="K197" s="109">
        <v>28444223</v>
      </c>
      <c r="L197" s="147" t="s">
        <v>429</v>
      </c>
      <c r="M197" s="20" t="s">
        <v>1386</v>
      </c>
      <c r="N197" s="11" t="str">
        <f>HYPERLINK("https://www.facebook.com/opd.colina","https://www.facebook.com/opd.colina")</f>
        <v>https://www.facebook.com/opd.colina</v>
      </c>
      <c r="O197" s="148" t="s">
        <v>511</v>
      </c>
      <c r="P197" s="147" t="s">
        <v>459</v>
      </c>
      <c r="Q197" s="148" t="s">
        <v>511</v>
      </c>
    </row>
    <row r="198" spans="1:17" ht="48.75" customHeight="1">
      <c r="A198" s="11">
        <v>193</v>
      </c>
      <c r="B198" s="11">
        <v>13</v>
      </c>
      <c r="C198" s="185"/>
      <c r="D198" s="146" t="s">
        <v>794</v>
      </c>
      <c r="E198" s="109" t="s">
        <v>857</v>
      </c>
      <c r="F198" s="109" t="s">
        <v>646</v>
      </c>
      <c r="G198" s="109" t="s">
        <v>1266</v>
      </c>
      <c r="H198" s="109" t="s">
        <v>407</v>
      </c>
      <c r="I198" s="109" t="s">
        <v>415</v>
      </c>
      <c r="J198" s="109" t="s">
        <v>407</v>
      </c>
      <c r="K198" s="109" t="s">
        <v>1099</v>
      </c>
      <c r="L198" s="147" t="s">
        <v>430</v>
      </c>
      <c r="M198" s="17" t="s">
        <v>1387</v>
      </c>
      <c r="N198" s="11" t="str">
        <f>HYPERLINK("https://www.facebook.com/opd.estacioncentral","https://www.facebook.com/opd.estacioncentral")</f>
        <v>https://www.facebook.com/opd.estacioncentral</v>
      </c>
      <c r="O198" s="148" t="s">
        <v>508</v>
      </c>
      <c r="P198" s="147" t="s">
        <v>460</v>
      </c>
      <c r="Q198" s="148" t="s">
        <v>508</v>
      </c>
    </row>
    <row r="199" spans="1:17" ht="45" customHeight="1">
      <c r="A199" s="11">
        <v>194</v>
      </c>
      <c r="B199" s="11">
        <v>13</v>
      </c>
      <c r="C199" s="185"/>
      <c r="D199" s="146" t="s">
        <v>1044</v>
      </c>
      <c r="E199" s="109" t="s">
        <v>867</v>
      </c>
      <c r="F199" s="109" t="s">
        <v>647</v>
      </c>
      <c r="G199" s="109" t="s">
        <v>1271</v>
      </c>
      <c r="H199" s="109" t="s">
        <v>408</v>
      </c>
      <c r="I199" s="109" t="s">
        <v>415</v>
      </c>
      <c r="J199" s="109" t="s">
        <v>408</v>
      </c>
      <c r="K199" s="109">
        <v>223804196</v>
      </c>
      <c r="L199" s="172" t="s">
        <v>2275</v>
      </c>
      <c r="M199" s="17" t="s">
        <v>1721</v>
      </c>
      <c r="N199" s="20" t="s">
        <v>540</v>
      </c>
      <c r="O199" s="148" t="s">
        <v>2076</v>
      </c>
      <c r="P199" s="147" t="s">
        <v>2200</v>
      </c>
      <c r="Q199" s="148" t="s">
        <v>2076</v>
      </c>
    </row>
    <row r="200" spans="1:17" ht="45.75" customHeight="1">
      <c r="A200" s="11">
        <v>195</v>
      </c>
      <c r="B200" s="11">
        <v>13</v>
      </c>
      <c r="C200" s="185"/>
      <c r="D200" s="146" t="s">
        <v>2019</v>
      </c>
      <c r="E200" s="109" t="s">
        <v>2018</v>
      </c>
      <c r="F200" s="109" t="s">
        <v>2399</v>
      </c>
      <c r="G200" s="109" t="s">
        <v>1729</v>
      </c>
      <c r="H200" s="109" t="s">
        <v>442</v>
      </c>
      <c r="I200" s="109" t="s">
        <v>1612</v>
      </c>
      <c r="J200" s="109" t="s">
        <v>442</v>
      </c>
      <c r="K200" s="109">
        <v>228423508</v>
      </c>
      <c r="L200" s="147" t="s">
        <v>431</v>
      </c>
      <c r="M200" s="17" t="s">
        <v>1721</v>
      </c>
      <c r="N200" s="11" t="str">
        <f>HYPERLINK("https://www.facebook.com/abel.riquelme.7","https://www.facebook.com/abel.riquelme.7")</f>
        <v>https://www.facebook.com/abel.riquelme.7</v>
      </c>
      <c r="O200" s="148" t="s">
        <v>515</v>
      </c>
      <c r="P200" s="147" t="s">
        <v>2022</v>
      </c>
      <c r="Q200" s="148" t="s">
        <v>515</v>
      </c>
    </row>
    <row r="201" spans="1:17" ht="30" customHeight="1">
      <c r="A201" s="11">
        <v>196</v>
      </c>
      <c r="B201" s="11">
        <v>13</v>
      </c>
      <c r="C201" s="185"/>
      <c r="D201" s="146" t="s">
        <v>786</v>
      </c>
      <c r="E201" s="109" t="s">
        <v>868</v>
      </c>
      <c r="F201" s="109" t="s">
        <v>384</v>
      </c>
      <c r="G201" s="109" t="s">
        <v>653</v>
      </c>
      <c r="H201" s="109" t="s">
        <v>409</v>
      </c>
      <c r="I201" s="109" t="s">
        <v>409</v>
      </c>
      <c r="J201" s="109" t="s">
        <v>409</v>
      </c>
      <c r="K201" s="109" t="s">
        <v>2323</v>
      </c>
      <c r="L201" s="147" t="s">
        <v>432</v>
      </c>
      <c r="M201" s="17" t="s">
        <v>1531</v>
      </c>
      <c r="N201" s="75" t="s">
        <v>545</v>
      </c>
      <c r="O201" s="148" t="s">
        <v>2099</v>
      </c>
      <c r="P201" s="10" t="s">
        <v>2210</v>
      </c>
      <c r="Q201" s="148" t="s">
        <v>2099</v>
      </c>
    </row>
    <row r="202" spans="1:17" ht="48.75" customHeight="1">
      <c r="A202" s="11">
        <v>197</v>
      </c>
      <c r="B202" s="11">
        <v>13</v>
      </c>
      <c r="C202" s="185"/>
      <c r="D202" s="146" t="s">
        <v>828</v>
      </c>
      <c r="E202" s="109" t="s">
        <v>869</v>
      </c>
      <c r="F202" s="109" t="s">
        <v>2340</v>
      </c>
      <c r="G202" s="109" t="s">
        <v>1260</v>
      </c>
      <c r="H202" s="109" t="s">
        <v>410</v>
      </c>
      <c r="I202" s="109" t="s">
        <v>415</v>
      </c>
      <c r="J202" s="109" t="s">
        <v>410</v>
      </c>
      <c r="K202" s="109" t="s">
        <v>1744</v>
      </c>
      <c r="L202" s="147" t="s">
        <v>433</v>
      </c>
      <c r="M202" s="17" t="s">
        <v>1693</v>
      </c>
      <c r="N202" s="75" t="s">
        <v>1824</v>
      </c>
      <c r="O202" s="109" t="s">
        <v>2077</v>
      </c>
      <c r="P202" s="10" t="s">
        <v>2210</v>
      </c>
      <c r="Q202" s="109" t="s">
        <v>2077</v>
      </c>
    </row>
    <row r="203" spans="1:17" ht="45" customHeight="1">
      <c r="A203" s="11">
        <v>198</v>
      </c>
      <c r="B203" s="11">
        <v>13</v>
      </c>
      <c r="C203" s="185"/>
      <c r="D203" s="146" t="s">
        <v>1986</v>
      </c>
      <c r="E203" s="109" t="s">
        <v>870</v>
      </c>
      <c r="F203" s="109" t="s">
        <v>1741</v>
      </c>
      <c r="G203" s="109" t="s">
        <v>1742</v>
      </c>
      <c r="H203" s="109" t="s">
        <v>411</v>
      </c>
      <c r="I203" s="109" t="s">
        <v>415</v>
      </c>
      <c r="J203" s="109" t="s">
        <v>411</v>
      </c>
      <c r="K203" s="109" t="s">
        <v>1743</v>
      </c>
      <c r="L203" s="147" t="s">
        <v>434</v>
      </c>
      <c r="M203" s="17" t="s">
        <v>1388</v>
      </c>
      <c r="N203" s="17" t="str">
        <f>HYPERLINK("https://www.facebook.com/opd.loprado","https://www.facebook.com/opd.loprado")</f>
        <v>https://www.facebook.com/opd.loprado</v>
      </c>
      <c r="O203" s="148" t="s">
        <v>2078</v>
      </c>
      <c r="P203" s="109" t="s">
        <v>2217</v>
      </c>
      <c r="Q203" s="148" t="s">
        <v>2078</v>
      </c>
    </row>
    <row r="204" spans="1:17" ht="52.15" customHeight="1">
      <c r="A204" s="11">
        <v>199</v>
      </c>
      <c r="B204" s="11">
        <v>13</v>
      </c>
      <c r="C204" s="185"/>
      <c r="D204" s="146" t="s">
        <v>829</v>
      </c>
      <c r="E204" s="109" t="s">
        <v>871</v>
      </c>
      <c r="F204" s="109" t="s">
        <v>648</v>
      </c>
      <c r="G204" s="109" t="s">
        <v>1259</v>
      </c>
      <c r="H204" s="109" t="s">
        <v>412</v>
      </c>
      <c r="I204" s="109" t="s">
        <v>415</v>
      </c>
      <c r="J204" s="109" t="s">
        <v>412</v>
      </c>
      <c r="K204" s="109" t="s">
        <v>2344</v>
      </c>
      <c r="L204" s="147" t="s">
        <v>435</v>
      </c>
      <c r="M204" s="17" t="s">
        <v>1389</v>
      </c>
      <c r="N204" s="11" t="str">
        <f>HYPERLINK("https://www.facebook.com/opd.quintanormal?fref=ts","https://www.facebook.com/opd.quintanormal?fref=ts")</f>
        <v>https://www.facebook.com/opd.quintanormal?fref=ts</v>
      </c>
      <c r="O204" s="148" t="s">
        <v>505</v>
      </c>
      <c r="P204" s="147" t="s">
        <v>2210</v>
      </c>
      <c r="Q204" s="148" t="s">
        <v>505</v>
      </c>
    </row>
    <row r="205" spans="1:17" ht="51.75" customHeight="1">
      <c r="A205" s="11">
        <v>200</v>
      </c>
      <c r="B205" s="11">
        <v>13</v>
      </c>
      <c r="C205" s="185"/>
      <c r="D205" s="146" t="s">
        <v>375</v>
      </c>
      <c r="E205" s="109" t="s">
        <v>1428</v>
      </c>
      <c r="F205" s="109" t="s">
        <v>1427</v>
      </c>
      <c r="G205" s="109" t="s">
        <v>1664</v>
      </c>
      <c r="H205" s="109" t="s">
        <v>413</v>
      </c>
      <c r="I205" s="109" t="s">
        <v>413</v>
      </c>
      <c r="J205" s="109" t="s">
        <v>413</v>
      </c>
      <c r="K205" s="109">
        <v>228321748</v>
      </c>
      <c r="L205" s="147" t="s">
        <v>436</v>
      </c>
      <c r="M205" s="17" t="s">
        <v>1694</v>
      </c>
      <c r="N205" s="11" t="str">
        <f>HYPERLINK("https://www.facebook.com/opd.melipilla","https://www.facebook.com/opd.melipilla")</f>
        <v>https://www.facebook.com/opd.melipilla</v>
      </c>
      <c r="O205" s="109" t="s">
        <v>2185</v>
      </c>
      <c r="P205" s="147" t="s">
        <v>2186</v>
      </c>
      <c r="Q205" s="148" t="s">
        <v>2079</v>
      </c>
    </row>
    <row r="206" spans="1:17" ht="45" customHeight="1">
      <c r="A206" s="11">
        <v>201</v>
      </c>
      <c r="B206" s="11">
        <v>13</v>
      </c>
      <c r="C206" s="185"/>
      <c r="D206" s="146" t="s">
        <v>593</v>
      </c>
      <c r="E206" s="109" t="s">
        <v>872</v>
      </c>
      <c r="F206" s="109" t="s">
        <v>637</v>
      </c>
      <c r="G206" s="109" t="s">
        <v>1252</v>
      </c>
      <c r="H206" s="109" t="s">
        <v>414</v>
      </c>
      <c r="I206" s="109" t="s">
        <v>415</v>
      </c>
      <c r="J206" s="109" t="s">
        <v>414</v>
      </c>
      <c r="K206" s="109" t="s">
        <v>1833</v>
      </c>
      <c r="L206" s="147" t="s">
        <v>437</v>
      </c>
      <c r="M206" s="17" t="s">
        <v>1390</v>
      </c>
      <c r="N206" s="17" t="s">
        <v>1845</v>
      </c>
      <c r="O206" s="109" t="s">
        <v>2183</v>
      </c>
      <c r="P206" s="147" t="s">
        <v>2184</v>
      </c>
      <c r="Q206" s="148" t="s">
        <v>514</v>
      </c>
    </row>
    <row r="207" spans="1:17" ht="63.75" customHeight="1">
      <c r="A207" s="11">
        <v>202</v>
      </c>
      <c r="B207" s="11">
        <v>13</v>
      </c>
      <c r="C207" s="185"/>
      <c r="D207" s="146" t="s">
        <v>787</v>
      </c>
      <c r="E207" s="109" t="s">
        <v>643</v>
      </c>
      <c r="F207" s="109" t="s">
        <v>2254</v>
      </c>
      <c r="G207" s="109" t="s">
        <v>1747</v>
      </c>
      <c r="H207" s="109" t="s">
        <v>415</v>
      </c>
      <c r="I207" s="109" t="s">
        <v>415</v>
      </c>
      <c r="J207" s="109" t="s">
        <v>415</v>
      </c>
      <c r="K207" s="109" t="s">
        <v>1746</v>
      </c>
      <c r="L207" s="147" t="s">
        <v>438</v>
      </c>
      <c r="M207" s="17" t="s">
        <v>1391</v>
      </c>
      <c r="N207" s="17" t="s">
        <v>1029</v>
      </c>
      <c r="O207" s="148" t="s">
        <v>2096</v>
      </c>
      <c r="P207" s="147" t="s">
        <v>2158</v>
      </c>
      <c r="Q207" s="148" t="s">
        <v>2096</v>
      </c>
    </row>
    <row r="208" spans="1:17" ht="41.25" customHeight="1">
      <c r="A208" s="11">
        <v>203</v>
      </c>
      <c r="B208" s="11">
        <v>13</v>
      </c>
      <c r="C208" s="185"/>
      <c r="D208" s="146" t="s">
        <v>788</v>
      </c>
      <c r="E208" s="109" t="s">
        <v>987</v>
      </c>
      <c r="F208" s="109" t="s">
        <v>1079</v>
      </c>
      <c r="G208" s="109" t="s">
        <v>1080</v>
      </c>
      <c r="H208" s="109" t="s">
        <v>416</v>
      </c>
      <c r="I208" s="109" t="s">
        <v>415</v>
      </c>
      <c r="J208" s="109" t="s">
        <v>416</v>
      </c>
      <c r="K208" s="109" t="s">
        <v>1761</v>
      </c>
      <c r="L208" s="20" t="s">
        <v>1081</v>
      </c>
      <c r="M208" s="17" t="s">
        <v>1531</v>
      </c>
      <c r="N208" s="17" t="s">
        <v>1531</v>
      </c>
      <c r="O208" s="148" t="s">
        <v>2097</v>
      </c>
      <c r="P208" s="147" t="s">
        <v>990</v>
      </c>
      <c r="Q208" s="148" t="s">
        <v>2097</v>
      </c>
    </row>
    <row r="209" spans="1:17" ht="45" customHeight="1">
      <c r="A209" s="11">
        <v>204</v>
      </c>
      <c r="B209" s="11">
        <v>13</v>
      </c>
      <c r="C209" s="185"/>
      <c r="D209" s="146" t="s">
        <v>1618</v>
      </c>
      <c r="E209" s="109" t="s">
        <v>873</v>
      </c>
      <c r="F209" s="109" t="s">
        <v>385</v>
      </c>
      <c r="G209" s="109" t="s">
        <v>1255</v>
      </c>
      <c r="H209" s="109" t="s">
        <v>417</v>
      </c>
      <c r="I209" s="109" t="s">
        <v>415</v>
      </c>
      <c r="J209" s="109" t="s">
        <v>417</v>
      </c>
      <c r="K209" s="109" t="s">
        <v>597</v>
      </c>
      <c r="L209" s="147" t="s">
        <v>439</v>
      </c>
      <c r="M209" s="17" t="s">
        <v>1531</v>
      </c>
      <c r="N209" s="17" t="str">
        <f>HYPERLINK("https://www.facebook.com/opd.elbosque","https://www.facebook.com/opd.elbosque")</f>
        <v>https://www.facebook.com/opd.elbosque</v>
      </c>
      <c r="O209" s="148" t="s">
        <v>509</v>
      </c>
      <c r="P209" s="147" t="s">
        <v>461</v>
      </c>
      <c r="Q209" s="148" t="s">
        <v>509</v>
      </c>
    </row>
    <row r="210" spans="1:17" ht="45" customHeight="1">
      <c r="A210" s="11">
        <v>205</v>
      </c>
      <c r="B210" s="11">
        <v>13</v>
      </c>
      <c r="C210" s="185"/>
      <c r="D210" s="146" t="s">
        <v>984</v>
      </c>
      <c r="E210" s="109" t="s">
        <v>874</v>
      </c>
      <c r="F210" s="109" t="s">
        <v>2375</v>
      </c>
      <c r="G210" s="109" t="s">
        <v>636</v>
      </c>
      <c r="H210" s="109" t="s">
        <v>418</v>
      </c>
      <c r="I210" s="109" t="s">
        <v>415</v>
      </c>
      <c r="J210" s="109" t="s">
        <v>418</v>
      </c>
      <c r="K210" s="109" t="s">
        <v>2376</v>
      </c>
      <c r="L210" s="20" t="s">
        <v>1660</v>
      </c>
      <c r="M210" s="17" t="s">
        <v>1392</v>
      </c>
      <c r="N210" s="17" t="str">
        <f>HYPERLINK("https://www.facebook.com/opd.sanramon","https://www.facebook.com/opd.sanramon")</f>
        <v>https://www.facebook.com/opd.sanramon</v>
      </c>
      <c r="O210" s="148" t="s">
        <v>500</v>
      </c>
      <c r="P210" s="147" t="s">
        <v>462</v>
      </c>
      <c r="Q210" s="148" t="s">
        <v>500</v>
      </c>
    </row>
    <row r="211" spans="1:17" ht="45" customHeight="1">
      <c r="A211" s="11">
        <v>206</v>
      </c>
      <c r="B211" s="11">
        <v>13</v>
      </c>
      <c r="C211" s="185"/>
      <c r="D211" s="146" t="s">
        <v>590</v>
      </c>
      <c r="E211" s="109" t="s">
        <v>591</v>
      </c>
      <c r="F211" s="109" t="s">
        <v>1661</v>
      </c>
      <c r="G211" s="109" t="s">
        <v>882</v>
      </c>
      <c r="H211" s="109" t="s">
        <v>419</v>
      </c>
      <c r="I211" s="109" t="s">
        <v>415</v>
      </c>
      <c r="J211" s="109" t="s">
        <v>419</v>
      </c>
      <c r="K211" s="109" t="s">
        <v>1731</v>
      </c>
      <c r="L211" s="147" t="s">
        <v>1256</v>
      </c>
      <c r="M211" s="17" t="s">
        <v>1393</v>
      </c>
      <c r="N211" s="11" t="s">
        <v>546</v>
      </c>
      <c r="O211" s="148" t="s">
        <v>2098</v>
      </c>
      <c r="P211" s="147" t="s">
        <v>2159</v>
      </c>
      <c r="Q211" s="148" t="s">
        <v>2098</v>
      </c>
    </row>
    <row r="212" spans="1:17" ht="30" customHeight="1">
      <c r="A212" s="11">
        <v>207</v>
      </c>
      <c r="B212" s="11">
        <v>13</v>
      </c>
      <c r="C212" s="185"/>
      <c r="D212" s="146" t="s">
        <v>789</v>
      </c>
      <c r="E212" s="109" t="s">
        <v>875</v>
      </c>
      <c r="F212" s="109" t="s">
        <v>386</v>
      </c>
      <c r="G212" s="109" t="s">
        <v>881</v>
      </c>
      <c r="H212" s="109" t="s">
        <v>420</v>
      </c>
      <c r="I212" s="109" t="s">
        <v>1609</v>
      </c>
      <c r="J212" s="109" t="s">
        <v>420</v>
      </c>
      <c r="K212" s="109" t="s">
        <v>2302</v>
      </c>
      <c r="L212" s="101" t="s">
        <v>635</v>
      </c>
      <c r="M212" s="17" t="s">
        <v>1531</v>
      </c>
      <c r="N212" s="11" t="str">
        <f>HYPERLINK("https://www.facebook.com/jair.alavarezmadrid","https://www.facebook.com/jair.alavarezmadrid")</f>
        <v>https://www.facebook.com/jair.alavarezmadrid</v>
      </c>
      <c r="O212" s="148" t="s">
        <v>501</v>
      </c>
      <c r="P212" s="147" t="s">
        <v>463</v>
      </c>
      <c r="Q212" s="148" t="s">
        <v>501</v>
      </c>
    </row>
    <row r="213" spans="1:17" ht="59.25" customHeight="1">
      <c r="A213" s="11">
        <v>208</v>
      </c>
      <c r="B213" s="11">
        <v>13</v>
      </c>
      <c r="C213" s="185"/>
      <c r="D213" s="146" t="s">
        <v>642</v>
      </c>
      <c r="E213" s="109" t="s">
        <v>876</v>
      </c>
      <c r="F213" s="109" t="s">
        <v>1253</v>
      </c>
      <c r="G213" s="109" t="s">
        <v>1254</v>
      </c>
      <c r="H213" s="109" t="s">
        <v>421</v>
      </c>
      <c r="I213" s="109" t="s">
        <v>415</v>
      </c>
      <c r="J213" s="109" t="s">
        <v>421</v>
      </c>
      <c r="K213" s="109" t="s">
        <v>1748</v>
      </c>
      <c r="L213" s="147" t="s">
        <v>440</v>
      </c>
      <c r="M213" s="20" t="s">
        <v>1406</v>
      </c>
      <c r="N213" s="17" t="str">
        <f>HYPERLINK("https://www.facebook.com/opdindependencia","https://www.facebook.com/opdindependencia")</f>
        <v>https://www.facebook.com/opdindependencia</v>
      </c>
      <c r="O213" s="148" t="s">
        <v>448</v>
      </c>
      <c r="P213" s="147" t="s">
        <v>464</v>
      </c>
      <c r="Q213" s="148" t="s">
        <v>448</v>
      </c>
    </row>
    <row r="214" spans="1:17" ht="46.5" customHeight="1">
      <c r="A214" s="11">
        <v>209</v>
      </c>
      <c r="B214" s="11">
        <v>13</v>
      </c>
      <c r="C214" s="185"/>
      <c r="D214" s="146" t="s">
        <v>985</v>
      </c>
      <c r="E214" s="109" t="s">
        <v>592</v>
      </c>
      <c r="F214" s="109" t="s">
        <v>649</v>
      </c>
      <c r="G214" s="109" t="s">
        <v>880</v>
      </c>
      <c r="H214" s="109" t="s">
        <v>422</v>
      </c>
      <c r="I214" s="109" t="s">
        <v>415</v>
      </c>
      <c r="J214" s="109" t="s">
        <v>422</v>
      </c>
      <c r="K214" s="109" t="s">
        <v>1257</v>
      </c>
      <c r="L214" s="150" t="s">
        <v>650</v>
      </c>
      <c r="M214" s="17" t="s">
        <v>1394</v>
      </c>
      <c r="N214" s="17" t="str">
        <f>HYPERLINK("https://www.facebook.com/opd.huechuraba","https://www.facebook.com/opd.huechuraba")</f>
        <v>https://www.facebook.com/opd.huechuraba</v>
      </c>
      <c r="O214" s="148" t="s">
        <v>449</v>
      </c>
      <c r="P214" s="17" t="s">
        <v>466</v>
      </c>
      <c r="Q214" s="148" t="s">
        <v>449</v>
      </c>
    </row>
    <row r="215" spans="1:17" ht="54" customHeight="1">
      <c r="A215" s="11">
        <v>210</v>
      </c>
      <c r="B215" s="11">
        <v>13</v>
      </c>
      <c r="C215" s="185"/>
      <c r="D215" s="146" t="s">
        <v>601</v>
      </c>
      <c r="E215" s="109" t="s">
        <v>602</v>
      </c>
      <c r="F215" s="109" t="s">
        <v>387</v>
      </c>
      <c r="G215" s="109" t="s">
        <v>879</v>
      </c>
      <c r="H215" s="109" t="s">
        <v>423</v>
      </c>
      <c r="I215" s="109" t="s">
        <v>1608</v>
      </c>
      <c r="J215" s="109" t="s">
        <v>1613</v>
      </c>
      <c r="K215" s="109" t="s">
        <v>1727</v>
      </c>
      <c r="L215" s="147" t="s">
        <v>441</v>
      </c>
      <c r="M215" s="17" t="s">
        <v>1531</v>
      </c>
      <c r="N215" s="17" t="s">
        <v>1463</v>
      </c>
      <c r="O215" s="148" t="s">
        <v>506</v>
      </c>
      <c r="P215" s="17" t="s">
        <v>465</v>
      </c>
      <c r="Q215" s="148" t="s">
        <v>506</v>
      </c>
    </row>
    <row r="216" spans="1:17" s="3" customFormat="1" ht="40.5" customHeight="1">
      <c r="A216" s="11">
        <v>211</v>
      </c>
      <c r="B216" s="11">
        <v>13</v>
      </c>
      <c r="C216" s="185"/>
      <c r="D216" s="146" t="s">
        <v>607</v>
      </c>
      <c r="E216" s="109" t="s">
        <v>608</v>
      </c>
      <c r="F216" s="109" t="s">
        <v>2463</v>
      </c>
      <c r="G216" s="109" t="s">
        <v>1749</v>
      </c>
      <c r="H216" s="109" t="s">
        <v>612</v>
      </c>
      <c r="I216" s="109" t="s">
        <v>1608</v>
      </c>
      <c r="J216" s="109" t="s">
        <v>612</v>
      </c>
      <c r="K216" s="109" t="s">
        <v>1750</v>
      </c>
      <c r="L216" s="20" t="s">
        <v>1656</v>
      </c>
      <c r="M216" s="17" t="s">
        <v>1502</v>
      </c>
      <c r="N216" s="17" t="s">
        <v>1464</v>
      </c>
      <c r="O216" s="109" t="s">
        <v>2080</v>
      </c>
      <c r="P216" s="10" t="s">
        <v>2210</v>
      </c>
      <c r="Q216" s="109" t="s">
        <v>2080</v>
      </c>
    </row>
    <row r="217" spans="1:17" s="3" customFormat="1" ht="45" customHeight="1">
      <c r="A217" s="11">
        <v>212</v>
      </c>
      <c r="B217" s="11">
        <v>13</v>
      </c>
      <c r="C217" s="185"/>
      <c r="D217" s="146" t="s">
        <v>706</v>
      </c>
      <c r="E217" s="109" t="s">
        <v>713</v>
      </c>
      <c r="F217" s="109" t="s">
        <v>1662</v>
      </c>
      <c r="G217" s="109" t="s">
        <v>1751</v>
      </c>
      <c r="H217" s="109" t="s">
        <v>720</v>
      </c>
      <c r="I217" s="109" t="s">
        <v>1609</v>
      </c>
      <c r="J217" s="109" t="s">
        <v>720</v>
      </c>
      <c r="K217" s="109" t="s">
        <v>1752</v>
      </c>
      <c r="L217" s="20" t="s">
        <v>1753</v>
      </c>
      <c r="M217" s="17" t="s">
        <v>1870</v>
      </c>
      <c r="N217" s="17" t="s">
        <v>1465</v>
      </c>
      <c r="O217" s="109" t="s">
        <v>727</v>
      </c>
      <c r="P217" s="20" t="s">
        <v>2161</v>
      </c>
      <c r="Q217" s="109" t="s">
        <v>727</v>
      </c>
    </row>
    <row r="218" spans="1:17" s="3" customFormat="1" ht="45" customHeight="1">
      <c r="A218" s="11">
        <v>213</v>
      </c>
      <c r="B218" s="11">
        <v>13</v>
      </c>
      <c r="C218" s="185"/>
      <c r="D218" s="146" t="s">
        <v>707</v>
      </c>
      <c r="E218" s="109" t="s">
        <v>714</v>
      </c>
      <c r="F218" s="109" t="s">
        <v>2349</v>
      </c>
      <c r="G218" s="109" t="s">
        <v>1269</v>
      </c>
      <c r="H218" s="109" t="s">
        <v>721</v>
      </c>
      <c r="I218" s="109" t="s">
        <v>415</v>
      </c>
      <c r="J218" s="109" t="s">
        <v>721</v>
      </c>
      <c r="K218" s="109" t="s">
        <v>2350</v>
      </c>
      <c r="L218" s="20" t="s">
        <v>1830</v>
      </c>
      <c r="M218" s="17" t="s">
        <v>1531</v>
      </c>
      <c r="N218" s="17" t="s">
        <v>1466</v>
      </c>
      <c r="O218" s="109" t="s">
        <v>2081</v>
      </c>
      <c r="P218" s="35" t="s">
        <v>2210</v>
      </c>
      <c r="Q218" s="109" t="s">
        <v>2081</v>
      </c>
    </row>
    <row r="219" spans="1:17" s="3" customFormat="1" ht="39" customHeight="1">
      <c r="A219" s="11">
        <v>214</v>
      </c>
      <c r="B219" s="11">
        <v>13</v>
      </c>
      <c r="C219" s="185"/>
      <c r="D219" s="146" t="s">
        <v>708</v>
      </c>
      <c r="E219" s="109" t="s">
        <v>715</v>
      </c>
      <c r="F219" s="109" t="s">
        <v>2333</v>
      </c>
      <c r="G219" s="109" t="s">
        <v>1249</v>
      </c>
      <c r="H219" s="109" t="s">
        <v>722</v>
      </c>
      <c r="I219" s="109" t="s">
        <v>415</v>
      </c>
      <c r="J219" s="109" t="s">
        <v>722</v>
      </c>
      <c r="K219" s="109" t="s">
        <v>2334</v>
      </c>
      <c r="L219" s="20" t="s">
        <v>1250</v>
      </c>
      <c r="M219" s="17" t="s">
        <v>2014</v>
      </c>
      <c r="N219" s="17" t="s">
        <v>1531</v>
      </c>
      <c r="O219" s="109" t="s">
        <v>2082</v>
      </c>
      <c r="P219" s="20" t="s">
        <v>2210</v>
      </c>
      <c r="Q219" s="109" t="s">
        <v>2082</v>
      </c>
    </row>
    <row r="220" spans="1:17" s="3" customFormat="1" ht="41.25" customHeight="1">
      <c r="A220" s="11">
        <v>215</v>
      </c>
      <c r="B220" s="11">
        <v>13</v>
      </c>
      <c r="C220" s="185"/>
      <c r="D220" s="146" t="s">
        <v>709</v>
      </c>
      <c r="E220" s="109" t="s">
        <v>716</v>
      </c>
      <c r="F220" s="109" t="s">
        <v>822</v>
      </c>
      <c r="G220" s="109" t="s">
        <v>847</v>
      </c>
      <c r="H220" s="109" t="s">
        <v>723</v>
      </c>
      <c r="I220" s="109" t="s">
        <v>409</v>
      </c>
      <c r="J220" s="109" t="s">
        <v>723</v>
      </c>
      <c r="K220" s="109" t="s">
        <v>1754</v>
      </c>
      <c r="L220" s="20" t="s">
        <v>1755</v>
      </c>
      <c r="M220" s="17" t="s">
        <v>1825</v>
      </c>
      <c r="N220" s="17" t="s">
        <v>1467</v>
      </c>
      <c r="O220" s="109" t="s">
        <v>728</v>
      </c>
      <c r="P220" s="20" t="s">
        <v>823</v>
      </c>
      <c r="Q220" s="109" t="s">
        <v>728</v>
      </c>
    </row>
    <row r="221" spans="1:17" s="3" customFormat="1" ht="48" customHeight="1">
      <c r="A221" s="11">
        <v>216</v>
      </c>
      <c r="B221" s="11">
        <v>13</v>
      </c>
      <c r="C221" s="185"/>
      <c r="D221" s="146" t="s">
        <v>710</v>
      </c>
      <c r="E221" s="109" t="s">
        <v>717</v>
      </c>
      <c r="F221" s="109" t="s">
        <v>1657</v>
      </c>
      <c r="G221" s="109" t="s">
        <v>846</v>
      </c>
      <c r="H221" s="109" t="s">
        <v>724</v>
      </c>
      <c r="I221" s="109" t="s">
        <v>415</v>
      </c>
      <c r="J221" s="109" t="s">
        <v>724</v>
      </c>
      <c r="K221" s="109" t="s">
        <v>2367</v>
      </c>
      <c r="L221" s="20" t="s">
        <v>824</v>
      </c>
      <c r="M221" s="17" t="s">
        <v>1395</v>
      </c>
      <c r="N221" s="17" t="s">
        <v>1027</v>
      </c>
      <c r="O221" s="109" t="s">
        <v>729</v>
      </c>
      <c r="P221" s="20" t="s">
        <v>825</v>
      </c>
      <c r="Q221" s="109" t="s">
        <v>729</v>
      </c>
    </row>
    <row r="222" spans="1:17" s="3" customFormat="1" ht="38.25" customHeight="1">
      <c r="A222" s="11">
        <v>217</v>
      </c>
      <c r="B222" s="11">
        <v>13</v>
      </c>
      <c r="C222" s="185"/>
      <c r="D222" s="146" t="s">
        <v>711</v>
      </c>
      <c r="E222" s="109" t="s">
        <v>718</v>
      </c>
      <c r="F222" s="109" t="s">
        <v>2020</v>
      </c>
      <c r="G222" s="109" t="s">
        <v>848</v>
      </c>
      <c r="H222" s="109" t="s">
        <v>725</v>
      </c>
      <c r="I222" s="109" t="s">
        <v>409</v>
      </c>
      <c r="J222" s="109" t="s">
        <v>725</v>
      </c>
      <c r="K222" s="109">
        <v>228116467</v>
      </c>
      <c r="L222" s="20" t="s">
        <v>1117</v>
      </c>
      <c r="M222" s="17" t="s">
        <v>1400</v>
      </c>
      <c r="N222" s="17" t="s">
        <v>1026</v>
      </c>
      <c r="O222" s="109" t="s">
        <v>2083</v>
      </c>
      <c r="P222" s="20" t="s">
        <v>826</v>
      </c>
      <c r="Q222" s="109" t="s">
        <v>2083</v>
      </c>
    </row>
    <row r="223" spans="1:17" s="3" customFormat="1" ht="45" customHeight="1">
      <c r="A223" s="11">
        <v>218</v>
      </c>
      <c r="B223" s="11">
        <v>13</v>
      </c>
      <c r="C223" s="185"/>
      <c r="D223" s="146" t="s">
        <v>712</v>
      </c>
      <c r="E223" s="109" t="s">
        <v>719</v>
      </c>
      <c r="F223" s="109" t="s">
        <v>1756</v>
      </c>
      <c r="G223" s="109" t="s">
        <v>1654</v>
      </c>
      <c r="H223" s="109" t="s">
        <v>726</v>
      </c>
      <c r="I223" s="109" t="s">
        <v>413</v>
      </c>
      <c r="J223" s="109" t="s">
        <v>726</v>
      </c>
      <c r="K223" s="109" t="s">
        <v>2328</v>
      </c>
      <c r="L223" s="20" t="s">
        <v>827</v>
      </c>
      <c r="M223" s="17" t="s">
        <v>1396</v>
      </c>
      <c r="N223" s="17" t="s">
        <v>1028</v>
      </c>
      <c r="O223" s="109" t="s">
        <v>2093</v>
      </c>
      <c r="P223" s="20" t="s">
        <v>2210</v>
      </c>
      <c r="Q223" s="109" t="s">
        <v>2093</v>
      </c>
    </row>
    <row r="224" spans="1:17" s="3" customFormat="1" ht="42" customHeight="1">
      <c r="A224" s="11">
        <v>219</v>
      </c>
      <c r="B224" s="11">
        <v>13</v>
      </c>
      <c r="C224" s="185"/>
      <c r="D224" s="146" t="s">
        <v>1046</v>
      </c>
      <c r="E224" s="109" t="s">
        <v>1047</v>
      </c>
      <c r="F224" s="109" t="s">
        <v>1663</v>
      </c>
      <c r="G224" s="109" t="s">
        <v>1757</v>
      </c>
      <c r="H224" s="109" t="s">
        <v>1048</v>
      </c>
      <c r="I224" s="109" t="s">
        <v>415</v>
      </c>
      <c r="J224" s="109" t="s">
        <v>1048</v>
      </c>
      <c r="K224" s="109" t="s">
        <v>1258</v>
      </c>
      <c r="L224" s="20" t="s">
        <v>1758</v>
      </c>
      <c r="M224" s="17" t="s">
        <v>1531</v>
      </c>
      <c r="N224" s="17" t="s">
        <v>1531</v>
      </c>
      <c r="O224" s="109" t="s">
        <v>2091</v>
      </c>
      <c r="P224" s="20" t="s">
        <v>1065</v>
      </c>
      <c r="Q224" s="109" t="s">
        <v>2091</v>
      </c>
    </row>
    <row r="225" spans="1:17" s="3" customFormat="1" ht="42" customHeight="1">
      <c r="A225" s="11">
        <v>220</v>
      </c>
      <c r="B225" s="11">
        <v>13</v>
      </c>
      <c r="C225" s="185"/>
      <c r="D225" s="146" t="s">
        <v>1964</v>
      </c>
      <c r="E225" s="109" t="s">
        <v>2314</v>
      </c>
      <c r="F225" s="109" t="s">
        <v>1963</v>
      </c>
      <c r="G225" s="109" t="s">
        <v>1961</v>
      </c>
      <c r="H225" s="109" t="s">
        <v>1960</v>
      </c>
      <c r="I225" s="109" t="s">
        <v>413</v>
      </c>
      <c r="J225" s="109" t="s">
        <v>1960</v>
      </c>
      <c r="K225" s="109">
        <v>228323997</v>
      </c>
      <c r="L225" s="20" t="s">
        <v>1962</v>
      </c>
      <c r="M225" s="17" t="s">
        <v>1531</v>
      </c>
      <c r="N225" s="17" t="s">
        <v>1531</v>
      </c>
      <c r="O225" s="109" t="s">
        <v>2094</v>
      </c>
      <c r="P225" s="10" t="s">
        <v>2210</v>
      </c>
      <c r="Q225" s="109" t="s">
        <v>2094</v>
      </c>
    </row>
    <row r="226" spans="1:17" s="3" customFormat="1" ht="60" customHeight="1">
      <c r="A226" s="11">
        <v>221</v>
      </c>
      <c r="B226" s="11">
        <v>13</v>
      </c>
      <c r="C226" s="185"/>
      <c r="D226" s="146" t="s">
        <v>1045</v>
      </c>
      <c r="E226" s="109" t="s">
        <v>941</v>
      </c>
      <c r="F226" s="109" t="s">
        <v>1267</v>
      </c>
      <c r="G226" s="109" t="s">
        <v>1020</v>
      </c>
      <c r="H226" s="109" t="s">
        <v>942</v>
      </c>
      <c r="I226" s="109" t="s">
        <v>413</v>
      </c>
      <c r="J226" s="109" t="s">
        <v>942</v>
      </c>
      <c r="K226" s="109" t="s">
        <v>1759</v>
      </c>
      <c r="L226" s="20" t="s">
        <v>1760</v>
      </c>
      <c r="M226" s="17" t="s">
        <v>1980</v>
      </c>
      <c r="N226" s="17" t="s">
        <v>1468</v>
      </c>
      <c r="O226" s="109" t="s">
        <v>2092</v>
      </c>
      <c r="P226" s="20" t="s">
        <v>2201</v>
      </c>
      <c r="Q226" s="109" t="s">
        <v>2092</v>
      </c>
    </row>
    <row r="227" spans="1:17" s="3" customFormat="1" ht="60" customHeight="1">
      <c r="A227" s="11">
        <v>222</v>
      </c>
      <c r="B227" s="11">
        <v>13</v>
      </c>
      <c r="C227" s="185"/>
      <c r="D227" s="146" t="s">
        <v>1119</v>
      </c>
      <c r="E227" s="109" t="s">
        <v>1120</v>
      </c>
      <c r="F227" s="109" t="s">
        <v>2385</v>
      </c>
      <c r="G227" s="109" t="s">
        <v>1655</v>
      </c>
      <c r="H227" s="109" t="s">
        <v>1121</v>
      </c>
      <c r="I227" s="109" t="s">
        <v>1612</v>
      </c>
      <c r="J227" s="109" t="s">
        <v>1121</v>
      </c>
      <c r="K227" s="109" t="s">
        <v>2386</v>
      </c>
      <c r="L227" s="20" t="s">
        <v>2387</v>
      </c>
      <c r="M227" s="17" t="s">
        <v>1535</v>
      </c>
      <c r="N227" s="17" t="s">
        <v>1469</v>
      </c>
      <c r="O227" s="109" t="s">
        <v>2095</v>
      </c>
      <c r="P227" s="20" t="s">
        <v>2157</v>
      </c>
      <c r="Q227" s="109" t="s">
        <v>2095</v>
      </c>
    </row>
    <row r="228" spans="1:17" s="3" customFormat="1" ht="60" customHeight="1">
      <c r="A228" s="11">
        <v>223</v>
      </c>
      <c r="B228" s="24">
        <v>13</v>
      </c>
      <c r="C228" s="185"/>
      <c r="D228" s="151" t="s">
        <v>2012</v>
      </c>
      <c r="E228" s="152" t="s">
        <v>869</v>
      </c>
      <c r="F228" s="152" t="s">
        <v>2015</v>
      </c>
      <c r="G228" s="152" t="s">
        <v>2013</v>
      </c>
      <c r="H228" s="152" t="s">
        <v>410</v>
      </c>
      <c r="I228" s="152" t="s">
        <v>415</v>
      </c>
      <c r="J228" s="152" t="s">
        <v>410</v>
      </c>
      <c r="K228" s="152" t="s">
        <v>2016</v>
      </c>
      <c r="L228" s="38" t="s">
        <v>2017</v>
      </c>
      <c r="M228" s="36" t="s">
        <v>2208</v>
      </c>
      <c r="N228" s="36" t="s">
        <v>2207</v>
      </c>
      <c r="O228" s="152" t="s">
        <v>2077</v>
      </c>
      <c r="P228" s="10" t="s">
        <v>2210</v>
      </c>
      <c r="Q228" s="152" t="s">
        <v>2077</v>
      </c>
    </row>
    <row r="229" spans="1:17" s="3" customFormat="1" ht="60" customHeight="1">
      <c r="A229" s="25">
        <v>224</v>
      </c>
      <c r="B229" s="25">
        <v>13</v>
      </c>
      <c r="C229" s="186"/>
      <c r="D229" s="153" t="s">
        <v>1418</v>
      </c>
      <c r="E229" s="154" t="s">
        <v>766</v>
      </c>
      <c r="F229" s="154" t="s">
        <v>2281</v>
      </c>
      <c r="G229" s="154" t="s">
        <v>1420</v>
      </c>
      <c r="H229" s="154" t="s">
        <v>397</v>
      </c>
      <c r="I229" s="154" t="s">
        <v>415</v>
      </c>
      <c r="J229" s="154" t="s">
        <v>397</v>
      </c>
      <c r="K229" s="154">
        <v>23666730</v>
      </c>
      <c r="L229" s="29" t="s">
        <v>1421</v>
      </c>
      <c r="M229" s="28" t="s">
        <v>1534</v>
      </c>
      <c r="N229" s="28" t="s">
        <v>1717</v>
      </c>
      <c r="O229" s="155" t="s">
        <v>445</v>
      </c>
      <c r="P229" s="156" t="s">
        <v>452</v>
      </c>
      <c r="Q229" s="155" t="s">
        <v>445</v>
      </c>
    </row>
    <row r="230" spans="1:17" ht="45" customHeight="1">
      <c r="A230" s="84">
        <v>225</v>
      </c>
      <c r="B230" s="51">
        <v>14</v>
      </c>
      <c r="C230" s="185" t="s">
        <v>1543</v>
      </c>
      <c r="D230" s="134" t="s">
        <v>467</v>
      </c>
      <c r="E230" s="47" t="s">
        <v>468</v>
      </c>
      <c r="F230" s="45" t="s">
        <v>2248</v>
      </c>
      <c r="G230" s="47" t="s">
        <v>1215</v>
      </c>
      <c r="H230" s="47" t="s">
        <v>469</v>
      </c>
      <c r="I230" s="45" t="s">
        <v>469</v>
      </c>
      <c r="J230" s="45" t="s">
        <v>469</v>
      </c>
      <c r="K230" s="47" t="s">
        <v>589</v>
      </c>
      <c r="L230" s="157" t="s">
        <v>1216</v>
      </c>
      <c r="M230" s="49" t="s">
        <v>1515</v>
      </c>
      <c r="N230" s="45" t="str">
        <f>HYPERLINK("https://www.facebook.com/valdivia.opd","https://www.facebook.com/valdivia.opd")</f>
        <v>https://www.facebook.com/valdivia.opd</v>
      </c>
      <c r="O230" s="158" t="s">
        <v>518</v>
      </c>
      <c r="P230" s="159" t="s">
        <v>519</v>
      </c>
      <c r="Q230" s="160" t="s">
        <v>494</v>
      </c>
    </row>
    <row r="231" spans="1:17" s="3" customFormat="1" ht="31.5" customHeight="1">
      <c r="A231" s="11">
        <v>226</v>
      </c>
      <c r="B231" s="11">
        <v>14</v>
      </c>
      <c r="C231" s="185"/>
      <c r="D231" s="161" t="s">
        <v>899</v>
      </c>
      <c r="E231" s="17" t="s">
        <v>943</v>
      </c>
      <c r="F231" s="17" t="s">
        <v>2250</v>
      </c>
      <c r="G231" s="17" t="s">
        <v>1214</v>
      </c>
      <c r="H231" s="17" t="s">
        <v>946</v>
      </c>
      <c r="I231" s="17" t="s">
        <v>1614</v>
      </c>
      <c r="J231" s="17" t="s">
        <v>946</v>
      </c>
      <c r="K231" s="62">
        <v>42340839</v>
      </c>
      <c r="L231" s="171" t="s">
        <v>2251</v>
      </c>
      <c r="M231" s="20" t="s">
        <v>1397</v>
      </c>
      <c r="N231" s="17" t="s">
        <v>1470</v>
      </c>
      <c r="O231" s="122" t="s">
        <v>2084</v>
      </c>
      <c r="P231" s="10" t="s">
        <v>2210</v>
      </c>
      <c r="Q231" s="122" t="s">
        <v>2084</v>
      </c>
    </row>
    <row r="232" spans="1:17" s="3" customFormat="1" ht="34.5" customHeight="1">
      <c r="A232" s="11">
        <v>227</v>
      </c>
      <c r="B232" s="11">
        <v>14</v>
      </c>
      <c r="C232" s="185"/>
      <c r="D232" s="100" t="s">
        <v>966</v>
      </c>
      <c r="E232" s="17" t="s">
        <v>944</v>
      </c>
      <c r="F232" s="17" t="s">
        <v>1210</v>
      </c>
      <c r="G232" s="17" t="s">
        <v>1049</v>
      </c>
      <c r="H232" s="17" t="s">
        <v>947</v>
      </c>
      <c r="I232" s="17" t="s">
        <v>1614</v>
      </c>
      <c r="J232" s="17" t="s">
        <v>947</v>
      </c>
      <c r="K232" s="17">
        <v>50122910</v>
      </c>
      <c r="L232" s="20" t="s">
        <v>1211</v>
      </c>
      <c r="M232" s="20" t="s">
        <v>1398</v>
      </c>
      <c r="N232" s="17" t="s">
        <v>1471</v>
      </c>
      <c r="O232" s="122" t="s">
        <v>2085</v>
      </c>
      <c r="P232" s="10" t="s">
        <v>2212</v>
      </c>
      <c r="Q232" s="122" t="s">
        <v>2085</v>
      </c>
    </row>
    <row r="233" spans="1:17" s="3" customFormat="1" ht="37.5" customHeight="1">
      <c r="A233" s="11">
        <v>228</v>
      </c>
      <c r="B233" s="11">
        <v>14</v>
      </c>
      <c r="C233" s="185"/>
      <c r="D233" s="100" t="s">
        <v>900</v>
      </c>
      <c r="E233" s="17" t="s">
        <v>945</v>
      </c>
      <c r="F233" s="17" t="s">
        <v>1033</v>
      </c>
      <c r="G233" s="17" t="s">
        <v>1034</v>
      </c>
      <c r="H233" s="17" t="s">
        <v>948</v>
      </c>
      <c r="I233" s="17" t="s">
        <v>469</v>
      </c>
      <c r="J233" s="17" t="s">
        <v>948</v>
      </c>
      <c r="K233" s="17" t="s">
        <v>1212</v>
      </c>
      <c r="L233" s="20" t="s">
        <v>1213</v>
      </c>
      <c r="M233" s="20" t="s">
        <v>1529</v>
      </c>
      <c r="N233" s="17" t="s">
        <v>1472</v>
      </c>
      <c r="O233" s="122" t="s">
        <v>2086</v>
      </c>
      <c r="P233" s="10" t="s">
        <v>1025</v>
      </c>
      <c r="Q233" s="122" t="s">
        <v>2086</v>
      </c>
    </row>
    <row r="234" spans="1:17" s="3" customFormat="1" ht="37.5" customHeight="1">
      <c r="A234" s="11">
        <v>229</v>
      </c>
      <c r="B234" s="11">
        <v>14</v>
      </c>
      <c r="C234" s="185"/>
      <c r="D234" s="162" t="s">
        <v>1906</v>
      </c>
      <c r="E234" s="36" t="s">
        <v>1914</v>
      </c>
      <c r="F234" s="36" t="s">
        <v>1939</v>
      </c>
      <c r="G234" s="36" t="s">
        <v>1947</v>
      </c>
      <c r="H234" s="36" t="s">
        <v>1915</v>
      </c>
      <c r="I234" s="36" t="s">
        <v>469</v>
      </c>
      <c r="J234" s="36" t="s">
        <v>1916</v>
      </c>
      <c r="K234" s="36" t="s">
        <v>1940</v>
      </c>
      <c r="L234" s="38" t="s">
        <v>1938</v>
      </c>
      <c r="M234" s="38" t="s">
        <v>1959</v>
      </c>
      <c r="N234" s="36" t="s">
        <v>1975</v>
      </c>
      <c r="O234" s="94" t="s">
        <v>1917</v>
      </c>
      <c r="P234" s="79" t="s">
        <v>2210</v>
      </c>
      <c r="Q234" s="94" t="s">
        <v>1917</v>
      </c>
    </row>
    <row r="235" spans="1:17" s="3" customFormat="1" ht="37.5" customHeight="1">
      <c r="A235" s="11">
        <v>230</v>
      </c>
      <c r="B235" s="11">
        <v>14</v>
      </c>
      <c r="C235" s="185"/>
      <c r="D235" s="162" t="s">
        <v>1907</v>
      </c>
      <c r="E235" s="36" t="s">
        <v>1911</v>
      </c>
      <c r="F235" s="36" t="s">
        <v>2249</v>
      </c>
      <c r="G235" s="36" t="s">
        <v>1912</v>
      </c>
      <c r="H235" s="36" t="s">
        <v>1913</v>
      </c>
      <c r="I235" s="36" t="s">
        <v>469</v>
      </c>
      <c r="J235" s="36" t="s">
        <v>1913</v>
      </c>
      <c r="K235" s="36" t="s">
        <v>1929</v>
      </c>
      <c r="L235" s="38" t="s">
        <v>1930</v>
      </c>
      <c r="M235" s="38" t="s">
        <v>1981</v>
      </c>
      <c r="N235" s="36" t="s">
        <v>1976</v>
      </c>
      <c r="O235" s="124" t="s">
        <v>2087</v>
      </c>
      <c r="P235" s="20" t="s">
        <v>2210</v>
      </c>
      <c r="Q235" s="124" t="s">
        <v>2087</v>
      </c>
    </row>
    <row r="236" spans="1:17" s="3" customFormat="1" ht="37.5" customHeight="1">
      <c r="A236" s="24">
        <v>231</v>
      </c>
      <c r="B236" s="83">
        <v>14</v>
      </c>
      <c r="C236" s="186"/>
      <c r="D236" s="163" t="s">
        <v>1118</v>
      </c>
      <c r="E236" s="28" t="s">
        <v>1122</v>
      </c>
      <c r="F236" s="28" t="s">
        <v>2247</v>
      </c>
      <c r="G236" s="28" t="s">
        <v>1273</v>
      </c>
      <c r="H236" s="28" t="s">
        <v>1123</v>
      </c>
      <c r="I236" s="28" t="s">
        <v>1614</v>
      </c>
      <c r="J236" s="28" t="s">
        <v>1123</v>
      </c>
      <c r="K236" s="28" t="s">
        <v>1274</v>
      </c>
      <c r="L236" s="29" t="s">
        <v>1275</v>
      </c>
      <c r="M236" s="29" t="s">
        <v>1720</v>
      </c>
      <c r="N236" s="28" t="s">
        <v>1533</v>
      </c>
      <c r="O236" s="125" t="s">
        <v>2088</v>
      </c>
      <c r="P236" s="92" t="s">
        <v>2210</v>
      </c>
      <c r="Q236" s="125" t="s">
        <v>2088</v>
      </c>
    </row>
    <row r="237" spans="1:17" s="3" customFormat="1" ht="45" customHeight="1">
      <c r="A237" s="12">
        <v>232</v>
      </c>
      <c r="B237" s="84">
        <v>15</v>
      </c>
      <c r="C237" s="185" t="s">
        <v>2240</v>
      </c>
      <c r="D237" s="164" t="s">
        <v>1082</v>
      </c>
      <c r="E237" s="45" t="s">
        <v>1035</v>
      </c>
      <c r="F237" s="45" t="s">
        <v>2255</v>
      </c>
      <c r="G237" s="45" t="s">
        <v>1036</v>
      </c>
      <c r="H237" s="45" t="s">
        <v>1037</v>
      </c>
      <c r="I237" s="45" t="s">
        <v>1615</v>
      </c>
      <c r="J237" s="45" t="s">
        <v>1616</v>
      </c>
      <c r="K237" s="45" t="s">
        <v>1039</v>
      </c>
      <c r="L237" s="49" t="s">
        <v>1619</v>
      </c>
      <c r="M237" s="49" t="s">
        <v>2209</v>
      </c>
      <c r="N237" s="45" t="s">
        <v>1532</v>
      </c>
      <c r="O237" s="45" t="s">
        <v>1040</v>
      </c>
      <c r="P237" s="14" t="s">
        <v>1041</v>
      </c>
      <c r="Q237" s="160" t="s">
        <v>2090</v>
      </c>
    </row>
    <row r="238" spans="1:17" ht="45" customHeight="1">
      <c r="A238" s="11">
        <v>233</v>
      </c>
      <c r="B238" s="84">
        <v>15</v>
      </c>
      <c r="C238" s="187"/>
      <c r="D238" s="17" t="s">
        <v>730</v>
      </c>
      <c r="E238" s="18" t="s">
        <v>1038</v>
      </c>
      <c r="F238" s="17" t="s">
        <v>783</v>
      </c>
      <c r="G238" s="17" t="s">
        <v>1209</v>
      </c>
      <c r="H238" s="165" t="s">
        <v>470</v>
      </c>
      <c r="I238" s="62" t="s">
        <v>470</v>
      </c>
      <c r="J238" s="62" t="s">
        <v>1617</v>
      </c>
      <c r="K238" s="21" t="s">
        <v>1043</v>
      </c>
      <c r="L238" s="62" t="s">
        <v>784</v>
      </c>
      <c r="M238" s="17" t="s">
        <v>1399</v>
      </c>
      <c r="N238" s="17" t="s">
        <v>1716</v>
      </c>
      <c r="O238" s="62" t="s">
        <v>1620</v>
      </c>
      <c r="P238" s="35" t="s">
        <v>1621</v>
      </c>
      <c r="Q238" s="166" t="s">
        <v>2089</v>
      </c>
    </row>
    <row r="239" spans="1:17" ht="16.5" customHeight="1">
      <c r="A239" s="167"/>
      <c r="B239" s="167"/>
      <c r="C239" s="167"/>
      <c r="D239" s="168"/>
      <c r="E239" s="167"/>
      <c r="F239" s="167"/>
      <c r="G239" s="167"/>
      <c r="H239" s="167"/>
      <c r="I239" s="167"/>
      <c r="J239" s="167"/>
      <c r="K239" s="167"/>
      <c r="L239" s="167"/>
      <c r="M239" s="169"/>
      <c r="N239" s="170"/>
      <c r="O239" s="170"/>
      <c r="P239" s="170"/>
      <c r="Q239" s="170"/>
    </row>
    <row r="240" spans="1:17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75"/>
      <c r="L240" s="1"/>
      <c r="M240" s="1"/>
      <c r="N240" s="1"/>
      <c r="O240" s="6"/>
      <c r="P240" s="6"/>
      <c r="Q240" s="1"/>
    </row>
    <row r="241" spans="1:17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 s="1"/>
      <c r="B242" s="1"/>
      <c r="C242" s="1"/>
      <c r="D242" s="4"/>
      <c r="E242" s="1"/>
      <c r="G242" s="1"/>
      <c r="H242" s="1"/>
      <c r="I242" s="1"/>
      <c r="J242" s="1"/>
      <c r="K242" s="1"/>
      <c r="L242" s="4"/>
      <c r="M242" s="1"/>
      <c r="N242" s="1"/>
      <c r="O242" s="1"/>
      <c r="P242" s="1"/>
      <c r="Q242" s="1"/>
    </row>
    <row r="243" spans="1:17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</sheetData>
  <autoFilter ref="A5:Q239"/>
  <mergeCells count="17"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  <mergeCell ref="A1:Q3"/>
    <mergeCell ref="A4:Q4"/>
    <mergeCell ref="C173:C178"/>
    <mergeCell ref="C179:C229"/>
    <mergeCell ref="C230:C236"/>
  </mergeCells>
  <hyperlinks>
    <hyperlink ref="L56" r:id="rId1" display="alejandro_torresorrego1981@hotmail.com"/>
    <hyperlink ref="L279" r:id="rId2" display="mailto:casapaternitas@tie.cl;"/>
    <hyperlink ref="L278" r:id="rId3" display="mailto:casapaternitas@tie.cl;"/>
    <hyperlink ref="L269" r:id="rId4" display="mailto:aldeamisamigos@yahoo.es;"/>
    <hyperlink ref="L268" r:id="rId5" display="mailto:aldeamisamigos@yahoo.es;"/>
    <hyperlink ref="L406" r:id="rId6" display="mossandon@munistgo.cl;"/>
    <hyperlink ref="L214" r:id="rId7" display="opd@huechuraba.cl; opdhuechuraba@gmail.com;_x000a__x000a_"/>
    <hyperlink ref="L213" r:id="rId8"/>
    <hyperlink ref="L418" r:id="rId9" display="cepijrenca@opcion.cl;"/>
    <hyperlink ref="L201" r:id="rId10" display="administracion.macul@regazo.cl"/>
    <hyperlink ref="L444:L445" r:id="rId11" display="fundacionpadresemeria@123hotmail.es"/>
    <hyperlink ref="L328" r:id="rId12" display="mailto:mcastillo@mph.cl;"/>
    <hyperlink ref="L198" r:id="rId13"/>
    <hyperlink ref="L210" r:id="rId14"/>
    <hyperlink ref="L380" r:id="rId15" display="mailto:corporacionchileamerica@gmail.com;"/>
    <hyperlink ref="L327" r:id="rId16" display="contacto@tdesperanza.cl"/>
    <hyperlink ref="L209" r:id="rId17" display="apj23colocacion@gmail.com"/>
    <hyperlink ref="L317" r:id="rId18" display="mailto:pdepudahuel.casona@gmail.com;"/>
    <hyperlink ref="L187" r:id="rId19"/>
    <hyperlink ref="L439" r:id="rId20" display="mailto:cahumada@opcion.cl;"/>
    <hyperlink ref="L262" r:id="rId21" display="pamctrr@gmail.com;"/>
    <hyperlink ref="L441" r:id="rId22" display="mailto:cenimlapintana@fundacionmicasa.cl;"/>
    <hyperlink ref="L261" r:id="rId23" display="amonjes@opcion.cl; "/>
    <hyperlink ref="L342" r:id="rId24" display="mailto:veronica.escobar@coanil.cl;"/>
    <hyperlink ref="L440" r:id="rId25" display="mailto:cenimpaine@fundacionmicasa.cl;"/>
    <hyperlink ref="L454" r:id="rId26" display="mailto:pdcpuentealto@gmail.com;"/>
    <hyperlink ref="L453" r:id="rId27" display="mailto:pdefundacionleonbloy@gmail.com;"/>
    <hyperlink ref="L348" r:id="rId28" display="mailto:pibestacioncentral@outlook.com;"/>
    <hyperlink ref="L324" r:id="rId29" display="mailto:pdcrecoleta@tdesperanza.cl;"/>
    <hyperlink ref="L266" r:id="rId30" display="dirmagtalagante@codeni.cl;"/>
    <hyperlink ref="L379" r:id="rId31" display="adrachile@adra.cl;"/>
    <hyperlink ref="L429" r:id="rId32" display="mailto:cepijlapintana@opcion.cl;"/>
    <hyperlink ref="L392" r:id="rId33" display="cepijpudahuel@opcion.cl;"/>
    <hyperlink ref="L407" r:id="rId34" display="cepijsantiago@opcion.cl; "/>
    <hyperlink ref="L200" r:id="rId35"/>
    <hyperlink ref="L199" r:id="rId36"/>
    <hyperlink ref="L295" r:id="rId37" display="mailto:faedemestacioncentral@gmail.com;"/>
    <hyperlink ref="L322" r:id="rId38" display="pie24elsalto@opcion.cl"/>
    <hyperlink ref="L458" r:id="rId39" display="kaicheleg@gmail.com;_x000a__x000a_"/>
    <hyperlink ref="L333" r:id="rId40" display="ppctiltil@hogardecristo.cl;"/>
    <hyperlink ref="L264" r:id="rId41" display="piepenalolen@corporacionideco.cl;"/>
    <hyperlink ref="L361" r:id="rId42" display="mailto:opdlampa@gmail.com;"/>
    <hyperlink ref="L345" r:id="rId43" display="mailto:ppclobarnechea@gmail.com;"/>
    <hyperlink ref="L409" r:id="rId44" display="directoraopdrenca@gmail.com; "/>
    <hyperlink ref="L404" r:id="rId45" display="mailto:opdsanjoaquin@gmail.com;"/>
    <hyperlink ref="L466" r:id="rId46" display="mailto:fparra@hogardecristo.cl;"/>
    <hyperlink ref="L375" r:id="rId47" display="mailto:mrivera@hogardecristo.cl;"/>
    <hyperlink ref="L258" r:id="rId48" display="mailto:opdpenalolen@gmail.com;"/>
    <hyperlink ref="L344" r:id="rId49" display="mailto:pherrada@fundaciondonbosco.cl;"/>
    <hyperlink ref="L343" r:id="rId50" display="mailto:pherrada@fundaciondonbosco.cl;"/>
    <hyperlink ref="L281" r:id="rId51" display="mailto:fmontes@sename.cl;"/>
    <hyperlink ref="L263" r:id="rId52" display="mailto:pde.penalolen@gmail.com;"/>
    <hyperlink ref="L383" r:id="rId53" display="mailto:ppcpehuen@ongsurcos.cl;"/>
    <hyperlink ref="L253" r:id="rId54" display="mailto:cenimsanbernardo@fundacionmicasa.cl;"/>
    <hyperlink ref="L398" r:id="rId55" display="gsoto@fundacionsanjose.cl"/>
    <hyperlink ref="L353" r:id="rId56" display="mailto:dammelipilla@opcion.cl;"/>
    <hyperlink ref="L426" r:id="rId57" display="damlapintana@achnu.cl"/>
    <hyperlink ref="L280" r:id="rId58" display="mailto:mcrojas@sename.cl;"/>
    <hyperlink ref="L435" r:id="rId59" display="mailto:casapreegresados@gmail.com;"/>
    <hyperlink ref="L188" r:id="rId60"/>
    <hyperlink ref="L449" r:id="rId61" display="mailto:piesector1@gmail.com;"/>
    <hyperlink ref="L252" r:id="rId62" display="aldeabuencamino@yahoo.es;"/>
    <hyperlink ref="L387:L388" r:id="rId63" display="uajazmines@coanil.cl"/>
    <hyperlink ref="L303" r:id="rId64" display="mailto:residenciagabrielamistral@gmail.com;"/>
    <hyperlink ref="L314" r:id="rId65" display="mailto:aldeamisamigos@yahoo.es;"/>
    <hyperlink ref="L416" r:id="rId66" display="ctsanvicente@fundacionparentesis.cl          "/>
    <hyperlink ref="L356" r:id="rId67" display="mailto:csoto@rodelillo.cl;"/>
    <hyperlink ref="L341" r:id="rId68" display="mailto:opdcolina@gmail.com;"/>
    <hyperlink ref="L411" r:id="rId69" display="pecrenca@achnu.cl; "/>
    <hyperlink ref="L378" r:id="rId70" display="mailto:jovenenredmaipu@gmail.com;"/>
    <hyperlink ref="L242" r:id="rId71" display="mailto:enaccionjoven@gmail.com;"/>
    <hyperlink ref="L287" r:id="rId72" display="pibsantarosa@protectora.cl; "/>
    <hyperlink ref="L275" r:id="rId73" display="mailto:caidvidanueva@gmail.com;"/>
    <hyperlink ref="L415" r:id="rId74" display="uaceibos@coanil.cl;"/>
    <hyperlink ref="L207" r:id="rId75" display="pdepintana.sumate@gmail.com"/>
    <hyperlink ref="L276" r:id="rId76" display="mailto:caidlagranja@gmail.com;"/>
    <hyperlink ref="L447" r:id="rId77" display="mailto:pie24hrs.pnte@hotmail.com;"/>
    <hyperlink ref="L318" r:id="rId78" display="pibrecoleta@corporacionideco.cl;"/>
    <hyperlink ref="L296" r:id="rId79" display="mailto:piemelipilla@gmail.com;"/>
    <hyperlink ref="L360" r:id="rId80" display="mailto:pieentrecerros@gmail.com;"/>
    <hyperlink ref="L251" r:id="rId81" display="llizana@opcion.cl"/>
    <hyperlink ref="L184" r:id="rId82"/>
    <hyperlink ref="L273" r:id="rId83" display="piblagranja24horas@gmail.com;"/>
    <hyperlink ref="L465" r:id="rId84" display="diagnosticoindependencia@opcion.cl; "/>
    <hyperlink ref="L282" r:id="rId85" display="mailto:nuvia.caro@sename.cl;"/>
    <hyperlink ref="L311" r:id="rId86" display="mailto:pie24horaspudahuelsur@gmail.com;"/>
    <hyperlink ref="L464" r:id="rId87" display="mailto:pecrecoleta@achnu.cl;"/>
    <hyperlink ref="L448" r:id="rId88" display="mailto:piepuentealtooriente@gmail.com;"/>
    <hyperlink ref="L260" r:id="rId89" display="pie24penalolen@opcion.cl"/>
    <hyperlink ref="L323" r:id="rId90" display="pie24slbloy@gmail.com"/>
    <hyperlink ref="L274" r:id="rId91" display="mailto:pie24horassangregorio@gmail.com;"/>
    <hyperlink ref="L272" r:id="rId92" display="mailto:pie.yungay@gmail.com;"/>
    <hyperlink ref="L206" r:id="rId93" tooltip="mailto:pie.santotomas@gmail.com" display="mailto:pie.santotomas@gmail.com"/>
    <hyperlink ref="L390" r:id="rId94" display="mailto:opd_quintanormal@hotmail.cl;"/>
    <hyperlink ref="L316" r:id="rId95" display="raicesponiente@tie.cl;"/>
    <hyperlink ref="L399" r:id="rId96" display="faedemsantiagofundaciondem2009@gmail.com"/>
    <hyperlink ref="L241" r:id="rId97" display="mailto:dircainiquilicura@codeni.cl;"/>
    <hyperlink ref="L396" r:id="rId98" display="mailto:mjpizarro@fundaciondonbosco.cl;"/>
    <hyperlink ref="L320" r:id="rId99" display="mailto:prmchacabuco@gmail.com;"/>
    <hyperlink ref="L463" r:id="rId100" display="pibhuechuraba@protectora.cl"/>
    <hyperlink ref="L326" r:id="rId101" display="pibrecoleta@protectora.cl"/>
    <hyperlink ref="L203" r:id="rId102" display="piblapintana@corporacionideco.cl"/>
    <hyperlink ref="L362" r:id="rId103" display="cenimpenalolen@fundacionmicasa.cl;"/>
    <hyperlink ref="L403" r:id="rId104" display="mailto:opd.melipilla@cormumel.cl;"/>
    <hyperlink ref="L306" r:id="rId105" display="mailto:ppc.espiral@gmail.com;"/>
    <hyperlink ref="L305" r:id="rId106" display="mailto:ppc.arcoiris@gmail.com;"/>
    <hyperlink ref="L347" r:id="rId107" display="salvarado@hogardecristo.cl"/>
    <hyperlink ref="L370" r:id="rId108" display="mailto:hogarrefugio@gmail.com;"/>
    <hyperlink ref="L181" r:id="rId109"/>
    <hyperlink ref="L288:L289" r:id="rId110" display="adrachile@adra.cl"/>
    <hyperlink ref="L428" r:id="rId111" display="mailto:hellenkeller50@yahoo.es;"/>
    <hyperlink ref="L424" r:id="rId112" display="ppcelbosque@yahoo.cl "/>
    <hyperlink ref="L410" r:id="rId113" display="mailto:artesanosdelavida@yahoo.com;"/>
    <hyperlink ref="L401" r:id="rId114" display="ppcmelipilla@gmail.com; "/>
    <hyperlink ref="L425" r:id="rId115" display="mailto:piesanramon@fundacionleonbloy.cl;"/>
    <hyperlink ref="L437" r:id="rId116" display="mailto:centroacogidaraices@gmail.com;"/>
    <hyperlink ref="L339" r:id="rId117" display="fsilva@coanil.cl "/>
    <hyperlink ref="L185" r:id="rId118" display="paulinasolis@achnu.cl"/>
    <hyperlink ref="L386" r:id="rId119" display="mailto:ppcmarialuisabombal@opcion.cl;"/>
    <hyperlink ref="L192" r:id="rId120" display="opdconchali@gmail.com;"/>
    <hyperlink ref="L321" r:id="rId121" display="faerecoleta@opcion.cl"/>
    <hyperlink ref="L400" r:id="rId122" display="mailto:pibsanjoaquin@gmail.com;"/>
    <hyperlink ref="L254" r:id="rId123" display="mailto:pibct@chasqui.cl;"/>
    <hyperlink ref="L250" r:id="rId124" display="mailto:ppcnorte@chasqui.cl;"/>
    <hyperlink ref="L247" r:id="rId125" display="mailto:ppc_comunidad@chasqui.cl;"/>
    <hyperlink ref="L249" r:id="rId126" display="mailto:pie@chasqui.cl;"/>
    <hyperlink ref="L358" r:id="rId127" display="ppchrojas@opcion.cl"/>
    <hyperlink ref="L271" r:id="rId128" display="mailto:ppcsangregorio@rodelillo.cl;"/>
    <hyperlink ref="L359" r:id="rId129" display="ppcherminda@rodelillo.cl;"/>
    <hyperlink ref="L371" r:id="rId130" display="mailto:pibmaipu@protectora.cl;"/>
    <hyperlink ref="L387" r:id="rId131" display="mailto:ppcsimonbolivar@rodelillo.cl;"/>
    <hyperlink ref="L388" r:id="rId132" display="mailto:ppcmariajose@rodelillo.cl;"/>
    <hyperlink ref="L417" r:id="rId133" display="david.covarrubias@serpajchile.cl"/>
    <hyperlink ref="L191" r:id="rId134" display="adm_casona@yahoo.com"/>
    <hyperlink ref="L204" r:id="rId135"/>
    <hyperlink ref="L369" r:id="rId136" display="mailto:ppcmariapinto@adra.cl;"/>
    <hyperlink ref="L182" r:id="rId137" display="denisse.romero@laflorida.cl; opd@laflorida.cl;"/>
    <hyperlink ref="L189" r:id="rId138" display="chilederechos@gmail.com"/>
    <hyperlink ref="L391" r:id="rId139" display="mailto:quintanormal@rodelillo.cl;"/>
    <hyperlink ref="L289" r:id="rId140" display="mailto:proyecto.familia@gmail.com;"/>
    <hyperlink ref="L462" r:id="rId141" display="mailto:ppccolina@gmail.com;"/>
    <hyperlink ref="L357" r:id="rId142" display="edupaula.cn@terra.cl"/>
    <hyperlink ref="L248" r:id="rId143" display="mailto:ppcchicosdebarrio@chasqui.cl;"/>
    <hyperlink ref="L190" r:id="rId144" display="chilederechos@gmail.com"/>
    <hyperlink ref="L292" r:id="rId145" display="mailto:juridicocajes@gmail.com;"/>
    <hyperlink ref="L215" r:id="rId146"/>
    <hyperlink ref="L405" r:id="rId147" display="meninf@gmail.com"/>
    <hyperlink ref="L331" r:id="rId148" display="cavas@investigaciones.cl"/>
    <hyperlink ref="L433" r:id="rId149" display="damlacisterna@gmail.com"/>
    <hyperlink ref="L337" r:id="rId150" display="cepijnunoa@opcion.cl"/>
    <hyperlink ref="L240" r:id="rId151" display="mailto:dirpibquilicura@codeni.cl;"/>
    <hyperlink ref="L239" r:id="rId152" display="opdquilicura@gmail.com"/>
    <hyperlink ref="L422" r:id="rId153" display="caranda@corporacionideco.cl; "/>
    <hyperlink ref="L385" r:id="rId154" display="mailto:ppfloprado@opcion.cl;"/>
    <hyperlink ref="L310" r:id="rId155" display="mailto:alarenas@protectora.cl"/>
    <hyperlink ref="L304" r:id="rId156" display="mailto:opdconchali@gmail.com;"/>
    <hyperlink ref="L427" r:id="rId157" display="mailto:opdsanramon@gmail.com;"/>
    <hyperlink ref="L298" r:id="rId158" display="piecolina@gmail.com;"/>
    <hyperlink ref="L438" r:id="rId159" display="mailto:opdsanmiguel@gmail.com;"/>
    <hyperlink ref="L325" r:id="rId160" display="kassia@tdesperanza.cl;"/>
    <hyperlink ref="L286" r:id="rId161" display="mailto:piesantiago@gmail.com;"/>
    <hyperlink ref="L338" r:id="rId162" display="pienunoa@opcion.cl                 "/>
    <hyperlink ref="L179" r:id="rId163" display="opdmacul@gmail.com;"/>
    <hyperlink ref="L202" r:id="rId164"/>
    <hyperlink ref="L456" r:id="rId165" display="mailto:opdindependencia@gmail.com;"/>
    <hyperlink ref="L346" r:id="rId166" display="opdestacioncentral@gmail.com"/>
    <hyperlink ref="L180" r:id="rId167" display="prmtalagante@gmail.com"/>
    <hyperlink ref="L434" r:id="rId168" display="pieelbosque@opcion.cl"/>
    <hyperlink ref="L457" r:id="rId169" display="prmindependencia@gmail.com"/>
    <hyperlink ref="L332" r:id="rId170" display="mailto:crieselquijote@gmail.com;"/>
    <hyperlink ref="L382" r:id="rId171" display="mailto:cepijloprado@opcion.cl;"/>
    <hyperlink ref="L193" r:id="rId172" display="cepijlaflorida@opcion.cl; "/>
    <hyperlink ref="L285" r:id="rId173" display="mailto:pietalagantesedej@gmail.com"/>
    <hyperlink ref="L336" r:id="rId174" display="plazcano@nunoa.cl"/>
    <hyperlink ref="L376" r:id="rId175" display="mailto:opdmaipu@gmail.com;"/>
    <hyperlink ref="L283" r:id="rId176" display="mailto:angelica.brunel@gendarmeria.cl;"/>
    <hyperlink ref="L373" r:id="rId177" display="mailto:dirdammaipu@codeni.cl;"/>
    <hyperlink ref="L290" r:id="rId178" display="damsantiagobloy@gmail.com"/>
    <hyperlink ref="L414" r:id="rId179" display="mailto:diagnosticoquintanormal@opcion.cl;"/>
    <hyperlink ref="L340" r:id="rId180" display="diagnosticonunoa@opcion.cl"/>
    <hyperlink ref="L334" r:id="rId181" display="mailto:onggrada@gmail.com;"/>
    <hyperlink ref="L335" r:id="rId182" display="mailto:onggrada@gmail.com;"/>
    <hyperlink ref="L432" r:id="rId183" display="mailto:cperegacito@regazo.cl;"/>
    <hyperlink ref="L197" r:id="rId184"/>
    <hyperlink ref="L421" r:id="rId185" display="arojasmonje@hotmail.com"/>
    <hyperlink ref="L367" r:id="rId186" display="opdtalagante2@gmail.com;"/>
    <hyperlink ref="L368" r:id="rId187" display="mailto:cenimpenalolen2@fundacionmicasa.cl;"/>
    <hyperlink ref="L194" r:id="rId188" display="opdcaleradetango@gmail.com;"/>
    <hyperlink ref="L444" r:id="rId189" display="mailto:jair.alvarez@mpuentealto.cl;"/>
    <hyperlink ref="L297" r:id="rId190" display="mailto:hsparmengolrec@yahoo.es;"/>
    <hyperlink ref="L308" r:id="rId191" display="uacamelias@coanil.cl"/>
    <hyperlink ref="L245" r:id="rId192" display="opdsanbernardo@gmail.com"/>
    <hyperlink ref="L389" r:id="rId193" display="mailto:ualaureles@coanil.cl;"/>
    <hyperlink ref="L374" r:id="rId194" display="mailto:mrivera@hogardecristo.cl;"/>
    <hyperlink ref="L461" r:id="rId195" display="mailto:fparra@hogardecristo.cl;"/>
    <hyperlink ref="L257" r:id="rId196" display="mailto:hnkoinomadelfia@hotmail.com;"/>
    <hyperlink ref="L354" r:id="rId197" display="dnorione@ctcinternet.cl"/>
    <hyperlink ref="L309" r:id="rId198" display="opdpudahuel@gmail.com; "/>
    <hyperlink ref="L384" r:id="rId199" display="mailto:opd@loprado.cl;"/>
    <hyperlink ref="L355" r:id="rId200" display="mailto:opdcnavia@gmail.com;"/>
    <hyperlink ref="L211" r:id="rId201" display="faedemestacioncentral@gmail.com;"/>
    <hyperlink ref="L349" r:id="rId202" display="faedemestacioncentral@gmail.com;"/>
    <hyperlink ref="L372" r:id="rId203" display="mailto:maipu@eltrampolin.cl;"/>
    <hyperlink ref="L352" r:id="rId204" display="mailto:ppcinfanciaencomunidad@gmail.com"/>
    <hyperlink ref="L312" r:id="rId205" display="piesantaana@opcion.cl;"/>
    <hyperlink ref="L452" r:id="rId206" display="mailto:piesector2@gmail.com;"/>
    <hyperlink ref="L395" r:id="rId207" display="mailto:ualaureles@coanil.cl;"/>
    <hyperlink ref="L246" r:id="rId208" display="mailto:jldiaz@protectora.cl"/>
    <hyperlink ref="L445" r:id="rId209" display="mailto:ccifuentes@protectora.cl"/>
    <hyperlink ref="L446" r:id="rId210" display="mailto:ctobar@protectora.cl"/>
    <hyperlink ref="L455" r:id="rId211" display="mailto:karias@protectora.cl"/>
    <hyperlink ref="L419" r:id="rId212" display="mailto:piequintanormal@opcion.cl"/>
    <hyperlink ref="L467" r:id="rId213" display="mailto:oramirez@corporacionideco.cl"/>
    <hyperlink ref="L420" r:id="rId214" display="mailto:haguirre@rodelillo.cl"/>
    <hyperlink ref="L442" r:id="rId215" display="mailto:macarena.varas@fundacionleonbloy.cl"/>
    <hyperlink ref="L196" r:id="rId216" display="administracion.macul@regazo.cl"/>
    <hyperlink ref="L315" r:id="rId217" display="mailto:hogarsanfranciscoderegis@gmail.com;"/>
    <hyperlink ref="L307" r:id="rId218" display="mailto:hogarsanfranciscoderegis@gmail.com;"/>
    <hyperlink ref="L277" r:id="rId219" display="mailto:cenimlampa@fundacionmicasa.cl;"/>
    <hyperlink ref="L443" r:id="rId220" display="mailto:ppfsanmarcos@protectora.cl;"/>
    <hyperlink ref="L350" r:id="rId221" display="faedemestacioncentral@gmail.com;"/>
    <hyperlink ref="L468" r:id="rId222" display="mailto:hogarrefugio@gmail.com;"/>
    <hyperlink ref="L469" r:id="rId223" display="casapre@yahoo.com.ar"/>
    <hyperlink ref="L471" r:id="rId224" display="mailto:opd.paine@gmail.com;"/>
    <hyperlink ref="L423" r:id="rId225" display="mailto:ppfelbosque@gmail.com"/>
    <hyperlink ref="L351" r:id="rId226" display="mailto:ppc.cerronavia@protectora.cl;"/>
    <hyperlink ref="L293" r:id="rId227" display="mailto:direccionclstgo@fundacionlauravicuna.cl;"/>
    <hyperlink ref="L294" r:id="rId228" display="mailto:direccionclstgo@fundacionlauravicuna.cl;"/>
    <hyperlink ref="L267" r:id="rId229" display="mailto:psclaudiofigueroa@gmail.com;"/>
    <hyperlink ref="L381" r:id="rId230" display="mailto:dirdammaipunorte@codeni.cl"/>
    <hyperlink ref="L470" r:id="rId231" display="casapre@yahoo.com.ar"/>
    <hyperlink ref="L299" r:id="rId232" display="mailto:ppfconchali@protectora.cl"/>
    <hyperlink ref="L300" r:id="rId233" display="mailto:mecantuarias@protectora.cl"/>
    <hyperlink ref="L284" r:id="rId234" display="mailto:angelica.brunel@gendarmeria.cl;"/>
    <hyperlink ref="L365" r:id="rId235" display="mailto:cv.mery@gmail.com;"/>
    <hyperlink ref="L366" r:id="rId236" display="mailto:cv.mery@gmail.com;"/>
    <hyperlink ref="L291" r:id="rId237" display="mailto:ppcamanecer@corporacionideco.cl;"/>
    <hyperlink ref="L302" r:id="rId238" display="mailto:danconchali@achnnu.cl;"/>
    <hyperlink ref="L408" r:id="rId239" display="gsoto@fundacionsanjose.cl"/>
    <hyperlink ref="P409" r:id="rId240" display="mailto:casadelamujer@hotmail.com"/>
    <hyperlink ref="P316" r:id="rId241" display="mailto:raices@tie.cl"/>
    <hyperlink ref="P403" r:id="rId242" display="mailto:gerencia@cormumel.cl;"/>
    <hyperlink ref="P269" r:id="rId243" display="mailto:aldeamisamigos@yahoo.es;"/>
    <hyperlink ref="P268" r:id="rId244" display="mailto:aldeamisamigos@yahoo.es;"/>
    <hyperlink ref="P314" r:id="rId245" display="mailto:aldeamisamigos@yahoo.es;"/>
    <hyperlink ref="P307" r:id="rId246" display="mailto:sisterisabel2003@yahoo.es"/>
    <hyperlink ref="P315" r:id="rId247" display="mailto:sisterisabel2003@yahoo.es"/>
    <hyperlink ref="P259" r:id="rId248" display="mailto:jorgeale@adra.cl;"/>
    <hyperlink ref="P369" r:id="rId249" display="mailto:jorgeale@adra.cl;"/>
    <hyperlink ref="P370" r:id="rId250" display="mailto:mcongregacion@gmail.com;"/>
    <hyperlink ref="P286" r:id="rId251" display="maipu@eltrampolin.cl;"/>
    <hyperlink ref="P290" r:id="rId252" display="maipu@eltrampolin.cl;"/>
    <hyperlink ref="P292" r:id="rId253" display="maipu@eltrampolin.cl;"/>
    <hyperlink ref="P298" r:id="rId254" display="maipu@eltrampolin.cl;"/>
    <hyperlink ref="P311" r:id="rId255" display="maipu@eltrampolin.cl;"/>
    <hyperlink ref="P323" r:id="rId256" display="maipu@eltrampolin.cl;"/>
    <hyperlink ref="P425" r:id="rId257" display="maipu@eltrampolin.cl;"/>
    <hyperlink ref="P442" r:id="rId258" display="maipu@eltrampolin.cl;"/>
    <hyperlink ref="P447:P449" r:id="rId259" display="maipu@eltrampolin.cl;"/>
    <hyperlink ref="P452:P454" r:id="rId260" display="maipu@eltrampolin.cl;"/>
    <hyperlink ref="P252" r:id="rId261" display="mailto:agana@ironetchile.cl;"/>
    <hyperlink ref="P363:P364" r:id="rId262" display="agana@ironetchile.cl;"/>
    <hyperlink ref="P293" r:id="rId263" display="mailto:fargomaniz@fundacionlauravicuna.cl;"/>
    <hyperlink ref="P328" r:id="rId264" display="mailto:alcaldia@mph.cl;"/>
    <hyperlink ref="P243" r:id="rId265" display="mailto:ffierro@acym.cl;"/>
    <hyperlink ref="P239" r:id="rId266" display="mailto:juancarrasco@quilicura.cl;"/>
    <hyperlink ref="P283" r:id="rId267" display="mailto:Carlos.quintana@gendarmeria.cl;"/>
    <hyperlink ref="P289" r:id="rId268" display="mailto:Carlos.quintana@gendarmeria.cl;"/>
    <hyperlink ref="P435" r:id="rId269" display="fundacionicyc@gmail.com; "/>
    <hyperlink ref="P255" r:id="rId270" display="mailto:hogarquillahua@yahoo.es"/>
    <hyperlink ref="P354" r:id="rId271" display="casadnorione@yahoo.es"/>
    <hyperlink ref="P417" r:id="rId272" display="mailto:patricio.labra@serpajchile.cl;"/>
    <hyperlink ref="P410" r:id="rId273" display="mailto:incavincav@yahoo.com;"/>
    <hyperlink ref="P204" r:id="rId274" display="alcaldesa@quintanormal.cl; "/>
    <hyperlink ref="P209" r:id="rId275"/>
    <hyperlink ref="P184" r:id="rId276"/>
    <hyperlink ref="P365" r:id="rId277" display="cv.mery@gmail.com;"/>
    <hyperlink ref="P343" r:id="rId278" display="mailto:smercado@fundaciondonbosco.cl;"/>
    <hyperlink ref="P344" r:id="rId279" display="mailto:smercado@fundaciondonbosco.cl;"/>
    <hyperlink ref="P396" r:id="rId280" display="mailto:smercado@fundaciondonbosco.cl;"/>
    <hyperlink ref="P416" r:id="rId281" display="mailto:smercado@fundaciondonbosco.cl;"/>
    <hyperlink ref="P198" r:id="rId282"/>
    <hyperlink ref="P247:P250" r:id="rId283" display="corporacion@chasqui.cl;"/>
    <hyperlink ref="P254" r:id="rId284" display="mailto:corporacion@chasqui.cl;"/>
    <hyperlink ref="P319" r:id="rId285" display="daniel.jadue@recoleta.cl; "/>
    <hyperlink ref="P334" r:id="rId286" display="mailto:mzambra@cchen.cl;"/>
    <hyperlink ref="P335" r:id="rId287" display="mailto:mzambra@cchen.cl;"/>
    <hyperlink ref="P393" r:id="rId288" display="mailto:rabascal@colmena.cl;"/>
    <hyperlink ref="P320" r:id="rId289" display="mailto:cruiz@corpcolina.cl;"/>
    <hyperlink ref="P462" r:id="rId290" display="mailto:cruiz@corpcolina.cl;"/>
    <hyperlink ref="P270" r:id="rId291" display="alcaldia@mlagranja.cl; "/>
    <hyperlink ref="P272:P276" r:id="rId292" display="alcaldia@mlagranja.cl; "/>
    <hyperlink ref="P406" r:id="rId293" display="mailto:alcaldesa@munistgo.cl;"/>
    <hyperlink ref="P458" r:id="rId294" display="mailto:alcaldecuadrado@huechuraba.cl;"/>
    <hyperlink ref="P182" r:id="rId295"/>
    <hyperlink ref="P432" r:id="rId296" display="mailto:administracion.macul@regazo.cl;"/>
    <hyperlink ref="P258" r:id="rId297" display="mailto:alcaldesa@penalolen.cl"/>
    <hyperlink ref="P444" r:id="rId298" display="mailto:alcalde@mpuentealto.cl"/>
    <hyperlink ref="P271" r:id="rId299" display="mailto:macarenac@rodelillo.cl;"/>
    <hyperlink ref="P356" r:id="rId300" display="mailto:macarenac@rodelillo.cl;"/>
    <hyperlink ref="P359" r:id="rId301" display="mailto:macarenac@rodelillo.cl;"/>
    <hyperlink ref="P387:P388" r:id="rId302" display="macarenac@rodelillo.cl; "/>
    <hyperlink ref="P391" r:id="rId303" display="mailto:macarenac@rodelillo.cl;"/>
    <hyperlink ref="P420" r:id="rId304" display="mailto:macarenac@rodelillo.cl;"/>
    <hyperlink ref="P245" r:id="rId305" display="mailto:ncuevas@sanbernardo.cl"/>
    <hyperlink ref="P257" r:id="rId306" display="mailto:hnkoinomadelfia@hotmail.com;"/>
    <hyperlink ref="P380" r:id="rId307" display="mailto:corporacionchileamerica@gmail.com;"/>
    <hyperlink ref="P189:P190" r:id="rId308" display="mailto:chilederecho@gmail.com"/>
    <hyperlink ref="P355" r:id="rId309" display="mailto:alcaldia@cerronavia.cl"/>
    <hyperlink ref="P346" r:id="rId310" display="mailto:rodrigodelgado@estacioncentral.cl;"/>
    <hyperlink ref="P421" r:id="rId311" display="mailto:sadimelo@imelbosque.cl"/>
    <hyperlink ref="P194" r:id="rId312"/>
    <hyperlink ref="P309" r:id="rId313" display="mailto:gabinete@mpudahuel.cl"/>
    <hyperlink ref="P367" r:id="rId314" display="mailto:rleiva@talagante.cl;"/>
    <hyperlink ref="P361" r:id="rId315" display="mailto:pvargas@corporacionlampa.cl;"/>
    <hyperlink ref="P348" r:id="rId316" display="mailto:contabilidad.mariaacoge@gmail.com"/>
    <hyperlink ref="P383" r:id="rId317" display="mailto:cristinaruiz@ongsurcos.cl;"/>
    <hyperlink ref="P427" r:id="rId318" display="mailto:alcalde@msramon.cl;"/>
    <hyperlink ref="P404" r:id="rId319" display="mailto:marysanchez.sanjoaquin@gmail.com;"/>
    <hyperlink ref="P357" r:id="rId320" display="alcalde@msramon.cl;"/>
    <hyperlink ref="P266" r:id="rId321" display="mailto:mtsepulveda@codeni.cl;"/>
    <hyperlink ref="P381" r:id="rId322" display="mailto:mtsepulveda@codeni.cl;"/>
    <hyperlink ref="P352" r:id="rId323" display="mailto:gerencia@cmcerronavia.cl;"/>
    <hyperlink ref="P331" r:id="rId324" display="mailto:inscrim@investigaciones.cl;"/>
    <hyperlink ref="P332" r:id="rId325" display="crieselquijote@gmail.com;"/>
    <hyperlink ref="P437" r:id="rId326" display="mailto:raices@tie.cl"/>
    <hyperlink ref="P372" r:id="rId327" display="mailto:miriamaguileras@hotmail.com;"/>
    <hyperlink ref="P384" r:id="rId328" display="mailto:alcaldia@loprado.cl;"/>
    <hyperlink ref="P438" r:id="rId329" display="mailto:alcaldia@sanmiguel.cl;"/>
    <hyperlink ref="P360" r:id="rId330" display="mailto:sedej.directorio@gmail.com;"/>
    <hyperlink ref="P336" r:id="rId331" display="mailto:alcalde@nunoa.cl;"/>
    <hyperlink ref="P341" r:id="rId332" display="mailto:alcaldia@colina.cl"/>
    <hyperlink ref="P376" r:id="rId333" display="mailto:cvittori@maipu.cl;"/>
    <hyperlink ref="P390" r:id="rId334" display="mailto:alcaldesa@quintanormal.cl;"/>
    <hyperlink ref="P345" r:id="rId335" display="mailto:alcaldia@lobarnechea.cl;"/>
    <hyperlink ref="P297" r:id="rId336" display="mailto:provincial@mercedarios.cl;"/>
    <hyperlink ref="P284" r:id="rId337" display="mailto:Carlos.quintana@gendarmeria.cl;"/>
    <hyperlink ref="P397:P398" r:id="rId338" display="begana@fundacionsanjose.cl"/>
    <hyperlink ref="P408" r:id="rId339" display="begana@fundacionsanjose.cl"/>
    <hyperlink ref="P468" r:id="rId340" display="mailto:mcongregacion@gmail.com;"/>
    <hyperlink ref="P253" r:id="rId341" display="mailto:ddelgatto@fundacionmicasa.cl;"/>
    <hyperlink ref="P277" r:id="rId342" display="mailto:ddelgatto@fundacionmicasa.cl;"/>
    <hyperlink ref="P362" r:id="rId343" display="mailto:ddelgatto@fundacionmicasa.cl;"/>
    <hyperlink ref="P368" r:id="rId344" display="mailto:ddelgatto@fundacionmicasa.cl;"/>
    <hyperlink ref="P440:P441" r:id="rId345" display="ddelgatto@fundacionmicasa.cl;"/>
    <hyperlink ref="P379" r:id="rId346" display="mcongregacion@gmail.com; "/>
    <hyperlink ref="P394" r:id="rId347" display="mailto:rabascal@colmena.cl;"/>
    <hyperlink ref="P294" r:id="rId348" display="mailto:fargomaniz@fundacionlauravicuna.cl;"/>
    <hyperlink ref="P412:P413" r:id="rId349" display="fargomaniz@fundacionlauravicuna.cl;"/>
    <hyperlink ref="P471" r:id="rId350" display="mailto:diego.vergara@paine.cl;"/>
    <hyperlink ref="P265" r:id="rId351" display="luzfontecilla@mariayuda.cl;"/>
    <hyperlink ref="P303" r:id="rId352" display="mailto:jose.zuleta@coresam.cl"/>
    <hyperlink ref="P304:P306" r:id="rId353" display="jose.zuleta@coresam.cl"/>
    <hyperlink ref="P300" r:id="rId354" display="mailto:jose.zuleta@coresam.cl"/>
    <hyperlink ref="P366" r:id="rId355" display="cv.mery@gmail.com;"/>
    <hyperlink ref="P428" r:id="rId356" display="mailto:hellenkeller50@yahoo.es;"/>
    <hyperlink ref="P188" r:id="rId357" display="hellenkeller50@yahoo.es;"/>
    <hyperlink ref="P459:P460" r:id="rId358" display="hellenkeller50@yahoo.es;"/>
    <hyperlink ref="P378" r:id="rId359" display="mailto:corporacion.carloscasanueva@gmail.com"/>
    <hyperlink ref="P242" r:id="rId360" display="mailto:corporacion.carloscasanueva@gmail.com"/>
    <hyperlink ref="P180" r:id="rId361"/>
    <hyperlink ref="N199" r:id="rId362"/>
    <hyperlink ref="N181" r:id="rId363"/>
    <hyperlink ref="N201" r:id="rId364"/>
    <hyperlink ref="P25" r:id="rId365"/>
    <hyperlink ref="P28" r:id="rId366" display="alcaldia@municipalidadvicuna.cl"/>
    <hyperlink ref="P29" r:id="rId367"/>
    <hyperlink ref="N174" r:id="rId368"/>
    <hyperlink ref="P173" r:id="rId369"/>
    <hyperlink ref="P18" r:id="rId370"/>
    <hyperlink ref="P17" r:id="rId371"/>
    <hyperlink ref="L27" r:id="rId372"/>
    <hyperlink ref="L195" r:id="rId373" display="mailto:mcastillo@didecomph.cl"/>
    <hyperlink ref="L156" r:id="rId374" display="karymarticorena@gmail.com"/>
    <hyperlink ref="P156" r:id="rId375" display="ro.guarda276@gmail.com"/>
    <hyperlink ref="N155" r:id="rId376"/>
    <hyperlink ref="N101" r:id="rId377"/>
    <hyperlink ref="P97" r:id="rId378"/>
    <hyperlink ref="P100" r:id="rId379"/>
    <hyperlink ref="P101" r:id="rId380"/>
    <hyperlink ref="P104" r:id="rId381"/>
    <hyperlink ref="P113" r:id="rId382" display="dgonzalez@chiguayante.cl"/>
    <hyperlink ref="L97" r:id="rId383"/>
    <hyperlink ref="N108" r:id="rId384"/>
    <hyperlink ref="L112" r:id="rId385" display="opdlebu@gmail.com; "/>
    <hyperlink ref="L216" r:id="rId386" display="opdbuin@buin.cl"/>
    <hyperlink ref="L131" r:id="rId387" display="opd@padrelascasas.cl"/>
    <hyperlink ref="P135" r:id="rId388"/>
    <hyperlink ref="P134" r:id="rId389"/>
    <hyperlink ref="P133" r:id="rId390"/>
    <hyperlink ref="L183" r:id="rId391" display="carolina.solis@mpirque.cl"/>
    <hyperlink ref="L133" r:id="rId392" display="opdvilcun@gmail.com "/>
    <hyperlink ref="L141" r:id="rId393" display="pllanos@galvarinochile.cl "/>
    <hyperlink ref="L142" r:id="rId394"/>
    <hyperlink ref="L143" r:id="rId395"/>
    <hyperlink ref="L145" r:id="rId396" display="opd.puren.lossauces@gmail.com"/>
    <hyperlink ref="P143" r:id="rId397"/>
    <hyperlink ref="L105" r:id="rId398"/>
    <hyperlink ref="P111" r:id="rId399" display="alcaldia@quillon.cl "/>
    <hyperlink ref="L118" r:id="rId400"/>
    <hyperlink ref="L119" r:id="rId401" display="opdcoihueco@gmail.com"/>
    <hyperlink ref="L120" r:id="rId402"/>
    <hyperlink ref="L115" r:id="rId403" display="mailto:opdhualpen@hualpenciudad.cl"/>
    <hyperlink ref="P120" r:id="rId404"/>
    <hyperlink ref="P117" r:id="rId405"/>
    <hyperlink ref="L144" r:id="rId406" display="opd.puren.lossauces@gmail.com"/>
    <hyperlink ref="L9" r:id="rId407"/>
    <hyperlink ref="L10" r:id="rId408" display="opdpica@gmail.com"/>
    <hyperlink ref="N9" r:id="rId409"/>
    <hyperlink ref="L32" r:id="rId410" display="mailto:OPD@MUNIPUNITAQUI.CL%20;%20leslie"/>
    <hyperlink ref="L33" r:id="rId411" display="dideco@combarbala.cl "/>
    <hyperlink ref="L186" r:id="rId412"/>
    <hyperlink ref="L175" r:id="rId413" display="rrozas@muniporvenir.cl"/>
    <hyperlink ref="L31" r:id="rId414" display="giovanna_araya@yahoo.es"/>
    <hyperlink ref="L54" r:id="rId415" display="casadelafamilia@munizapallar.cl_x000a__x000a_"/>
    <hyperlink ref="P23" r:id="rId416" display="altodel@123mail.cl"/>
    <hyperlink ref="L76" r:id="rId417" display="jocelynrojas@requinoa.cl"/>
    <hyperlink ref="P75" r:id="rId418"/>
    <hyperlink ref="L129" r:id="rId419"/>
    <hyperlink ref="L146" r:id="rId420" display="opdentreriosaraucania@gmail.com"/>
    <hyperlink ref="N82" r:id="rId421"/>
    <hyperlink ref="L233" r:id="rId422" display="diana.betanzo@munipangui.cl"/>
    <hyperlink ref="L226" r:id="rId423" display="opd.curacavi@gmail.com"/>
    <hyperlink ref="L58" r:id="rId424"/>
    <hyperlink ref="L224" r:id="rId425" display="oficinadelainfancia@lobarnechea.cl "/>
    <hyperlink ref="L74" r:id="rId426"/>
    <hyperlink ref="L73" r:id="rId427" display="nataliabascunan@pichidegua.cl "/>
    <hyperlink ref="L17" r:id="rId428"/>
    <hyperlink ref="L80" r:id="rId429"/>
    <hyperlink ref="L24" r:id="rId430" display="sbarrazaa@gmail.com"/>
    <hyperlink ref="L41" r:id="rId431"/>
    <hyperlink ref="L57" r:id="rId432" display="opdcasablanca.coordinacion@gmail.com"/>
    <hyperlink ref="L208" r:id="rId433"/>
    <hyperlink ref="L132" r:id="rId434"/>
    <hyperlink ref="L159" r:id="rId435"/>
    <hyperlink ref="L222" r:id="rId436"/>
    <hyperlink ref="L125" r:id="rId437" display="carlahormazabal@munitirua.com"/>
    <hyperlink ref="L123" r:id="rId438"/>
    <hyperlink ref="L122" r:id="rId439" display="mailto:opdmulchen@gmail.com"/>
    <hyperlink ref="L121" r:id="rId440"/>
    <hyperlink ref="L6" r:id="rId441"/>
    <hyperlink ref="L18" r:id="rId442" display="opdcaldera@gmail.com; "/>
    <hyperlink ref="L64" r:id="rId443"/>
    <hyperlink ref="L63" r:id="rId444"/>
    <hyperlink ref="L128" r:id="rId445" display="pablo.salazar@santabarbara.cl"/>
    <hyperlink ref="L236" r:id="rId446"/>
    <hyperlink ref="L75" r:id="rId447" display="mbeitia@interior.gov.cl"/>
    <hyperlink ref="L15" r:id="rId448"/>
    <hyperlink ref="L232" r:id="rId449" display="didecolaunion@yahoo.es"/>
    <hyperlink ref="N130" r:id="rId450"/>
    <hyperlink ref="L237" r:id="rId451" display="aevillagran1@gmail.com"/>
    <hyperlink ref="P237" r:id="rId452"/>
    <hyperlink ref="L72" r:id="rId453" display="coordinacionopd@munisanfernando.com"/>
    <hyperlink ref="L219" r:id="rId454"/>
    <hyperlink ref="L84" r:id="rId455"/>
    <hyperlink ref="L21" r:id="rId456"/>
    <hyperlink ref="L22" r:id="rId457"/>
    <hyperlink ref="L36" r:id="rId458"/>
    <hyperlink ref="L77" r:id="rId459" display="abogado@municipalidadgraneros.cl "/>
    <hyperlink ref="L229" r:id="rId460"/>
    <hyperlink ref="P229" r:id="rId461" display="hellenkeller50@yahoo.es;"/>
    <hyperlink ref="L19" r:id="rId462"/>
    <hyperlink ref="N17" r:id="rId463"/>
    <hyperlink ref="N23" r:id="rId464"/>
    <hyperlink ref="N105" r:id="rId465"/>
    <hyperlink ref="P22" r:id="rId466"/>
    <hyperlink ref="P67" r:id="rId467"/>
    <hyperlink ref="P19" r:id="rId468"/>
    <hyperlink ref="P72" r:id="rId469"/>
    <hyperlink ref="P73" r:id="rId470"/>
    <hyperlink ref="L55" r:id="rId471"/>
    <hyperlink ref="P55" r:id="rId472"/>
    <hyperlink ref="P65" r:id="rId473"/>
    <hyperlink ref="N75" r:id="rId474" display="www.facebook.com/profile.php?id=100011527728544"/>
    <hyperlink ref="N202" r:id="rId475"/>
    <hyperlink ref="L37" r:id="rId476"/>
    <hyperlink ref="L67" r:id="rId477"/>
    <hyperlink ref="L78" r:id="rId478"/>
    <hyperlink ref="L94" r:id="rId479"/>
    <hyperlink ref="L126" r:id="rId480"/>
    <hyperlink ref="L176" r:id="rId481"/>
    <hyperlink ref="L79" r:id="rId482"/>
    <hyperlink ref="P14" r:id="rId483"/>
    <hyperlink ref="L127" r:id="rId484"/>
    <hyperlink ref="L95" r:id="rId485"/>
    <hyperlink ref="P177" r:id="rId486"/>
    <hyperlink ref="L225" r:id="rId487"/>
    <hyperlink ref="L164" r:id="rId488"/>
    <hyperlink ref="L171" r:id="rId489"/>
    <hyperlink ref="L148" r:id="rId490"/>
    <hyperlink ref="L147" r:id="rId491"/>
    <hyperlink ref="L228" r:id="rId492"/>
    <hyperlink ref="P146" r:id="rId493"/>
    <hyperlink ref="L149" r:id="rId494"/>
    <hyperlink ref="L231" r:id="rId495"/>
    <hyperlink ref="L11" r:id="rId496" display="oficinaprotecciondederechos@imtocopilla.cl"/>
    <hyperlink ref="L117" r:id="rId497"/>
    <hyperlink ref="L113" r:id="rId498"/>
  </hyperlinks>
  <pageMargins left="0.7" right="0.7" top="0.75" bottom="0.75" header="0.3" footer="0.3"/>
  <pageSetup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2017-10-11T15:10:03Z</dcterms:modified>
</cp:coreProperties>
</file>